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Sites et équipements" sheetId="2" state="visible" r:id="rId2"/>
    <sheet xmlns:r="http://schemas.openxmlformats.org/officeDocument/2006/relationships" name="Planning préventif" sheetId="3" state="visible" r:id="rId3"/>
    <sheet xmlns:r="http://schemas.openxmlformats.org/officeDocument/2006/relationships" name="Interventions" sheetId="4" state="visible" r:id="rId4"/>
    <sheet xmlns:r="http://schemas.openxmlformats.org/officeDocument/2006/relationships" name="Tableau de bord" sheetId="5" state="visible" r:id="rId5"/>
  </sheets>
  <definedNames>
    <definedName name="_xlnm._FilterDatabase" localSheetId="1" hidden="1">'Sites et équipements'!$A$4:$Q$204</definedName>
    <definedName name="_xlnm.Print_Titles" localSheetId="1">'Sites et équipements'!$4:$4</definedName>
    <definedName name="_xlnm._FilterDatabase" localSheetId="2" hidden="1">'Planning préventif'!$A$4:$AF$304</definedName>
    <definedName name="_xlnm.Print_Titles" localSheetId="2">'Planning préventif'!$4:$4</definedName>
    <definedName name="_xlnm._FilterDatabase" localSheetId="3" hidden="1">'Interventions'!$A$4:$BN$504</definedName>
    <definedName name="_xlnm.Print_Titles" localSheetId="3">'Interventions'!$4:$4</definedName>
    <definedName name="_xlnm.Print_Area" localSheetId="4">'Tableau de bord'!$A$1:$J$75</definedName>
  </definedNames>
  <calcPr calcId="124519" fullCalcOnLoad="1"/>
</workbook>
</file>

<file path=xl/styles.xml><?xml version="1.0" encoding="utf-8"?>
<styleSheet xmlns="http://schemas.openxmlformats.org/spreadsheetml/2006/main">
  <numFmts count="7">
    <numFmt numFmtId="164" formatCode="dd/mm/yyyy"/>
    <numFmt numFmtId="165" formatCode="dd/mm/yyyy hh:mm"/>
    <numFmt numFmtId="166" formatCode="#,##0.0"/>
    <numFmt numFmtId="167" formatCode="#,##0 &quot;€&quot;"/>
    <numFmt numFmtId="168" formatCode="yyyy-mm-dd"/>
    <numFmt numFmtId="169" formatCode="0.0%"/>
    <numFmt numFmtId="170" formatCode="#,##0.00 &quot;€&quot;"/>
  </numFmts>
  <fonts count="11">
    <font>
      <name val="Calibri"/>
      <family val="2"/>
      <color theme="1"/>
      <sz val="11"/>
      <scheme val="minor"/>
    </font>
    <font>
      <name val="Calibri"/>
      <b val="1"/>
      <color rgb="00071C4D"/>
      <sz val="16"/>
    </font>
    <font>
      <name val="Calibri"/>
      <i val="1"/>
      <color rgb="005A6473"/>
      <sz val="9"/>
    </font>
    <font>
      <name val="Calibri"/>
      <b val="1"/>
      <color rgb="00071C4D"/>
      <sz val="12"/>
    </font>
    <font>
      <name val="Calibri"/>
      <b val="1"/>
      <color rgb="00FFFFFF"/>
      <sz val="10"/>
    </font>
    <font>
      <name val="Calibri"/>
      <i val="1"/>
      <color rgb="003D4656"/>
      <sz val="10"/>
    </font>
    <font>
      <name val="Calibri"/>
      <color rgb="001E2533"/>
      <sz val="10"/>
    </font>
    <font>
      <name val="Calibri"/>
      <b val="1"/>
      <color rgb="00F36036"/>
      <sz val="10"/>
    </font>
    <font>
      <name val="Calibri"/>
      <b val="1"/>
      <color rgb="00071C4D"/>
      <sz val="10"/>
    </font>
    <font>
      <name val="Calibri"/>
      <b val="1"/>
      <color rgb="001E2533"/>
      <sz val="10"/>
    </font>
    <font>
      <name val="Calibri"/>
      <b val="1"/>
      <color rgb="00F36036"/>
      <sz val="9"/>
    </font>
  </fonts>
  <fills count="8">
    <fill>
      <patternFill/>
    </fill>
    <fill>
      <patternFill patternType="gray125"/>
    </fill>
    <fill>
      <patternFill patternType="solid">
        <fgColor rgb="00071C4D"/>
      </patternFill>
    </fill>
    <fill>
      <patternFill patternType="solid">
        <fgColor rgb="00F6F1EA"/>
      </patternFill>
    </fill>
    <fill>
      <patternFill patternType="solid">
        <fgColor rgb="00F36036"/>
      </patternFill>
    </fill>
    <fill>
      <patternFill patternType="solid">
        <fgColor rgb="008A93A3"/>
      </patternFill>
    </fill>
    <fill>
      <patternFill patternType="solid">
        <fgColor rgb="00FFF7E0"/>
      </patternFill>
    </fill>
    <fill>
      <patternFill patternType="solid">
        <fgColor rgb="00E9EDF5"/>
      </patternFill>
    </fill>
  </fills>
  <borders count="2">
    <border>
      <left/>
      <right/>
      <top/>
      <bottom/>
      <diagonal/>
    </border>
    <border>
      <left style="thin">
        <color rgb="00E4DCCF"/>
      </left>
      <right style="thin">
        <color rgb="00E4DCCF"/>
      </right>
      <top style="thin">
        <color rgb="00E4DCCF"/>
      </top>
      <bottom style="thin">
        <color rgb="00E4DCCF"/>
      </bottom>
    </border>
  </borders>
  <cellStyleXfs count="1">
    <xf numFmtId="0" fontId="0" fillId="0" borderId="0"/>
  </cellStyleXfs>
  <cellXfs count="44">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top" wrapText="1"/>
    </xf>
    <xf numFmtId="0" fontId="3" fillId="0" borderId="0" pivotButton="0" quotePrefix="0" xfId="0"/>
    <xf numFmtId="0" fontId="6" fillId="0" borderId="0" applyAlignment="1" pivotButton="0" quotePrefix="0" xfId="0">
      <alignment horizontal="left" vertical="top" wrapText="1"/>
    </xf>
    <xf numFmtId="0" fontId="4" fillId="2" borderId="1" applyAlignment="1" pivotButton="0" quotePrefix="0" xfId="0">
      <alignment horizontal="center" vertical="center" wrapText="1"/>
    </xf>
    <xf numFmtId="0" fontId="0" fillId="0" borderId="1" applyAlignment="1" pivotButton="0" quotePrefix="0" xfId="0">
      <alignment horizontal="left" vertical="center" wrapText="1"/>
    </xf>
    <xf numFmtId="0" fontId="5" fillId="3" borderId="1" applyAlignment="1" pivotButton="0" quotePrefix="0" xfId="0">
      <alignment horizontal="left" vertical="center" wrapText="1"/>
    </xf>
    <xf numFmtId="0" fontId="7" fillId="0" borderId="0" applyAlignment="1" pivotButton="0" quotePrefix="0" xfId="0">
      <alignment horizontal="left" vertical="top" wrapText="1"/>
    </xf>
    <xf numFmtId="0" fontId="2" fillId="0" borderId="0" applyAlignment="1" pivotButton="0" quotePrefix="0" xfId="0">
      <alignment horizontal="left" vertical="center" wrapText="1"/>
    </xf>
    <xf numFmtId="0" fontId="4" fillId="4" borderId="1" applyAlignment="1" pivotButton="0" quotePrefix="0" xfId="0">
      <alignment horizontal="center" vertical="center" wrapText="1"/>
    </xf>
    <xf numFmtId="0" fontId="4" fillId="5" borderId="1" applyAlignment="1" pivotButton="0" quotePrefix="0" xfId="0">
      <alignment horizontal="center" vertical="center" wrapText="1"/>
    </xf>
    <xf numFmtId="3" fontId="5" fillId="3" borderId="1" applyAlignment="1" pivotButton="0" quotePrefix="0" xfId="0">
      <alignment horizontal="left" vertical="center" wrapText="1"/>
    </xf>
    <xf numFmtId="164" fontId="5" fillId="3" borderId="1" applyAlignment="1" pivotButton="0" quotePrefix="0" xfId="0">
      <alignment horizontal="left" vertical="center" wrapText="1"/>
    </xf>
    <xf numFmtId="3" fontId="0" fillId="0" borderId="1" applyAlignment="1" pivotButton="0" quotePrefix="0" xfId="0">
      <alignment horizontal="left" vertical="center" wrapText="1"/>
    </xf>
    <xf numFmtId="164" fontId="0" fillId="0" borderId="1" applyAlignment="1" pivotButton="0" quotePrefix="0" xfId="0">
      <alignment horizontal="left" vertical="center" wrapText="1"/>
    </xf>
    <xf numFmtId="165" fontId="5" fillId="3" borderId="1" applyAlignment="1" pivotButton="0" quotePrefix="0" xfId="0">
      <alignment horizontal="left" vertical="center" wrapText="1"/>
    </xf>
    <xf numFmtId="166" fontId="5" fillId="3" borderId="1" applyAlignment="1" pivotButton="0" quotePrefix="0" xfId="0">
      <alignment horizontal="left" vertical="center" wrapText="1"/>
    </xf>
    <xf numFmtId="167" fontId="5" fillId="3" borderId="1" applyAlignment="1" pivotButton="0" quotePrefix="0" xfId="0">
      <alignment horizontal="left" vertical="center" wrapText="1"/>
    </xf>
    <xf numFmtId="165" fontId="0" fillId="0" borderId="1" applyAlignment="1" pivotButton="0" quotePrefix="0" xfId="0">
      <alignment horizontal="left" vertical="center" wrapText="1"/>
    </xf>
    <xf numFmtId="166" fontId="0" fillId="0" borderId="1" applyAlignment="1" pivotButton="0" quotePrefix="0" xfId="0">
      <alignment horizontal="left" vertical="center" wrapText="1"/>
    </xf>
    <xf numFmtId="167" fontId="0" fillId="0" borderId="1" applyAlignment="1" pivotButton="0" quotePrefix="0" xfId="0">
      <alignment horizontal="left" vertical="center" wrapText="1"/>
    </xf>
    <xf numFmtId="0" fontId="6" fillId="0" borderId="1" applyAlignment="1" pivotButton="0" quotePrefix="0" xfId="0">
      <alignment horizontal="left" vertical="center" wrapText="1"/>
    </xf>
    <xf numFmtId="164" fontId="8" fillId="6" borderId="1" applyAlignment="1" pivotButton="0" quotePrefix="0" xfId="0">
      <alignment horizontal="center" vertical="center" wrapText="1"/>
    </xf>
    <xf numFmtId="0" fontId="8" fillId="7" borderId="1" pivotButton="0" quotePrefix="0" xfId="0"/>
    <xf numFmtId="3" fontId="9" fillId="0" borderId="1" applyAlignment="1" pivotButton="0" quotePrefix="0" xfId="0">
      <alignment horizontal="center" vertical="center" wrapText="1"/>
    </xf>
    <xf numFmtId="0" fontId="6" fillId="0" borderId="1" applyAlignment="1" pivotButton="0" quotePrefix="0" xfId="0">
      <alignment horizontal="center" vertical="center" wrapText="1"/>
    </xf>
    <xf numFmtId="3" fontId="8" fillId="6" borderId="1" applyAlignment="1" pivotButton="0" quotePrefix="0" xfId="0">
      <alignment horizontal="center" vertical="center" wrapText="1"/>
    </xf>
    <xf numFmtId="166" fontId="9" fillId="0" borderId="1" applyAlignment="1" pivotButton="0" quotePrefix="0" xfId="0">
      <alignment horizontal="center" vertical="center" wrapText="1"/>
    </xf>
    <xf numFmtId="0" fontId="8" fillId="6" borderId="1" applyAlignment="1" pivotButton="0" quotePrefix="0" xfId="0">
      <alignment horizontal="center" vertical="center" wrapText="1"/>
    </xf>
    <xf numFmtId="169" fontId="9" fillId="0" borderId="1" applyAlignment="1" pivotButton="0" quotePrefix="0" xfId="0">
      <alignment horizontal="center" vertical="center" wrapText="1"/>
    </xf>
    <xf numFmtId="167" fontId="9" fillId="0" borderId="1" applyAlignment="1" pivotButton="0" quotePrefix="0" xfId="0">
      <alignment horizontal="center" vertical="center" wrapText="1"/>
    </xf>
    <xf numFmtId="170" fontId="9" fillId="0" borderId="1" applyAlignment="1" pivotButton="0" quotePrefix="0" xfId="0">
      <alignment horizontal="center" vertical="center" wrapText="1"/>
    </xf>
    <xf numFmtId="0" fontId="2" fillId="0" borderId="0" applyAlignment="1" pivotButton="0" quotePrefix="0" xfId="0">
      <alignment horizontal="left" vertical="top" wrapText="1"/>
    </xf>
    <xf numFmtId="0" fontId="0" fillId="0" borderId="1" pivotButton="0" quotePrefix="0" xfId="0"/>
    <xf numFmtId="3" fontId="0" fillId="0" borderId="1" applyAlignment="1" pivotButton="0" quotePrefix="0" xfId="0">
      <alignment horizontal="center" vertical="center" wrapText="1"/>
    </xf>
    <xf numFmtId="2" fontId="9" fillId="0" borderId="1" applyAlignment="1" pivotButton="0" quotePrefix="0" xfId="0">
      <alignment horizontal="center" vertical="center" wrapText="1"/>
    </xf>
    <xf numFmtId="0" fontId="5" fillId="6" borderId="1" applyAlignment="1" pivotButton="0" quotePrefix="0" xfId="0">
      <alignment horizontal="left" vertical="center" wrapText="1"/>
    </xf>
    <xf numFmtId="0" fontId="0" fillId="0" borderId="1" applyAlignment="1" pivotButton="0" quotePrefix="0" xfId="0">
      <alignment horizontal="center" vertical="center" wrapText="1"/>
    </xf>
    <xf numFmtId="2" fontId="0" fillId="0" borderId="1" applyAlignment="1" pivotButton="0" quotePrefix="0" xfId="0">
      <alignment horizontal="center" vertical="center" wrapText="1"/>
    </xf>
    <xf numFmtId="169" fontId="0" fillId="0" borderId="1" applyAlignment="1" pivotButton="0" quotePrefix="0" xfId="0">
      <alignment horizontal="center" vertical="center" wrapText="1"/>
    </xf>
    <xf numFmtId="0" fontId="0" fillId="6" borderId="1" applyAlignment="1" pivotButton="0" quotePrefix="0" xfId="0">
      <alignment horizontal="left" vertical="center" wrapText="1"/>
    </xf>
    <xf numFmtId="0" fontId="10" fillId="0" borderId="0" pivotButton="0" quotePrefix="0" xfId="0"/>
  </cellXfs>
  <cellStyles count="1">
    <cellStyle name="Normal" xfId="0" builtinId="0" hidden="0"/>
  </cellStyles>
  <dxfs count="2">
    <dxf>
      <font>
        <b val="1"/>
        <color rgb="009B1C1C"/>
      </font>
      <fill>
        <patternFill patternType="solid">
          <fgColor rgb="00F8D7D3"/>
        </patternFill>
      </fill>
    </dxf>
    <dxf>
      <font>
        <b val="1"/>
        <color rgb="00F3603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Correctif et préventif par site (période)</a:t>
            </a:r>
          </a:p>
        </rich>
      </tx>
    </title>
    <plotArea>
      <barChart>
        <barDir val="col"/>
        <grouping val="clustered"/>
        <ser>
          <idx val="0"/>
          <order val="0"/>
          <tx>
            <strRef>
              <f>'Tableau de bord'!C48</f>
            </strRef>
          </tx>
          <spPr>
            <a:solidFill xmlns:a="http://schemas.openxmlformats.org/drawingml/2006/main">
              <a:srgbClr val="071C4D"/>
            </a:solidFill>
            <a:ln xmlns:a="http://schemas.openxmlformats.org/drawingml/2006/main">
              <a:prstDash val="solid"/>
            </a:ln>
          </spPr>
          <cat>
            <numRef>
              <f>'Tableau de bord'!$B$49:$B$56</f>
            </numRef>
          </cat>
          <val>
            <numRef>
              <f>'Tableau de bord'!$C$49:$C$56</f>
            </numRef>
          </val>
        </ser>
        <ser>
          <idx val="1"/>
          <order val="1"/>
          <tx>
            <strRef>
              <f>'Tableau de bord'!D48</f>
            </strRef>
          </tx>
          <spPr>
            <a:solidFill xmlns:a="http://schemas.openxmlformats.org/drawingml/2006/main">
              <a:srgbClr val="F36036"/>
            </a:solidFill>
            <a:ln xmlns:a="http://schemas.openxmlformats.org/drawingml/2006/main">
              <a:prstDash val="solid"/>
            </a:ln>
          </spPr>
          <cat>
            <numRef>
              <f>'Tableau de bord'!$B$49:$B$56</f>
            </numRef>
          </cat>
          <val>
            <numRef>
              <f>'Tableau de bord'!$D$49:$D$56</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Interventions</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Interventions par statut (période)</a:t>
            </a:r>
          </a:p>
        </rich>
      </tx>
    </title>
    <plotArea>
      <barChart>
        <barDir val="bar"/>
        <grouping val="clustered"/>
        <ser>
          <idx val="0"/>
          <order val="0"/>
          <tx>
            <strRef>
              <f>'Tableau de bord'!C22</f>
            </strRef>
          </tx>
          <spPr>
            <a:solidFill xmlns:a="http://schemas.openxmlformats.org/drawingml/2006/main">
              <a:srgbClr val="071C4D"/>
            </a:solidFill>
            <a:ln xmlns:a="http://schemas.openxmlformats.org/drawingml/2006/main">
              <a:prstDash val="solid"/>
            </a:ln>
          </spPr>
          <cat>
            <numRef>
              <f>'Tableau de bord'!$B$23:$B$28</f>
            </numRef>
          </cat>
          <val>
            <numRef>
              <f>'Tableau de bord'!$C$23:$C$28</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col>
      <colOff>0</colOff>
      <row>58</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29</row>
      <rowOff>0</rowOff>
    </from>
    <ext cx="360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O50"/>
  <sheetViews>
    <sheetView showGridLines="0" workbookViewId="0">
      <pane ySplit="3" topLeftCell="A4" activePane="bottomLeft" state="frozen"/>
      <selection pane="bottomLeft" activeCell="A1" sqref="A1"/>
    </sheetView>
  </sheetViews>
  <sheetFormatPr baseColWidth="8" defaultRowHeight="15"/>
  <cols>
    <col width="100" customWidth="1" min="1" max="1"/>
    <col width="3"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34" customWidth="1" min="14" max="14"/>
    <col width="34" customWidth="1" min="15" max="15"/>
  </cols>
  <sheetData>
    <row r="1" ht="24" customHeight="1">
      <c r="A1" s="1" t="inlineStr">
        <is>
          <t>harmony.  par Depanneo  —  Tableau de bord de maintenance multi-sites</t>
        </is>
      </c>
    </row>
    <row r="2">
      <c r="A2" s="2" t="inlineStr">
        <is>
          <t>Mode d’emploi du classeur.  Modèle fourni à titre indicatif, à adapter et à faire valider avant usage.</t>
        </is>
      </c>
    </row>
    <row r="4" ht="22" customHeight="1">
      <c r="A4" s="3" t="inlineStr">
        <is>
          <t>À quoi sert ce classeur</t>
        </is>
      </c>
      <c r="C4" s="4" t="inlineStr">
        <is>
          <t>LISTES DE RÉFÉRENCE — modifiez ou complétez les valeurs ici ; les listes déroulantes suivent.</t>
        </is>
      </c>
    </row>
    <row r="5" ht="32" customHeight="1">
      <c r="A5" s="5" t="inlineStr">
        <is>
          <t>Il centralise le suivi de la maintenance préventive et corrective d’un parc multi-sites : référentiel des installations, plan préventif, ordres de travail, durées d’arrêt, coûts et indicateurs.</t>
        </is>
      </c>
      <c r="C5" s="6" t="inlineStr">
        <is>
          <t>Lots techniques</t>
        </is>
      </c>
      <c r="D5" s="6" t="inlineStr">
        <is>
          <t>Criticité</t>
        </is>
      </c>
      <c r="E5" s="6" t="inlineStr">
        <is>
          <t>Nature de maintenance</t>
        </is>
      </c>
      <c r="F5" s="6" t="inlineStr">
        <is>
          <t>Type (NF EN 13306)</t>
        </is>
      </c>
      <c r="G5" s="6" t="inlineStr">
        <is>
          <t>Priorité</t>
        </is>
      </c>
      <c r="H5" s="6" t="inlineStr">
        <is>
          <t>Statut d’un ordre de travail</t>
        </is>
      </c>
      <c r="I5" s="6" t="inlineStr">
        <is>
          <t>Statut d’une échéance préventive</t>
        </is>
      </c>
      <c r="J5" s="6" t="inlineStr">
        <is>
          <t>Périodicité</t>
        </is>
      </c>
      <c r="K5" s="6" t="inlineStr">
        <is>
          <t>Oui / Non</t>
        </is>
      </c>
      <c r="L5" s="6" t="inlineStr">
        <is>
          <t>Rattachement contractuel</t>
        </is>
      </c>
      <c r="M5" s="6" t="inlineStr">
        <is>
          <t>Prestation</t>
        </is>
      </c>
      <c r="N5" s="6" t="inlineStr">
        <is>
          <t>Prestataires (à compléter)</t>
        </is>
      </c>
      <c r="O5" s="6" t="inlineStr">
        <is>
          <t>Équipes internes (à compléter)</t>
        </is>
      </c>
    </row>
    <row r="6" ht="32" customHeight="1">
      <c r="A6" s="5" t="inlineStr">
        <is>
          <t>Les données circulent du référentiel (feuille Sites et équipements) vers le planning et les interventions, puis vers la feuille Tableau de bord, qui se calcule automatiquement.</t>
        </is>
      </c>
      <c r="C6" s="7" t="inlineStr">
        <is>
          <t>CVC</t>
        </is>
      </c>
      <c r="D6" s="7" t="inlineStr">
        <is>
          <t>Élevée</t>
        </is>
      </c>
      <c r="E6" s="7" t="inlineStr">
        <is>
          <t>Préventive</t>
        </is>
      </c>
      <c r="F6" s="7" t="inlineStr">
        <is>
          <t>Systématique</t>
        </is>
      </c>
      <c r="G6" s="7" t="inlineStr">
        <is>
          <t>Urgente</t>
        </is>
      </c>
      <c r="H6" s="7" t="inlineStr">
        <is>
          <t>Demandé</t>
        </is>
      </c>
      <c r="I6" s="7" t="inlineStr">
        <is>
          <t>À planifier</t>
        </is>
      </c>
      <c r="J6" s="7" t="inlineStr">
        <is>
          <t>Mensuelle</t>
        </is>
      </c>
      <c r="K6" s="7" t="inlineStr">
        <is>
          <t>Oui</t>
        </is>
      </c>
      <c r="L6" s="7" t="inlineStr">
        <is>
          <t>Inclus au contrat</t>
        </is>
      </c>
      <c r="M6" s="7" t="inlineStr">
        <is>
          <t>P2</t>
        </is>
      </c>
      <c r="N6" s="8" t="inlineStr">
        <is>
          <t>Exemple – Prestataire CVC</t>
        </is>
      </c>
      <c r="O6" s="8" t="inlineStr">
        <is>
          <t>Exemple – Services généraux</t>
        </is>
      </c>
    </row>
    <row r="7" ht="22" customHeight="1">
      <c r="A7" s="3" t="inlineStr">
        <is>
          <t>Les cinq feuilles</t>
        </is>
      </c>
      <c r="C7" s="7" t="inlineStr">
        <is>
          <t>Électricité</t>
        </is>
      </c>
      <c r="D7" s="7" t="inlineStr">
        <is>
          <t>Moyenne</t>
        </is>
      </c>
      <c r="E7" s="7" t="inlineStr">
        <is>
          <t>Corrective</t>
        </is>
      </c>
      <c r="F7" s="7" t="inlineStr">
        <is>
          <t>Conditionnelle</t>
        </is>
      </c>
      <c r="G7" s="7" t="inlineStr">
        <is>
          <t>Haute</t>
        </is>
      </c>
      <c r="H7" s="7" t="inlineStr">
        <is>
          <t>Planifié</t>
        </is>
      </c>
      <c r="I7" s="7" t="inlineStr">
        <is>
          <t>Planifié</t>
        </is>
      </c>
      <c r="J7" s="7" t="inlineStr">
        <is>
          <t>Trimestrielle</t>
        </is>
      </c>
      <c r="K7" s="7" t="inlineStr">
        <is>
          <t>Non</t>
        </is>
      </c>
      <c r="L7" s="7" t="inlineStr">
        <is>
          <t>Hors forfait</t>
        </is>
      </c>
      <c r="M7" s="7" t="inlineStr">
        <is>
          <t>P3</t>
        </is>
      </c>
      <c r="N7" s="8" t="inlineStr">
        <is>
          <t>Exemple – Prestataire électricité</t>
        </is>
      </c>
      <c r="O7" s="8" t="inlineStr">
        <is>
          <t>Exemple – Équipe technique du site</t>
        </is>
      </c>
    </row>
    <row r="8" ht="17" customHeight="1">
      <c r="A8" s="5" t="inlineStr">
        <is>
          <t>• Mode d’emploi : règles de saisie, listes de référence (ci-contre), contrôles et actualisation.</t>
        </is>
      </c>
      <c r="C8" s="7" t="inlineStr">
        <is>
          <t>Courants faibles</t>
        </is>
      </c>
      <c r="D8" s="7" t="inlineStr">
        <is>
          <t>Faible</t>
        </is>
      </c>
      <c r="E8" s="7" t="n"/>
      <c r="F8" s="7" t="inlineStr">
        <is>
          <t>Prévisionnelle</t>
        </is>
      </c>
      <c r="G8" s="7" t="inlineStr">
        <is>
          <t>Normale</t>
        </is>
      </c>
      <c r="H8" s="7" t="inlineStr">
        <is>
          <t>En cours</t>
        </is>
      </c>
      <c r="I8" s="7" t="inlineStr">
        <is>
          <t>Réalisé</t>
        </is>
      </c>
      <c r="J8" s="7" t="inlineStr">
        <is>
          <t>Semestrielle</t>
        </is>
      </c>
      <c r="K8" s="7" t="n"/>
      <c r="L8" s="7" t="n"/>
      <c r="M8" s="7" t="n"/>
      <c r="N8" s="8" t="inlineStr">
        <is>
          <t>Exemple – Prestataire ascenseurs</t>
        </is>
      </c>
      <c r="O8" s="7" t="n"/>
    </row>
    <row r="9" ht="17" customHeight="1">
      <c r="A9" s="5" t="inlineStr">
        <is>
          <t>• Sites et équipements : site, bâtiment, surface, code d’installation, lot technique, criticité.</t>
        </is>
      </c>
      <c r="C9" s="7" t="inlineStr">
        <is>
          <t>Plomberie</t>
        </is>
      </c>
      <c r="D9" s="7" t="n"/>
      <c r="E9" s="7" t="n"/>
      <c r="F9" s="7" t="inlineStr">
        <is>
          <t>Palliative</t>
        </is>
      </c>
      <c r="G9" s="7" t="inlineStr">
        <is>
          <t>Basse</t>
        </is>
      </c>
      <c r="H9" s="7" t="inlineStr">
        <is>
          <t>En attente de pièce</t>
        </is>
      </c>
      <c r="I9" s="7" t="inlineStr">
        <is>
          <t>Reporté</t>
        </is>
      </c>
      <c r="J9" s="7" t="inlineStr">
        <is>
          <t>Annuelle</t>
        </is>
      </c>
      <c r="K9" s="7" t="n"/>
      <c r="L9" s="7" t="n"/>
      <c r="M9" s="7" t="n"/>
      <c r="N9" s="8" t="inlineStr">
        <is>
          <t>Exemple – Organisme de vérification</t>
        </is>
      </c>
      <c r="O9" s="7" t="n"/>
    </row>
    <row r="10" ht="17" customHeight="1">
      <c r="A10" s="5" t="inlineStr">
        <is>
          <t>• Planning préventif : opération, périodicité, échéance, statut, obligation réglementaire et texte applicable.</t>
        </is>
      </c>
      <c r="C10" s="7" t="inlineStr">
        <is>
          <t>Sécurité incendie</t>
        </is>
      </c>
      <c r="D10" s="7" t="n"/>
      <c r="E10" s="7" t="n"/>
      <c r="F10" s="7" t="inlineStr">
        <is>
          <t>Curative</t>
        </is>
      </c>
      <c r="G10" s="7" t="n"/>
      <c r="H10" s="7" t="inlineStr">
        <is>
          <t>Réalisé</t>
        </is>
      </c>
      <c r="I10" s="7" t="n"/>
      <c r="J10" s="7" t="inlineStr">
        <is>
          <t>Biennale</t>
        </is>
      </c>
      <c r="K10" s="7" t="n"/>
      <c r="L10" s="7" t="n"/>
      <c r="M10" s="7" t="n"/>
      <c r="N10" s="8" t="inlineStr">
        <is>
          <t>Exemple – Organisme de contrôle</t>
        </is>
      </c>
      <c r="O10" s="7" t="n"/>
    </row>
    <row r="11" ht="32" customHeight="1">
      <c r="A11" s="5" t="inlineStr">
        <is>
          <t>• Interventions : une ligne par ordre de travail (type, priorité, prestataire, dates, durées, arrêt, pièces, coûts).</t>
        </is>
      </c>
      <c r="C11" s="7" t="inlineStr">
        <is>
          <t>Ascenseurs et portes automatiques</t>
        </is>
      </c>
      <c r="D11" s="7" t="n"/>
      <c r="E11" s="7" t="n"/>
      <c r="F11" s="7" t="n"/>
      <c r="G11" s="7" t="n"/>
      <c r="H11" s="7" t="inlineStr">
        <is>
          <t>Clôturé</t>
        </is>
      </c>
      <c r="I11" s="7" t="n"/>
      <c r="J11" s="7" t="inlineStr">
        <is>
          <t>Quinquennale</t>
        </is>
      </c>
      <c r="K11" s="7" t="n"/>
      <c r="L11" s="7" t="n"/>
      <c r="M11" s="7" t="n"/>
      <c r="N11" s="7" t="n"/>
      <c r="O11" s="7" t="n"/>
    </row>
    <row r="12" ht="17" customHeight="1">
      <c r="A12" s="5" t="inlineStr">
        <is>
          <t>• Tableau de bord : filtres, KPI par niveau d’utilisation, contrôles, comparaison des sites et graphiques.</t>
        </is>
      </c>
      <c r="C12" s="7" t="inlineStr">
        <is>
          <t>Clos et couvert</t>
        </is>
      </c>
      <c r="D12" s="7" t="n"/>
      <c r="E12" s="7" t="n"/>
      <c r="F12" s="7" t="n"/>
      <c r="G12" s="7" t="n"/>
      <c r="H12" s="7" t="n"/>
      <c r="I12" s="7" t="n"/>
      <c r="J12" s="7" t="inlineStr">
        <is>
          <t>Autre (préciser)</t>
        </is>
      </c>
      <c r="K12" s="7" t="n"/>
      <c r="L12" s="7" t="n"/>
      <c r="M12" s="7" t="n"/>
      <c r="N12" s="7" t="n"/>
      <c r="O12" s="7" t="n"/>
    </row>
    <row r="13" ht="22" customHeight="1">
      <c r="A13" s="3" t="inlineStr">
        <is>
          <t>Mise en place en quatre étapes</t>
        </is>
      </c>
      <c r="C13" s="7" t="inlineStr">
        <is>
          <t>Autres installations</t>
        </is>
      </c>
      <c r="D13" s="7" t="n"/>
      <c r="E13" s="7" t="n"/>
      <c r="F13" s="7" t="n"/>
      <c r="G13" s="7" t="n"/>
      <c r="H13" s="7" t="n"/>
      <c r="I13" s="7" t="n"/>
      <c r="J13" s="7" t="n"/>
      <c r="K13" s="7" t="n"/>
      <c r="L13" s="7" t="n"/>
      <c r="M13" s="7" t="n"/>
      <c r="N13" s="7" t="n"/>
      <c r="O13" s="7" t="n"/>
    </row>
    <row r="14" ht="32" customHeight="1">
      <c r="A14" s="5" t="inlineStr">
        <is>
          <t>1. Recensez les sites, bâtiments, équipements, lots, prestataires, surfaces et niveaux de criticité (feuille Sites et équipements et listes ci-contre).</t>
        </is>
      </c>
      <c r="C14" s="7" t="n"/>
      <c r="D14" s="7" t="n"/>
      <c r="E14" s="7" t="n"/>
      <c r="F14" s="7" t="n"/>
      <c r="G14" s="7" t="n"/>
      <c r="H14" s="7" t="n"/>
      <c r="I14" s="7" t="n"/>
      <c r="J14" s="7" t="n"/>
      <c r="K14" s="7" t="n"/>
      <c r="L14" s="7" t="n"/>
      <c r="M14" s="7" t="n"/>
      <c r="N14" s="7" t="n"/>
      <c r="O14" s="7" t="n"/>
    </row>
    <row r="15" ht="32" customHeight="1">
      <c r="A15" s="5" t="inlineStr">
        <is>
          <t>2. Construisez le plan de maintenance : tâche, périodicité, échéance, ressources affectées et responsable (feuille Planning préventif).</t>
        </is>
      </c>
      <c r="C15" s="7" t="n"/>
      <c r="D15" s="7" t="n"/>
      <c r="E15" s="7" t="n"/>
      <c r="F15" s="7" t="n"/>
      <c r="G15" s="7" t="n"/>
      <c r="H15" s="7" t="n"/>
      <c r="I15" s="7" t="n"/>
      <c r="J15" s="7" t="n"/>
      <c r="K15" s="7" t="n"/>
      <c r="L15" s="7" t="n"/>
      <c r="M15" s="7" t="n"/>
      <c r="N15" s="7" t="n"/>
      <c r="O15" s="7" t="n"/>
    </row>
    <row r="16" ht="32" customHeight="1">
      <c r="A16" s="5" t="inlineStr">
        <is>
          <t>3. Enregistrez les ordres de travail avec la liste fermée de statuts : demandé, planifié, en cours, en attente de pièce, réalisé ou clôturé (feuille Interventions).</t>
        </is>
      </c>
      <c r="C16" s="7" t="n"/>
      <c r="D16" s="7" t="n"/>
      <c r="E16" s="7" t="n"/>
      <c r="F16" s="7" t="n"/>
      <c r="G16" s="7" t="n"/>
      <c r="H16" s="7" t="n"/>
      <c r="I16" s="7" t="n"/>
      <c r="J16" s="7" t="n"/>
      <c r="K16" s="7" t="n"/>
      <c r="L16" s="7" t="n"/>
      <c r="M16" s="7" t="n"/>
      <c r="N16" s="7" t="n"/>
      <c r="O16" s="7" t="n"/>
    </row>
    <row r="17" ht="17" customHeight="1">
      <c r="A17" s="5" t="inlineStr">
        <is>
          <t>4. Réglez les filtres du Tableau de bord, vérifiez les contrôles et les graphiques, puis produisez la synthèse.</t>
        </is>
      </c>
      <c r="C17" s="7" t="n"/>
      <c r="D17" s="7" t="n"/>
      <c r="E17" s="7" t="n"/>
      <c r="F17" s="7" t="n"/>
      <c r="G17" s="7" t="n"/>
      <c r="H17" s="7" t="n"/>
      <c r="I17" s="7" t="n"/>
      <c r="J17" s="7" t="n"/>
      <c r="K17" s="7" t="n"/>
      <c r="L17" s="7" t="n"/>
      <c r="M17" s="7" t="n"/>
      <c r="N17" s="7" t="n"/>
      <c r="O17" s="7" t="n"/>
    </row>
    <row r="18" ht="22" customHeight="1">
      <c r="A18" s="3" t="inlineStr">
        <is>
          <t>Règles de saisie</t>
        </is>
      </c>
      <c r="C18" s="7" t="n"/>
      <c r="D18" s="7" t="n"/>
      <c r="E18" s="7" t="n"/>
      <c r="F18" s="7" t="n"/>
      <c r="G18" s="7" t="n"/>
      <c r="H18" s="7" t="n"/>
      <c r="I18" s="7" t="n"/>
      <c r="J18" s="7" t="n"/>
      <c r="K18" s="7" t="n"/>
      <c r="L18" s="7" t="n"/>
      <c r="M18" s="7" t="n"/>
      <c r="N18" s="7" t="n"/>
      <c r="O18" s="7" t="n"/>
    </row>
    <row r="19" ht="32" customHeight="1">
      <c r="A19" s="5" t="inlineStr">
        <is>
          <t>• Une ligne par ordre de travail. Ne regroupez jamais plusieurs opérations sur une même ligne : les délais, les indisponibilités et l’historique deviendraient faux.</t>
        </is>
      </c>
      <c r="C19" s="7" t="n"/>
      <c r="D19" s="7" t="n"/>
      <c r="E19" s="7" t="n"/>
      <c r="F19" s="7" t="n"/>
      <c r="G19" s="7" t="n"/>
      <c r="H19" s="7" t="n"/>
      <c r="I19" s="7" t="n"/>
      <c r="J19" s="7" t="n"/>
      <c r="K19" s="7" t="n"/>
      <c r="L19" s="7" t="n"/>
      <c r="M19" s="7" t="n"/>
      <c r="N19" s="7" t="n"/>
      <c r="O19" s="7" t="n"/>
    </row>
    <row r="20" ht="32" customHeight="1">
      <c r="A20" s="5" t="inlineStr">
        <is>
          <t>• Chaque ordre de travail porte un numéro unique et le code d’une installation déclarée dans la feuille Sites et équipements.</t>
        </is>
      </c>
      <c r="C20" s="7" t="n"/>
      <c r="D20" s="7" t="n"/>
      <c r="E20" s="7" t="n"/>
      <c r="F20" s="7" t="n"/>
      <c r="G20" s="7" t="n"/>
      <c r="H20" s="7" t="n"/>
      <c r="I20" s="7" t="n"/>
      <c r="J20" s="7" t="n"/>
      <c r="K20" s="7" t="n"/>
      <c r="L20" s="7" t="n"/>
      <c r="M20" s="7" t="n"/>
      <c r="N20" s="7" t="n"/>
      <c r="O20" s="7" t="n"/>
    </row>
    <row r="21" ht="32" customHeight="1">
      <c r="A21" s="5" t="inlineStr">
        <is>
          <t>• Dates au format jj/mm/aaaa ; horodatages (demande, prise en charge, rétablissement) au format jj/mm/aaaa hh:mm. Durées en heures décimales (1,5 = 1 h 30).</t>
        </is>
      </c>
      <c r="C21" s="7" t="n"/>
      <c r="D21" s="7" t="n"/>
      <c r="E21" s="7" t="n"/>
      <c r="F21" s="7" t="n"/>
      <c r="G21" s="7" t="n"/>
      <c r="H21" s="7" t="n"/>
      <c r="I21" s="7" t="n"/>
      <c r="J21" s="7" t="n"/>
      <c r="K21" s="7" t="n"/>
      <c r="L21" s="7" t="n"/>
      <c r="M21" s="7" t="n"/>
      <c r="N21" s="7" t="n"/>
      <c r="O21" s="7" t="n"/>
    </row>
    <row r="22" ht="32" customHeight="1">
      <c r="A22" s="5" t="inlineStr">
        <is>
          <t>• Utilisez les listes déroulantes. Pour les adapter, modifiez les valeurs de référence ci-contre plutôt que de créer des colonnes parallèles, incompatibles avec les consolidations.</t>
        </is>
      </c>
      <c r="C22" s="7" t="n"/>
      <c r="D22" s="7" t="n"/>
      <c r="E22" s="7" t="n"/>
      <c r="F22" s="7" t="n"/>
      <c r="G22" s="7" t="n"/>
      <c r="H22" s="7" t="n"/>
      <c r="I22" s="7" t="n"/>
      <c r="J22" s="7" t="n"/>
      <c r="K22" s="7" t="n"/>
      <c r="L22" s="7" t="n"/>
      <c r="M22" s="7" t="n"/>
      <c r="N22" s="7" t="n"/>
      <c r="O22" s="7" t="n"/>
    </row>
    <row r="23" ht="32" customHeight="1">
      <c r="A23" s="5" t="inlineStr">
        <is>
          <t>• En-tête bleu : saisie. En-tête orange : calcul automatique, ne pas saisir. En-tête gris : colonnes techniques des filtres et indicateurs, regroupées (bouton « + » au-dessus des colonnes pour les afficher).</t>
        </is>
      </c>
      <c r="C23" s="7" t="n"/>
      <c r="D23" s="7" t="n"/>
      <c r="E23" s="7" t="n"/>
      <c r="F23" s="7" t="n"/>
      <c r="G23" s="7" t="n"/>
      <c r="H23" s="7" t="n"/>
      <c r="I23" s="7" t="n"/>
      <c r="J23" s="7" t="n"/>
      <c r="K23" s="7" t="n"/>
      <c r="L23" s="7" t="n"/>
      <c r="M23" s="7" t="n"/>
      <c r="N23" s="7" t="n"/>
      <c r="O23" s="7" t="n"/>
    </row>
    <row r="24" ht="32" customHeight="1">
      <c r="A24" s="5" t="inlineStr">
        <is>
          <t>• Renseignez la surface du bâtiment sur chacune de ses lignes d’équipements : le classeur ne la compte qu’une fois par couple site et bâtiment.</t>
        </is>
      </c>
      <c r="C24" s="7" t="n"/>
      <c r="D24" s="7" t="n"/>
      <c r="E24" s="7" t="n"/>
      <c r="F24" s="7" t="n"/>
      <c r="G24" s="7" t="n"/>
      <c r="H24" s="7" t="n"/>
      <c r="I24" s="7" t="n"/>
      <c r="J24" s="7" t="n"/>
      <c r="K24" s="7" t="n"/>
      <c r="L24" s="7" t="n"/>
      <c r="M24" s="7" t="n"/>
      <c r="N24" s="7" t="n"/>
      <c r="O24" s="7" t="n"/>
    </row>
    <row r="25" ht="32" customHeight="1">
      <c r="A25" s="5" t="inlineStr">
        <is>
          <t>• Les lignes en italique sur fond crème sont des exemples. Avant la mise en production, effacez le contenu des cellules de saisie de ces lignes, sans supprimer les lignes, qui portent les formules.</t>
        </is>
      </c>
      <c r="C25" s="7" t="n"/>
      <c r="D25" s="7" t="n"/>
      <c r="E25" s="7" t="n"/>
      <c r="F25" s="7" t="n"/>
      <c r="G25" s="7" t="n"/>
      <c r="H25" s="7" t="n"/>
      <c r="I25" s="7" t="n"/>
      <c r="J25" s="7" t="n"/>
      <c r="K25" s="7" t="n"/>
      <c r="L25" s="7" t="n"/>
      <c r="M25" s="7" t="n"/>
      <c r="N25" s="7" t="n"/>
      <c r="O25" s="7" t="n"/>
    </row>
    <row r="26" ht="22" customHeight="1">
      <c r="A26" s="3" t="inlineStr">
        <is>
          <t>Définitions utilisées</t>
        </is>
      </c>
      <c r="C26" s="7" t="n"/>
      <c r="D26" s="7" t="n"/>
      <c r="E26" s="7" t="n"/>
      <c r="F26" s="7" t="n"/>
      <c r="G26" s="7" t="n"/>
      <c r="H26" s="7" t="n"/>
      <c r="I26" s="7" t="n"/>
      <c r="J26" s="7" t="n"/>
      <c r="K26" s="7" t="n"/>
      <c r="L26" s="7" t="n"/>
      <c r="M26" s="7" t="n"/>
      <c r="N26" s="7" t="n"/>
      <c r="O26" s="7" t="n"/>
    </row>
    <row r="27" ht="32" customHeight="1">
      <c r="A27" s="5" t="inlineStr">
        <is>
          <t>• Nature et type : maintenance préventive systématique, conditionnelle ou prévisionnelle ; maintenance corrective palliative ou curative (typologie de la NF EN 13306). Niveau de maintenance de 1 à 5 selon la NF X 60-000.</t>
        </is>
      </c>
      <c r="C27" s="7" t="n"/>
      <c r="D27" s="7" t="n"/>
      <c r="E27" s="7" t="n"/>
      <c r="F27" s="7" t="n"/>
      <c r="G27" s="7" t="n"/>
      <c r="H27" s="7" t="n"/>
      <c r="I27" s="7" t="n"/>
      <c r="J27" s="7" t="n"/>
      <c r="K27" s="7" t="n"/>
      <c r="L27" s="7" t="n"/>
      <c r="M27" s="7" t="n"/>
      <c r="N27" s="7" t="n"/>
      <c r="O27" s="7" t="n"/>
    </row>
    <row r="28" ht="32" customHeight="1">
      <c r="A28" s="5" t="inlineStr">
        <is>
          <t>• Prestation : P2 = conduite et entretien courant ; P3 = gros entretien et renouvellement. « Inclus au contrat » ou « Hors forfait » précise le rattachement contractuel de l’opération.</t>
        </is>
      </c>
      <c r="C28" s="7" t="n"/>
      <c r="D28" s="7" t="n"/>
      <c r="E28" s="7" t="n"/>
      <c r="F28" s="7" t="n"/>
      <c r="G28" s="7" t="n"/>
      <c r="H28" s="7" t="n"/>
      <c r="I28" s="7" t="n"/>
      <c r="J28" s="7" t="n"/>
      <c r="K28" s="7" t="n"/>
      <c r="L28" s="7" t="n"/>
      <c r="M28" s="7" t="n"/>
      <c r="N28" s="7" t="n"/>
      <c r="O28" s="7" t="n"/>
    </row>
    <row r="29" ht="32" customHeight="1">
      <c r="A29" s="5" t="inlineStr">
        <is>
          <t>• Défaillance : perte de l’aptitude d’un bien à accomplir une fonction requise ; la panne est l’état qui en résulte (NF EN 13306). Répondez « Oui » lorsque l’intervention fait suite à une défaillance.</t>
        </is>
      </c>
      <c r="C29" s="7" t="n"/>
      <c r="D29" s="7" t="n"/>
      <c r="E29" s="7" t="n"/>
      <c r="F29" s="7" t="n"/>
      <c r="G29" s="7" t="n"/>
      <c r="H29" s="7" t="n"/>
      <c r="I29" s="7" t="n"/>
      <c r="J29" s="7" t="n"/>
      <c r="K29" s="7" t="n"/>
      <c r="L29" s="7" t="n"/>
      <c r="M29" s="7" t="n"/>
      <c r="N29" s="7" t="n"/>
      <c r="O29" s="7" t="n"/>
    </row>
    <row r="30" ht="32" customHeight="1">
      <c r="A30" s="5" t="inlineStr">
        <is>
          <t>• GTI (garantie de temps d’intervention) : de la demande à la prise en charge. GTR (garantie de temps de rétablissement) : de la demande au retour au service attendu. Saisissez les valeurs contractuelles par ordre de travail.</t>
        </is>
      </c>
      <c r="C30" s="7" t="n"/>
      <c r="D30" s="7" t="n"/>
      <c r="E30" s="7" t="n"/>
      <c r="F30" s="7" t="n"/>
      <c r="G30" s="7" t="n"/>
      <c r="H30" s="7" t="n"/>
      <c r="I30" s="7" t="n"/>
      <c r="J30" s="7" t="n"/>
      <c r="K30" s="7" t="n"/>
      <c r="L30" s="7" t="n"/>
      <c r="M30" s="7" t="n"/>
      <c r="N30" s="7" t="n"/>
      <c r="O30" s="7" t="n"/>
    </row>
    <row r="31" ht="32" customHeight="1">
      <c r="A31" s="5" t="inlineStr">
        <is>
          <t>• Charge en attente : somme des charges estimées (h) des ordres non soldés (statut autre que Réalisé ou Clôturé), échus ou non. Ordres en retard : ordres non soldés dont la date planifiée est antérieure à la date d’arrêté.</t>
        </is>
      </c>
    </row>
    <row r="32" ht="32" customHeight="1">
      <c r="A32" s="5" t="inlineStr">
        <is>
          <t>• Disponibilité = (durée totale observée − durées d’arrêt) ÷ durée totale observée, avec durée totale observée = temps requis par installation × nombre d’installations du périmètre.</t>
        </is>
      </c>
    </row>
    <row r="33" ht="62" customHeight="1">
      <c r="A33" s="5" t="inlineStr">
        <is>
          <t>• MTBF = durée de fonctionnement ÷ nombre de défaillances. MTTR = durée totale de rétablissement des défaillances ÷ nombre de défaillances. Peu significatifs lorsque les défaillances d’une installation sont rares : privilégiez alors la réalisation du préventif, le respect des GTI et GTR, le ratio correctif/préventif, les coûts au m² et le nombre de demandes par site.</t>
        </is>
      </c>
    </row>
    <row r="34" ht="22" customHeight="1">
      <c r="A34" s="3" t="inlineStr">
        <is>
          <t>Échéances réglementaires</t>
        </is>
      </c>
    </row>
    <row r="35" ht="32" customHeight="1">
      <c r="A35" s="5" t="inlineStr">
        <is>
          <t>• Indiquez « Obligation réglementaire = Oui » et la référence du texte applicable. Ne confondez pas ces échéances avec les périodicités internes ou contractuelles définies avec vos prestataires.</t>
        </is>
      </c>
    </row>
    <row r="36" ht="47" customHeight="1">
      <c r="A36" s="5" t="inlineStr">
        <is>
          <t>• Exemples : vérification périodique des installations électriques, annuelle, avec extension possible à deux ans sous conditions (Code du travail, art. R4226-16 ; arrêté du 26 décembre 2011, art. 3). Contrôle technique des ascenseurs tous les cinq ans (Code de la construction et de l’habitation, art. R134-9 et suivants).</t>
        </is>
      </c>
    </row>
    <row r="37" ht="22" customHeight="1">
      <c r="A37" s="3" t="inlineStr">
        <is>
          <t>Filtres et actualisation</t>
        </is>
      </c>
    </row>
    <row r="38" ht="47" customHeight="1">
      <c r="A38" s="5" t="inlineStr">
        <is>
          <t>• Les filtres se règlent en haut de la feuille Tableau de bord : période, site, bâtiment, lot technique, criticité, type de maintenance, statut, priorité, prestataire et prestation P2 ou P3. Laissez un filtre vide pour inclure toutes les valeurs. La période et la date d’arrêté sont obligatoires.</t>
        </is>
      </c>
    </row>
    <row r="39" ht="32" customHeight="1">
      <c r="A39" s="5" t="inlineStr">
        <is>
          <t>• Les filtres Statut et Priorité s’appliquent aux interventions, pas au planning préventif. Le tableau Comparaison des sites ne tient compte que de la période.</t>
        </is>
      </c>
    </row>
    <row r="40" ht="32" customHeight="1">
      <c r="A40" s="5" t="inlineStr">
        <is>
          <t>• Les flèches de filtre des feuilles de saisie servent à la lecture opérationnelle : tâches à réaliser, priorités, ordres en attente de pièce.</t>
        </is>
      </c>
    </row>
    <row r="41" ht="17" customHeight="1">
      <c r="A41" s="5" t="inlineStr">
        <is>
          <t>• Les formules se recalculent automatiquement. Si le calcul est passé en mode manuel, appuyez sur F9.</t>
        </is>
      </c>
    </row>
    <row r="42" ht="22" customHeight="1">
      <c r="A42" s="3" t="inlineStr">
        <is>
          <t>Contrôles avant diffusion</t>
        </is>
      </c>
    </row>
    <row r="43" ht="32" customHeight="1">
      <c r="A43" s="5" t="inlineStr">
        <is>
          <t>• Chaque feuille de saisie comporte une colonne Contrôle : doublons, code inconnu, dates absentes, statuts incohérents, champs obligatoires manquants. Le nombre de lignes en anomalie s’affiche dans le Tableau de bord.</t>
        </is>
      </c>
    </row>
    <row r="44" ht="32" customHeight="1">
      <c r="A44" s="5" t="inlineStr">
        <is>
          <t>• Une formule correcte ne compense pas une saisie incomplète : corrigez les anomalies avant de produire la synthèse.</t>
        </is>
      </c>
    </row>
    <row r="45" ht="32" customHeight="1">
      <c r="A45" s="5" t="inlineStr">
        <is>
          <t>• La mise en forme conditionnelle signale les échéances dépassées, les anomalies et les priorités urgentes. Elle ne remplace pas une notification automatique.</t>
        </is>
      </c>
    </row>
    <row r="46" ht="22" customHeight="1">
      <c r="A46" s="3" t="inlineStr">
        <is>
          <t>Export PDF de la synthèse</t>
        </is>
      </c>
    </row>
    <row r="47" ht="47" customHeight="1">
      <c r="A47" s="5" t="inlineStr">
        <is>
          <t>• La feuille Tableau de bord est mise en page pour l’impression (paysage, une page en largeur). Sélectionnez-la seule, puis Fichier &gt; Exporter &gt; PDF : vous diffusez une situation arrêtée à la date indiquée, sans les données sources ni les formules.</t>
        </is>
      </c>
    </row>
    <row r="48" ht="22" customHeight="1">
      <c r="A48" s="3" t="inlineStr">
        <is>
          <t>Limites</t>
        </is>
      </c>
    </row>
    <row r="49" ht="47" customHeight="1">
      <c r="A49" s="5" t="inlineStr">
        <is>
          <t>• Le classeur ne remplace ni un outil de gestion des stocks ni une GMAO. Plusieurs versions en circulation, des saisies simultanées, un besoin de notifications, de photos, de pointage ou de signature indiquent qu’un outil centralisé devient pertinent.</t>
        </is>
      </c>
    </row>
    <row r="50">
      <c r="A50" s="9" t="inlineStr">
        <is>
          <t>Modèle fourni à titre indicatif, à adapter et à faire valider avant usage.</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Q2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2" customWidth="1" min="3" max="3"/>
    <col width="15" customWidth="1" min="4" max="4"/>
    <col width="30" customWidth="1" min="5" max="5"/>
    <col width="18" customWidth="1" min="6" max="6"/>
    <col width="11" customWidth="1" min="7" max="7"/>
    <col width="20" customWidth="1" min="8" max="8"/>
    <col width="26" customWidth="1" min="9" max="9"/>
    <col width="13" customWidth="1" min="10" max="10"/>
    <col width="26" customWidth="1" min="11" max="11"/>
    <col width="20" customWidth="1" min="12" max="12"/>
    <col hidden="1" outlineLevel="1" width="18" customWidth="1" min="13" max="17"/>
  </cols>
  <sheetData>
    <row r="1" ht="24" customHeight="1">
      <c r="A1" s="1" t="inlineStr">
        <is>
          <t>harmony.  par Depanneo  —  Sites et équipements</t>
        </is>
      </c>
    </row>
    <row r="2" ht="26" customHeight="1">
      <c r="A2" s="10" t="inlineStr">
        <is>
          <t>Référentiel technique : une ligne par installation. Le code installation est la clé reprise dans le planning et les interventions.  Modèle fourni à titre indicatif, à adapter et à faire valider avant usage.</t>
        </is>
      </c>
    </row>
    <row r="4" ht="44" customHeight="1">
      <c r="A4" s="6" t="inlineStr">
        <is>
          <t>Site</t>
        </is>
      </c>
      <c r="B4" s="6" t="inlineStr">
        <is>
          <t>Bâtiment</t>
        </is>
      </c>
      <c r="C4" s="6" t="inlineStr">
        <is>
          <t>Surface du bâtiment (m²)</t>
        </is>
      </c>
      <c r="D4" s="6" t="inlineStr">
        <is>
          <t>Code installation</t>
        </is>
      </c>
      <c r="E4" s="6" t="inlineStr">
        <is>
          <t>Désignation de l’installation</t>
        </is>
      </c>
      <c r="F4" s="6" t="inlineStr">
        <is>
          <t>Lot technique</t>
        </is>
      </c>
      <c r="G4" s="6" t="inlineStr">
        <is>
          <t>Criticité</t>
        </is>
      </c>
      <c r="H4" s="6" t="inlineStr">
        <is>
          <t>Localisation</t>
        </is>
      </c>
      <c r="I4" s="6" t="inlineStr">
        <is>
          <t>Prestataire titulaire</t>
        </is>
      </c>
      <c r="J4" s="6" t="inlineStr">
        <is>
          <t>Date de mise en service</t>
        </is>
      </c>
      <c r="K4" s="6" t="inlineStr">
        <is>
          <t>Observations</t>
        </is>
      </c>
      <c r="L4" s="11" t="inlineStr">
        <is>
          <t>Contrôle</t>
        </is>
      </c>
      <c r="M4" s="12" t="inlineStr">
        <is>
          <t>Clé site | bâtiment</t>
        </is>
      </c>
      <c r="N4" s="12" t="inlineStr">
        <is>
          <t>Surface retenue (1 fois par bâtiment)</t>
        </is>
      </c>
      <c r="O4" s="12" t="inlineStr">
        <is>
          <t>Installation dans le périmètre (1/0)</t>
        </is>
      </c>
      <c r="P4" s="12" t="inlineStr">
        <is>
          <t>Surface dans le périmètre (m²)</t>
        </is>
      </c>
      <c r="Q4" s="12" t="inlineStr">
        <is>
          <t>Anomalie (1/0)</t>
        </is>
      </c>
    </row>
    <row r="5" ht="18" customHeight="1">
      <c r="A5" s="8" t="inlineStr">
        <is>
          <t>Exemple – Siège</t>
        </is>
      </c>
      <c r="B5" s="8" t="inlineStr">
        <is>
          <t>Bât. A</t>
        </is>
      </c>
      <c r="C5" s="13" t="n">
        <v>4200</v>
      </c>
      <c r="D5" s="8" t="inlineStr">
        <is>
          <t>EX-CVC-001</t>
        </is>
      </c>
      <c r="E5" s="8" t="inlineStr">
        <is>
          <t>Centrale de traitement d’air CTA 1</t>
        </is>
      </c>
      <c r="F5" s="8" t="inlineStr">
        <is>
          <t>CVC</t>
        </is>
      </c>
      <c r="G5" s="8" t="inlineStr">
        <is>
          <t>Élevée</t>
        </is>
      </c>
      <c r="H5" s="8" t="inlineStr">
        <is>
          <t>Toiture terrasse</t>
        </is>
      </c>
      <c r="I5" s="8" t="inlineStr">
        <is>
          <t>Exemple – Prestataire CVC</t>
        </is>
      </c>
      <c r="J5" s="14" t="n">
        <v>42079</v>
      </c>
      <c r="K5" s="8" t="inlineStr">
        <is>
          <t>Alimente les bureaux des niveaux 1 à 4</t>
        </is>
      </c>
      <c r="L5" s="8">
        <f>IF(D5="","",IF(COUNTIF($D$5:$D$204,D5)&gt;1,"Code en double",IF(OR(A5="",F5="",G5=""),"Champ obligatoire manquant",IF(C5="","Surface manquante","OK"))))</f>
        <v/>
      </c>
      <c r="M5" s="8">
        <f>IF(A5="","",A5&amp;" | "&amp;B5)</f>
        <v/>
      </c>
      <c r="N5" s="13">
        <f>IF(OR(M5="",C5=""),0,IF(COUNTIF($M$5:M5,M5)=1,C5,0))</f>
        <v/>
      </c>
      <c r="O5" s="8">
        <f>IF(AND(D5&lt;&gt;"",OR('Tableau de bord'!$C$9="",A5='Tableau de bord'!$C$9),OR('Tableau de bord'!$C$10="",B5='Tableau de bord'!$C$10),OR('Tableau de bord'!$C$11="",F5='Tableau de bord'!$C$11),OR('Tableau de bord'!$C$12="",G5='Tableau de bord'!$C$12)),1,0)</f>
        <v/>
      </c>
      <c r="P5" s="13">
        <f>IF(AND(N5&gt;0,OR('Tableau de bord'!$C$9="",A5='Tableau de bord'!$C$9),OR('Tableau de bord'!$C$10="",B5='Tableau de bord'!$C$10)),N5,0)</f>
        <v/>
      </c>
      <c r="Q5" s="8">
        <f>IF(OR(L5="",L5="OK"),0,1)</f>
        <v/>
      </c>
    </row>
    <row r="6" ht="18" customHeight="1">
      <c r="A6" s="8" t="inlineStr">
        <is>
          <t>Exemple – Siège</t>
        </is>
      </c>
      <c r="B6" s="8" t="inlineStr">
        <is>
          <t>Bât. A</t>
        </is>
      </c>
      <c r="C6" s="13" t="n">
        <v>4200</v>
      </c>
      <c r="D6" s="8" t="inlineStr">
        <is>
          <t>EX-ELE-001</t>
        </is>
      </c>
      <c r="E6" s="8" t="inlineStr">
        <is>
          <t>Tableau général basse tension (TGBT)</t>
        </is>
      </c>
      <c r="F6" s="8" t="inlineStr">
        <is>
          <t>Électricité</t>
        </is>
      </c>
      <c r="G6" s="8" t="inlineStr">
        <is>
          <t>Élevée</t>
        </is>
      </c>
      <c r="H6" s="8" t="inlineStr">
        <is>
          <t>Local TGBT, sous-sol</t>
        </is>
      </c>
      <c r="I6" s="8" t="inlineStr">
        <is>
          <t>Exemple – Prestataire électricité</t>
        </is>
      </c>
      <c r="J6" s="14" t="n">
        <v>42079</v>
      </c>
      <c r="K6" s="8" t="n"/>
      <c r="L6" s="8">
        <f>IF(D6="","",IF(COUNTIF($D$5:$D$204,D6)&gt;1,"Code en double",IF(OR(A6="",F6="",G6=""),"Champ obligatoire manquant",IF(C6="","Surface manquante","OK"))))</f>
        <v/>
      </c>
      <c r="M6" s="8">
        <f>IF(A6="","",A6&amp;" | "&amp;B6)</f>
        <v/>
      </c>
      <c r="N6" s="13">
        <f>IF(OR(M6="",C6=""),0,IF(COUNTIF($M$5:M6,M6)=1,C6,0))</f>
        <v/>
      </c>
      <c r="O6" s="8">
        <f>IF(AND(D6&lt;&gt;"",OR('Tableau de bord'!$C$9="",A6='Tableau de bord'!$C$9),OR('Tableau de bord'!$C$10="",B6='Tableau de bord'!$C$10),OR('Tableau de bord'!$C$11="",F6='Tableau de bord'!$C$11),OR('Tableau de bord'!$C$12="",G6='Tableau de bord'!$C$12)),1,0)</f>
        <v/>
      </c>
      <c r="P6" s="13">
        <f>IF(AND(N6&gt;0,OR('Tableau de bord'!$C$9="",A6='Tableau de bord'!$C$9),OR('Tableau de bord'!$C$10="",B6='Tableau de bord'!$C$10)),N6,0)</f>
        <v/>
      </c>
      <c r="Q6" s="8">
        <f>IF(OR(L6="",L6="OK"),0,1)</f>
        <v/>
      </c>
    </row>
    <row r="7" ht="18" customHeight="1">
      <c r="A7" s="8" t="inlineStr">
        <is>
          <t>Exemple – Agence Nord</t>
        </is>
      </c>
      <c r="B7" s="8" t="inlineStr">
        <is>
          <t>Bât. unique</t>
        </is>
      </c>
      <c r="C7" s="13" t="n">
        <v>1100</v>
      </c>
      <c r="D7" s="8" t="inlineStr">
        <is>
          <t>EX-ASC-001</t>
        </is>
      </c>
      <c r="E7" s="8" t="inlineStr">
        <is>
          <t>Ascenseur principal</t>
        </is>
      </c>
      <c r="F7" s="8" t="inlineStr">
        <is>
          <t>Ascenseurs et portes automatiques</t>
        </is>
      </c>
      <c r="G7" s="8" t="inlineStr">
        <is>
          <t>Moyenne</t>
        </is>
      </c>
      <c r="H7" s="8" t="inlineStr">
        <is>
          <t>Gaine centrale</t>
        </is>
      </c>
      <c r="I7" s="8" t="inlineStr">
        <is>
          <t>Exemple – Prestataire ascenseurs</t>
        </is>
      </c>
      <c r="J7" s="14" t="n">
        <v>41155</v>
      </c>
      <c r="K7" s="8" t="n"/>
      <c r="L7" s="8">
        <f>IF(D7="","",IF(COUNTIF($D$5:$D$204,D7)&gt;1,"Code en double",IF(OR(A7="",F7="",G7=""),"Champ obligatoire manquant",IF(C7="","Surface manquante","OK"))))</f>
        <v/>
      </c>
      <c r="M7" s="8">
        <f>IF(A7="","",A7&amp;" | "&amp;B7)</f>
        <v/>
      </c>
      <c r="N7" s="13">
        <f>IF(OR(M7="",C7=""),0,IF(COUNTIF($M$5:M7,M7)=1,C7,0))</f>
        <v/>
      </c>
      <c r="O7" s="8">
        <f>IF(AND(D7&lt;&gt;"",OR('Tableau de bord'!$C$9="",A7='Tableau de bord'!$C$9),OR('Tableau de bord'!$C$10="",B7='Tableau de bord'!$C$10),OR('Tableau de bord'!$C$11="",F7='Tableau de bord'!$C$11),OR('Tableau de bord'!$C$12="",G7='Tableau de bord'!$C$12)),1,0)</f>
        <v/>
      </c>
      <c r="P7" s="13">
        <f>IF(AND(N7&gt;0,OR('Tableau de bord'!$C$9="",A7='Tableau de bord'!$C$9),OR('Tableau de bord'!$C$10="",B7='Tableau de bord'!$C$10)),N7,0)</f>
        <v/>
      </c>
      <c r="Q7" s="8">
        <f>IF(OR(L7="",L7="OK"),0,1)</f>
        <v/>
      </c>
    </row>
    <row r="8" ht="18" customHeight="1">
      <c r="A8" s="7" t="n"/>
      <c r="B8" s="7" t="n"/>
      <c r="C8" s="15" t="n"/>
      <c r="D8" s="7" t="n"/>
      <c r="E8" s="7" t="n"/>
      <c r="F8" s="7" t="n"/>
      <c r="G8" s="7" t="n"/>
      <c r="H8" s="7" t="n"/>
      <c r="I8" s="7" t="n"/>
      <c r="J8" s="16" t="n"/>
      <c r="K8" s="7" t="n"/>
      <c r="L8" s="7">
        <f>IF(D8="","",IF(COUNTIF($D$5:$D$204,D8)&gt;1,"Code en double",IF(OR(A8="",F8="",G8=""),"Champ obligatoire manquant",IF(C8="","Surface manquante","OK"))))</f>
        <v/>
      </c>
      <c r="M8" s="7">
        <f>IF(A8="","",A8&amp;" | "&amp;B8)</f>
        <v/>
      </c>
      <c r="N8" s="15">
        <f>IF(OR(M8="",C8=""),0,IF(COUNTIF($M$5:M8,M8)=1,C8,0))</f>
        <v/>
      </c>
      <c r="O8" s="7">
        <f>IF(AND(D8&lt;&gt;"",OR('Tableau de bord'!$C$9="",A8='Tableau de bord'!$C$9),OR('Tableau de bord'!$C$10="",B8='Tableau de bord'!$C$10),OR('Tableau de bord'!$C$11="",F8='Tableau de bord'!$C$11),OR('Tableau de bord'!$C$12="",G8='Tableau de bord'!$C$12)),1,0)</f>
        <v/>
      </c>
      <c r="P8" s="15">
        <f>IF(AND(N8&gt;0,OR('Tableau de bord'!$C$9="",A8='Tableau de bord'!$C$9),OR('Tableau de bord'!$C$10="",B8='Tableau de bord'!$C$10)),N8,0)</f>
        <v/>
      </c>
      <c r="Q8" s="7">
        <f>IF(OR(L8="",L8="OK"),0,1)</f>
        <v/>
      </c>
    </row>
    <row r="9" ht="18" customHeight="1">
      <c r="A9" s="7" t="n"/>
      <c r="B9" s="7" t="n"/>
      <c r="C9" s="15" t="n"/>
      <c r="D9" s="7" t="n"/>
      <c r="E9" s="7" t="n"/>
      <c r="F9" s="7" t="n"/>
      <c r="G9" s="7" t="n"/>
      <c r="H9" s="7" t="n"/>
      <c r="I9" s="7" t="n"/>
      <c r="J9" s="16" t="n"/>
      <c r="K9" s="7" t="n"/>
      <c r="L9" s="7">
        <f>IF(D9="","",IF(COUNTIF($D$5:$D$204,D9)&gt;1,"Code en double",IF(OR(A9="",F9="",G9=""),"Champ obligatoire manquant",IF(C9="","Surface manquante","OK"))))</f>
        <v/>
      </c>
      <c r="M9" s="7">
        <f>IF(A9="","",A9&amp;" | "&amp;B9)</f>
        <v/>
      </c>
      <c r="N9" s="15">
        <f>IF(OR(M9="",C9=""),0,IF(COUNTIF($M$5:M9,M9)=1,C9,0))</f>
        <v/>
      </c>
      <c r="O9" s="7">
        <f>IF(AND(D9&lt;&gt;"",OR('Tableau de bord'!$C$9="",A9='Tableau de bord'!$C$9),OR('Tableau de bord'!$C$10="",B9='Tableau de bord'!$C$10),OR('Tableau de bord'!$C$11="",F9='Tableau de bord'!$C$11),OR('Tableau de bord'!$C$12="",G9='Tableau de bord'!$C$12)),1,0)</f>
        <v/>
      </c>
      <c r="P9" s="15">
        <f>IF(AND(N9&gt;0,OR('Tableau de bord'!$C$9="",A9='Tableau de bord'!$C$9),OR('Tableau de bord'!$C$10="",B9='Tableau de bord'!$C$10)),N9,0)</f>
        <v/>
      </c>
      <c r="Q9" s="7">
        <f>IF(OR(L9="",L9="OK"),0,1)</f>
        <v/>
      </c>
    </row>
    <row r="10" ht="18" customHeight="1">
      <c r="A10" s="7" t="n"/>
      <c r="B10" s="7" t="n"/>
      <c r="C10" s="15" t="n"/>
      <c r="D10" s="7" t="n"/>
      <c r="E10" s="7" t="n"/>
      <c r="F10" s="7" t="n"/>
      <c r="G10" s="7" t="n"/>
      <c r="H10" s="7" t="n"/>
      <c r="I10" s="7" t="n"/>
      <c r="J10" s="16" t="n"/>
      <c r="K10" s="7" t="n"/>
      <c r="L10" s="7">
        <f>IF(D10="","",IF(COUNTIF($D$5:$D$204,D10)&gt;1,"Code en double",IF(OR(A10="",F10="",G10=""),"Champ obligatoire manquant",IF(C10="","Surface manquante","OK"))))</f>
        <v/>
      </c>
      <c r="M10" s="7">
        <f>IF(A10="","",A10&amp;" | "&amp;B10)</f>
        <v/>
      </c>
      <c r="N10" s="15">
        <f>IF(OR(M10="",C10=""),0,IF(COUNTIF($M$5:M10,M10)=1,C10,0))</f>
        <v/>
      </c>
      <c r="O10" s="7">
        <f>IF(AND(D10&lt;&gt;"",OR('Tableau de bord'!$C$9="",A10='Tableau de bord'!$C$9),OR('Tableau de bord'!$C$10="",B10='Tableau de bord'!$C$10),OR('Tableau de bord'!$C$11="",F10='Tableau de bord'!$C$11),OR('Tableau de bord'!$C$12="",G10='Tableau de bord'!$C$12)),1,0)</f>
        <v/>
      </c>
      <c r="P10" s="15">
        <f>IF(AND(N10&gt;0,OR('Tableau de bord'!$C$9="",A10='Tableau de bord'!$C$9),OR('Tableau de bord'!$C$10="",B10='Tableau de bord'!$C$10)),N10,0)</f>
        <v/>
      </c>
      <c r="Q10" s="7">
        <f>IF(OR(L10="",L10="OK"),0,1)</f>
        <v/>
      </c>
    </row>
    <row r="11" ht="18" customHeight="1">
      <c r="A11" s="7" t="n"/>
      <c r="B11" s="7" t="n"/>
      <c r="C11" s="15" t="n"/>
      <c r="D11" s="7" t="n"/>
      <c r="E11" s="7" t="n"/>
      <c r="F11" s="7" t="n"/>
      <c r="G11" s="7" t="n"/>
      <c r="H11" s="7" t="n"/>
      <c r="I11" s="7" t="n"/>
      <c r="J11" s="16" t="n"/>
      <c r="K11" s="7" t="n"/>
      <c r="L11" s="7">
        <f>IF(D11="","",IF(COUNTIF($D$5:$D$204,D11)&gt;1,"Code en double",IF(OR(A11="",F11="",G11=""),"Champ obligatoire manquant",IF(C11="","Surface manquante","OK"))))</f>
        <v/>
      </c>
      <c r="M11" s="7">
        <f>IF(A11="","",A11&amp;" | "&amp;B11)</f>
        <v/>
      </c>
      <c r="N11" s="15">
        <f>IF(OR(M11="",C11=""),0,IF(COUNTIF($M$5:M11,M11)=1,C11,0))</f>
        <v/>
      </c>
      <c r="O11" s="7">
        <f>IF(AND(D11&lt;&gt;"",OR('Tableau de bord'!$C$9="",A11='Tableau de bord'!$C$9),OR('Tableau de bord'!$C$10="",B11='Tableau de bord'!$C$10),OR('Tableau de bord'!$C$11="",F11='Tableau de bord'!$C$11),OR('Tableau de bord'!$C$12="",G11='Tableau de bord'!$C$12)),1,0)</f>
        <v/>
      </c>
      <c r="P11" s="15">
        <f>IF(AND(N11&gt;0,OR('Tableau de bord'!$C$9="",A11='Tableau de bord'!$C$9),OR('Tableau de bord'!$C$10="",B11='Tableau de bord'!$C$10)),N11,0)</f>
        <v/>
      </c>
      <c r="Q11" s="7">
        <f>IF(OR(L11="",L11="OK"),0,1)</f>
        <v/>
      </c>
    </row>
    <row r="12" ht="18" customHeight="1">
      <c r="A12" s="7" t="n"/>
      <c r="B12" s="7" t="n"/>
      <c r="C12" s="15" t="n"/>
      <c r="D12" s="7" t="n"/>
      <c r="E12" s="7" t="n"/>
      <c r="F12" s="7" t="n"/>
      <c r="G12" s="7" t="n"/>
      <c r="H12" s="7" t="n"/>
      <c r="I12" s="7" t="n"/>
      <c r="J12" s="16" t="n"/>
      <c r="K12" s="7" t="n"/>
      <c r="L12" s="7">
        <f>IF(D12="","",IF(COUNTIF($D$5:$D$204,D12)&gt;1,"Code en double",IF(OR(A12="",F12="",G12=""),"Champ obligatoire manquant",IF(C12="","Surface manquante","OK"))))</f>
        <v/>
      </c>
      <c r="M12" s="7">
        <f>IF(A12="","",A12&amp;" | "&amp;B12)</f>
        <v/>
      </c>
      <c r="N12" s="15">
        <f>IF(OR(M12="",C12=""),0,IF(COUNTIF($M$5:M12,M12)=1,C12,0))</f>
        <v/>
      </c>
      <c r="O12" s="7">
        <f>IF(AND(D12&lt;&gt;"",OR('Tableau de bord'!$C$9="",A12='Tableau de bord'!$C$9),OR('Tableau de bord'!$C$10="",B12='Tableau de bord'!$C$10),OR('Tableau de bord'!$C$11="",F12='Tableau de bord'!$C$11),OR('Tableau de bord'!$C$12="",G12='Tableau de bord'!$C$12)),1,0)</f>
        <v/>
      </c>
      <c r="P12" s="15">
        <f>IF(AND(N12&gt;0,OR('Tableau de bord'!$C$9="",A12='Tableau de bord'!$C$9),OR('Tableau de bord'!$C$10="",B12='Tableau de bord'!$C$10)),N12,0)</f>
        <v/>
      </c>
      <c r="Q12" s="7">
        <f>IF(OR(L12="",L12="OK"),0,1)</f>
        <v/>
      </c>
    </row>
    <row r="13" ht="18" customHeight="1">
      <c r="A13" s="7" t="n"/>
      <c r="B13" s="7" t="n"/>
      <c r="C13" s="15" t="n"/>
      <c r="D13" s="7" t="n"/>
      <c r="E13" s="7" t="n"/>
      <c r="F13" s="7" t="n"/>
      <c r="G13" s="7" t="n"/>
      <c r="H13" s="7" t="n"/>
      <c r="I13" s="7" t="n"/>
      <c r="J13" s="16" t="n"/>
      <c r="K13" s="7" t="n"/>
      <c r="L13" s="7">
        <f>IF(D13="","",IF(COUNTIF($D$5:$D$204,D13)&gt;1,"Code en double",IF(OR(A13="",F13="",G13=""),"Champ obligatoire manquant",IF(C13="","Surface manquante","OK"))))</f>
        <v/>
      </c>
      <c r="M13" s="7">
        <f>IF(A13="","",A13&amp;" | "&amp;B13)</f>
        <v/>
      </c>
      <c r="N13" s="15">
        <f>IF(OR(M13="",C13=""),0,IF(COUNTIF($M$5:M13,M13)=1,C13,0))</f>
        <v/>
      </c>
      <c r="O13" s="7">
        <f>IF(AND(D13&lt;&gt;"",OR('Tableau de bord'!$C$9="",A13='Tableau de bord'!$C$9),OR('Tableau de bord'!$C$10="",B13='Tableau de bord'!$C$10),OR('Tableau de bord'!$C$11="",F13='Tableau de bord'!$C$11),OR('Tableau de bord'!$C$12="",G13='Tableau de bord'!$C$12)),1,0)</f>
        <v/>
      </c>
      <c r="P13" s="15">
        <f>IF(AND(N13&gt;0,OR('Tableau de bord'!$C$9="",A13='Tableau de bord'!$C$9),OR('Tableau de bord'!$C$10="",B13='Tableau de bord'!$C$10)),N13,0)</f>
        <v/>
      </c>
      <c r="Q13" s="7">
        <f>IF(OR(L13="",L13="OK"),0,1)</f>
        <v/>
      </c>
    </row>
    <row r="14" ht="18" customHeight="1">
      <c r="A14" s="7" t="n"/>
      <c r="B14" s="7" t="n"/>
      <c r="C14" s="15" t="n"/>
      <c r="D14" s="7" t="n"/>
      <c r="E14" s="7" t="n"/>
      <c r="F14" s="7" t="n"/>
      <c r="G14" s="7" t="n"/>
      <c r="H14" s="7" t="n"/>
      <c r="I14" s="7" t="n"/>
      <c r="J14" s="16" t="n"/>
      <c r="K14" s="7" t="n"/>
      <c r="L14" s="7">
        <f>IF(D14="","",IF(COUNTIF($D$5:$D$204,D14)&gt;1,"Code en double",IF(OR(A14="",F14="",G14=""),"Champ obligatoire manquant",IF(C14="","Surface manquante","OK"))))</f>
        <v/>
      </c>
      <c r="M14" s="7">
        <f>IF(A14="","",A14&amp;" | "&amp;B14)</f>
        <v/>
      </c>
      <c r="N14" s="15">
        <f>IF(OR(M14="",C14=""),0,IF(COUNTIF($M$5:M14,M14)=1,C14,0))</f>
        <v/>
      </c>
      <c r="O14" s="7">
        <f>IF(AND(D14&lt;&gt;"",OR('Tableau de bord'!$C$9="",A14='Tableau de bord'!$C$9),OR('Tableau de bord'!$C$10="",B14='Tableau de bord'!$C$10),OR('Tableau de bord'!$C$11="",F14='Tableau de bord'!$C$11),OR('Tableau de bord'!$C$12="",G14='Tableau de bord'!$C$12)),1,0)</f>
        <v/>
      </c>
      <c r="P14" s="15">
        <f>IF(AND(N14&gt;0,OR('Tableau de bord'!$C$9="",A14='Tableau de bord'!$C$9),OR('Tableau de bord'!$C$10="",B14='Tableau de bord'!$C$10)),N14,0)</f>
        <v/>
      </c>
      <c r="Q14" s="7">
        <f>IF(OR(L14="",L14="OK"),0,1)</f>
        <v/>
      </c>
    </row>
    <row r="15" ht="18" customHeight="1">
      <c r="A15" s="7" t="n"/>
      <c r="B15" s="7" t="n"/>
      <c r="C15" s="15" t="n"/>
      <c r="D15" s="7" t="n"/>
      <c r="E15" s="7" t="n"/>
      <c r="F15" s="7" t="n"/>
      <c r="G15" s="7" t="n"/>
      <c r="H15" s="7" t="n"/>
      <c r="I15" s="7" t="n"/>
      <c r="J15" s="16" t="n"/>
      <c r="K15" s="7" t="n"/>
      <c r="L15" s="7">
        <f>IF(D15="","",IF(COUNTIF($D$5:$D$204,D15)&gt;1,"Code en double",IF(OR(A15="",F15="",G15=""),"Champ obligatoire manquant",IF(C15="","Surface manquante","OK"))))</f>
        <v/>
      </c>
      <c r="M15" s="7">
        <f>IF(A15="","",A15&amp;" | "&amp;B15)</f>
        <v/>
      </c>
      <c r="N15" s="15">
        <f>IF(OR(M15="",C15=""),0,IF(COUNTIF($M$5:M15,M15)=1,C15,0))</f>
        <v/>
      </c>
      <c r="O15" s="7">
        <f>IF(AND(D15&lt;&gt;"",OR('Tableau de bord'!$C$9="",A15='Tableau de bord'!$C$9),OR('Tableau de bord'!$C$10="",B15='Tableau de bord'!$C$10),OR('Tableau de bord'!$C$11="",F15='Tableau de bord'!$C$11),OR('Tableau de bord'!$C$12="",G15='Tableau de bord'!$C$12)),1,0)</f>
        <v/>
      </c>
      <c r="P15" s="15">
        <f>IF(AND(N15&gt;0,OR('Tableau de bord'!$C$9="",A15='Tableau de bord'!$C$9),OR('Tableau de bord'!$C$10="",B15='Tableau de bord'!$C$10)),N15,0)</f>
        <v/>
      </c>
      <c r="Q15" s="7">
        <f>IF(OR(L15="",L15="OK"),0,1)</f>
        <v/>
      </c>
    </row>
    <row r="16" ht="18" customHeight="1">
      <c r="A16" s="7" t="n"/>
      <c r="B16" s="7" t="n"/>
      <c r="C16" s="15" t="n"/>
      <c r="D16" s="7" t="n"/>
      <c r="E16" s="7" t="n"/>
      <c r="F16" s="7" t="n"/>
      <c r="G16" s="7" t="n"/>
      <c r="H16" s="7" t="n"/>
      <c r="I16" s="7" t="n"/>
      <c r="J16" s="16" t="n"/>
      <c r="K16" s="7" t="n"/>
      <c r="L16" s="7">
        <f>IF(D16="","",IF(COUNTIF($D$5:$D$204,D16)&gt;1,"Code en double",IF(OR(A16="",F16="",G16=""),"Champ obligatoire manquant",IF(C16="","Surface manquante","OK"))))</f>
        <v/>
      </c>
      <c r="M16" s="7">
        <f>IF(A16="","",A16&amp;" | "&amp;B16)</f>
        <v/>
      </c>
      <c r="N16" s="15">
        <f>IF(OR(M16="",C16=""),0,IF(COUNTIF($M$5:M16,M16)=1,C16,0))</f>
        <v/>
      </c>
      <c r="O16" s="7">
        <f>IF(AND(D16&lt;&gt;"",OR('Tableau de bord'!$C$9="",A16='Tableau de bord'!$C$9),OR('Tableau de bord'!$C$10="",B16='Tableau de bord'!$C$10),OR('Tableau de bord'!$C$11="",F16='Tableau de bord'!$C$11),OR('Tableau de bord'!$C$12="",G16='Tableau de bord'!$C$12)),1,0)</f>
        <v/>
      </c>
      <c r="P16" s="15">
        <f>IF(AND(N16&gt;0,OR('Tableau de bord'!$C$9="",A16='Tableau de bord'!$C$9),OR('Tableau de bord'!$C$10="",B16='Tableau de bord'!$C$10)),N16,0)</f>
        <v/>
      </c>
      <c r="Q16" s="7">
        <f>IF(OR(L16="",L16="OK"),0,1)</f>
        <v/>
      </c>
    </row>
    <row r="17" ht="18" customHeight="1">
      <c r="A17" s="7" t="n"/>
      <c r="B17" s="7" t="n"/>
      <c r="C17" s="15" t="n"/>
      <c r="D17" s="7" t="n"/>
      <c r="E17" s="7" t="n"/>
      <c r="F17" s="7" t="n"/>
      <c r="G17" s="7" t="n"/>
      <c r="H17" s="7" t="n"/>
      <c r="I17" s="7" t="n"/>
      <c r="J17" s="16" t="n"/>
      <c r="K17" s="7" t="n"/>
      <c r="L17" s="7">
        <f>IF(D17="","",IF(COUNTIF($D$5:$D$204,D17)&gt;1,"Code en double",IF(OR(A17="",F17="",G17=""),"Champ obligatoire manquant",IF(C17="","Surface manquante","OK"))))</f>
        <v/>
      </c>
      <c r="M17" s="7">
        <f>IF(A17="","",A17&amp;" | "&amp;B17)</f>
        <v/>
      </c>
      <c r="N17" s="15">
        <f>IF(OR(M17="",C17=""),0,IF(COUNTIF($M$5:M17,M17)=1,C17,0))</f>
        <v/>
      </c>
      <c r="O17" s="7">
        <f>IF(AND(D17&lt;&gt;"",OR('Tableau de bord'!$C$9="",A17='Tableau de bord'!$C$9),OR('Tableau de bord'!$C$10="",B17='Tableau de bord'!$C$10),OR('Tableau de bord'!$C$11="",F17='Tableau de bord'!$C$11),OR('Tableau de bord'!$C$12="",G17='Tableau de bord'!$C$12)),1,0)</f>
        <v/>
      </c>
      <c r="P17" s="15">
        <f>IF(AND(N17&gt;0,OR('Tableau de bord'!$C$9="",A17='Tableau de bord'!$C$9),OR('Tableau de bord'!$C$10="",B17='Tableau de bord'!$C$10)),N17,0)</f>
        <v/>
      </c>
      <c r="Q17" s="7">
        <f>IF(OR(L17="",L17="OK"),0,1)</f>
        <v/>
      </c>
    </row>
    <row r="18" ht="18" customHeight="1">
      <c r="A18" s="7" t="n"/>
      <c r="B18" s="7" t="n"/>
      <c r="C18" s="15" t="n"/>
      <c r="D18" s="7" t="n"/>
      <c r="E18" s="7" t="n"/>
      <c r="F18" s="7" t="n"/>
      <c r="G18" s="7" t="n"/>
      <c r="H18" s="7" t="n"/>
      <c r="I18" s="7" t="n"/>
      <c r="J18" s="16" t="n"/>
      <c r="K18" s="7" t="n"/>
      <c r="L18" s="7">
        <f>IF(D18="","",IF(COUNTIF($D$5:$D$204,D18)&gt;1,"Code en double",IF(OR(A18="",F18="",G18=""),"Champ obligatoire manquant",IF(C18="","Surface manquante","OK"))))</f>
        <v/>
      </c>
      <c r="M18" s="7">
        <f>IF(A18="","",A18&amp;" | "&amp;B18)</f>
        <v/>
      </c>
      <c r="N18" s="15">
        <f>IF(OR(M18="",C18=""),0,IF(COUNTIF($M$5:M18,M18)=1,C18,0))</f>
        <v/>
      </c>
      <c r="O18" s="7">
        <f>IF(AND(D18&lt;&gt;"",OR('Tableau de bord'!$C$9="",A18='Tableau de bord'!$C$9),OR('Tableau de bord'!$C$10="",B18='Tableau de bord'!$C$10),OR('Tableau de bord'!$C$11="",F18='Tableau de bord'!$C$11),OR('Tableau de bord'!$C$12="",G18='Tableau de bord'!$C$12)),1,0)</f>
        <v/>
      </c>
      <c r="P18" s="15">
        <f>IF(AND(N18&gt;0,OR('Tableau de bord'!$C$9="",A18='Tableau de bord'!$C$9),OR('Tableau de bord'!$C$10="",B18='Tableau de bord'!$C$10)),N18,0)</f>
        <v/>
      </c>
      <c r="Q18" s="7">
        <f>IF(OR(L18="",L18="OK"),0,1)</f>
        <v/>
      </c>
    </row>
    <row r="19" ht="18" customHeight="1">
      <c r="A19" s="7" t="n"/>
      <c r="B19" s="7" t="n"/>
      <c r="C19" s="15" t="n"/>
      <c r="D19" s="7" t="n"/>
      <c r="E19" s="7" t="n"/>
      <c r="F19" s="7" t="n"/>
      <c r="G19" s="7" t="n"/>
      <c r="H19" s="7" t="n"/>
      <c r="I19" s="7" t="n"/>
      <c r="J19" s="16" t="n"/>
      <c r="K19" s="7" t="n"/>
      <c r="L19" s="7">
        <f>IF(D19="","",IF(COUNTIF($D$5:$D$204,D19)&gt;1,"Code en double",IF(OR(A19="",F19="",G19=""),"Champ obligatoire manquant",IF(C19="","Surface manquante","OK"))))</f>
        <v/>
      </c>
      <c r="M19" s="7">
        <f>IF(A19="","",A19&amp;" | "&amp;B19)</f>
        <v/>
      </c>
      <c r="N19" s="15">
        <f>IF(OR(M19="",C19=""),0,IF(COUNTIF($M$5:M19,M19)=1,C19,0))</f>
        <v/>
      </c>
      <c r="O19" s="7">
        <f>IF(AND(D19&lt;&gt;"",OR('Tableau de bord'!$C$9="",A19='Tableau de bord'!$C$9),OR('Tableau de bord'!$C$10="",B19='Tableau de bord'!$C$10),OR('Tableau de bord'!$C$11="",F19='Tableau de bord'!$C$11),OR('Tableau de bord'!$C$12="",G19='Tableau de bord'!$C$12)),1,0)</f>
        <v/>
      </c>
      <c r="P19" s="15">
        <f>IF(AND(N19&gt;0,OR('Tableau de bord'!$C$9="",A19='Tableau de bord'!$C$9),OR('Tableau de bord'!$C$10="",B19='Tableau de bord'!$C$10)),N19,0)</f>
        <v/>
      </c>
      <c r="Q19" s="7">
        <f>IF(OR(L19="",L19="OK"),0,1)</f>
        <v/>
      </c>
    </row>
    <row r="20" ht="18" customHeight="1">
      <c r="A20" s="7" t="n"/>
      <c r="B20" s="7" t="n"/>
      <c r="C20" s="15" t="n"/>
      <c r="D20" s="7" t="n"/>
      <c r="E20" s="7" t="n"/>
      <c r="F20" s="7" t="n"/>
      <c r="G20" s="7" t="n"/>
      <c r="H20" s="7" t="n"/>
      <c r="I20" s="7" t="n"/>
      <c r="J20" s="16" t="n"/>
      <c r="K20" s="7" t="n"/>
      <c r="L20" s="7">
        <f>IF(D20="","",IF(COUNTIF($D$5:$D$204,D20)&gt;1,"Code en double",IF(OR(A20="",F20="",G20=""),"Champ obligatoire manquant",IF(C20="","Surface manquante","OK"))))</f>
        <v/>
      </c>
      <c r="M20" s="7">
        <f>IF(A20="","",A20&amp;" | "&amp;B20)</f>
        <v/>
      </c>
      <c r="N20" s="15">
        <f>IF(OR(M20="",C20=""),0,IF(COUNTIF($M$5:M20,M20)=1,C20,0))</f>
        <v/>
      </c>
      <c r="O20" s="7">
        <f>IF(AND(D20&lt;&gt;"",OR('Tableau de bord'!$C$9="",A20='Tableau de bord'!$C$9),OR('Tableau de bord'!$C$10="",B20='Tableau de bord'!$C$10),OR('Tableau de bord'!$C$11="",F20='Tableau de bord'!$C$11),OR('Tableau de bord'!$C$12="",G20='Tableau de bord'!$C$12)),1,0)</f>
        <v/>
      </c>
      <c r="P20" s="15">
        <f>IF(AND(N20&gt;0,OR('Tableau de bord'!$C$9="",A20='Tableau de bord'!$C$9),OR('Tableau de bord'!$C$10="",B20='Tableau de bord'!$C$10)),N20,0)</f>
        <v/>
      </c>
      <c r="Q20" s="7">
        <f>IF(OR(L20="",L20="OK"),0,1)</f>
        <v/>
      </c>
    </row>
    <row r="21" ht="18" customHeight="1">
      <c r="A21" s="7" t="n"/>
      <c r="B21" s="7" t="n"/>
      <c r="C21" s="15" t="n"/>
      <c r="D21" s="7" t="n"/>
      <c r="E21" s="7" t="n"/>
      <c r="F21" s="7" t="n"/>
      <c r="G21" s="7" t="n"/>
      <c r="H21" s="7" t="n"/>
      <c r="I21" s="7" t="n"/>
      <c r="J21" s="16" t="n"/>
      <c r="K21" s="7" t="n"/>
      <c r="L21" s="7">
        <f>IF(D21="","",IF(COUNTIF($D$5:$D$204,D21)&gt;1,"Code en double",IF(OR(A21="",F21="",G21=""),"Champ obligatoire manquant",IF(C21="","Surface manquante","OK"))))</f>
        <v/>
      </c>
      <c r="M21" s="7">
        <f>IF(A21="","",A21&amp;" | "&amp;B21)</f>
        <v/>
      </c>
      <c r="N21" s="15">
        <f>IF(OR(M21="",C21=""),0,IF(COUNTIF($M$5:M21,M21)=1,C21,0))</f>
        <v/>
      </c>
      <c r="O21" s="7">
        <f>IF(AND(D21&lt;&gt;"",OR('Tableau de bord'!$C$9="",A21='Tableau de bord'!$C$9),OR('Tableau de bord'!$C$10="",B21='Tableau de bord'!$C$10),OR('Tableau de bord'!$C$11="",F21='Tableau de bord'!$C$11),OR('Tableau de bord'!$C$12="",G21='Tableau de bord'!$C$12)),1,0)</f>
        <v/>
      </c>
      <c r="P21" s="15">
        <f>IF(AND(N21&gt;0,OR('Tableau de bord'!$C$9="",A21='Tableau de bord'!$C$9),OR('Tableau de bord'!$C$10="",B21='Tableau de bord'!$C$10)),N21,0)</f>
        <v/>
      </c>
      <c r="Q21" s="7">
        <f>IF(OR(L21="",L21="OK"),0,1)</f>
        <v/>
      </c>
    </row>
    <row r="22" ht="18" customHeight="1">
      <c r="A22" s="7" t="n"/>
      <c r="B22" s="7" t="n"/>
      <c r="C22" s="15" t="n"/>
      <c r="D22" s="7" t="n"/>
      <c r="E22" s="7" t="n"/>
      <c r="F22" s="7" t="n"/>
      <c r="G22" s="7" t="n"/>
      <c r="H22" s="7" t="n"/>
      <c r="I22" s="7" t="n"/>
      <c r="J22" s="16" t="n"/>
      <c r="K22" s="7" t="n"/>
      <c r="L22" s="7">
        <f>IF(D22="","",IF(COUNTIF($D$5:$D$204,D22)&gt;1,"Code en double",IF(OR(A22="",F22="",G22=""),"Champ obligatoire manquant",IF(C22="","Surface manquante","OK"))))</f>
        <v/>
      </c>
      <c r="M22" s="7">
        <f>IF(A22="","",A22&amp;" | "&amp;B22)</f>
        <v/>
      </c>
      <c r="N22" s="15">
        <f>IF(OR(M22="",C22=""),0,IF(COUNTIF($M$5:M22,M22)=1,C22,0))</f>
        <v/>
      </c>
      <c r="O22" s="7">
        <f>IF(AND(D22&lt;&gt;"",OR('Tableau de bord'!$C$9="",A22='Tableau de bord'!$C$9),OR('Tableau de bord'!$C$10="",B22='Tableau de bord'!$C$10),OR('Tableau de bord'!$C$11="",F22='Tableau de bord'!$C$11),OR('Tableau de bord'!$C$12="",G22='Tableau de bord'!$C$12)),1,0)</f>
        <v/>
      </c>
      <c r="P22" s="15">
        <f>IF(AND(N22&gt;0,OR('Tableau de bord'!$C$9="",A22='Tableau de bord'!$C$9),OR('Tableau de bord'!$C$10="",B22='Tableau de bord'!$C$10)),N22,0)</f>
        <v/>
      </c>
      <c r="Q22" s="7">
        <f>IF(OR(L22="",L22="OK"),0,1)</f>
        <v/>
      </c>
    </row>
    <row r="23" ht="18" customHeight="1">
      <c r="A23" s="7" t="n"/>
      <c r="B23" s="7" t="n"/>
      <c r="C23" s="15" t="n"/>
      <c r="D23" s="7" t="n"/>
      <c r="E23" s="7" t="n"/>
      <c r="F23" s="7" t="n"/>
      <c r="G23" s="7" t="n"/>
      <c r="H23" s="7" t="n"/>
      <c r="I23" s="7" t="n"/>
      <c r="J23" s="16" t="n"/>
      <c r="K23" s="7" t="n"/>
      <c r="L23" s="7">
        <f>IF(D23="","",IF(COUNTIF($D$5:$D$204,D23)&gt;1,"Code en double",IF(OR(A23="",F23="",G23=""),"Champ obligatoire manquant",IF(C23="","Surface manquante","OK"))))</f>
        <v/>
      </c>
      <c r="M23" s="7">
        <f>IF(A23="","",A23&amp;" | "&amp;B23)</f>
        <v/>
      </c>
      <c r="N23" s="15">
        <f>IF(OR(M23="",C23=""),0,IF(COUNTIF($M$5:M23,M23)=1,C23,0))</f>
        <v/>
      </c>
      <c r="O23" s="7">
        <f>IF(AND(D23&lt;&gt;"",OR('Tableau de bord'!$C$9="",A23='Tableau de bord'!$C$9),OR('Tableau de bord'!$C$10="",B23='Tableau de bord'!$C$10),OR('Tableau de bord'!$C$11="",F23='Tableau de bord'!$C$11),OR('Tableau de bord'!$C$12="",G23='Tableau de bord'!$C$12)),1,0)</f>
        <v/>
      </c>
      <c r="P23" s="15">
        <f>IF(AND(N23&gt;0,OR('Tableau de bord'!$C$9="",A23='Tableau de bord'!$C$9),OR('Tableau de bord'!$C$10="",B23='Tableau de bord'!$C$10)),N23,0)</f>
        <v/>
      </c>
      <c r="Q23" s="7">
        <f>IF(OR(L23="",L23="OK"),0,1)</f>
        <v/>
      </c>
    </row>
    <row r="24" ht="18" customHeight="1">
      <c r="A24" s="7" t="n"/>
      <c r="B24" s="7" t="n"/>
      <c r="C24" s="15" t="n"/>
      <c r="D24" s="7" t="n"/>
      <c r="E24" s="7" t="n"/>
      <c r="F24" s="7" t="n"/>
      <c r="G24" s="7" t="n"/>
      <c r="H24" s="7" t="n"/>
      <c r="I24" s="7" t="n"/>
      <c r="J24" s="16" t="n"/>
      <c r="K24" s="7" t="n"/>
      <c r="L24" s="7">
        <f>IF(D24="","",IF(COUNTIF($D$5:$D$204,D24)&gt;1,"Code en double",IF(OR(A24="",F24="",G24=""),"Champ obligatoire manquant",IF(C24="","Surface manquante","OK"))))</f>
        <v/>
      </c>
      <c r="M24" s="7">
        <f>IF(A24="","",A24&amp;" | "&amp;B24)</f>
        <v/>
      </c>
      <c r="N24" s="15">
        <f>IF(OR(M24="",C24=""),0,IF(COUNTIF($M$5:M24,M24)=1,C24,0))</f>
        <v/>
      </c>
      <c r="O24" s="7">
        <f>IF(AND(D24&lt;&gt;"",OR('Tableau de bord'!$C$9="",A24='Tableau de bord'!$C$9),OR('Tableau de bord'!$C$10="",B24='Tableau de bord'!$C$10),OR('Tableau de bord'!$C$11="",F24='Tableau de bord'!$C$11),OR('Tableau de bord'!$C$12="",G24='Tableau de bord'!$C$12)),1,0)</f>
        <v/>
      </c>
      <c r="P24" s="15">
        <f>IF(AND(N24&gt;0,OR('Tableau de bord'!$C$9="",A24='Tableau de bord'!$C$9),OR('Tableau de bord'!$C$10="",B24='Tableau de bord'!$C$10)),N24,0)</f>
        <v/>
      </c>
      <c r="Q24" s="7">
        <f>IF(OR(L24="",L24="OK"),0,1)</f>
        <v/>
      </c>
    </row>
    <row r="25" ht="18" customHeight="1">
      <c r="A25" s="7" t="n"/>
      <c r="B25" s="7" t="n"/>
      <c r="C25" s="15" t="n"/>
      <c r="D25" s="7" t="n"/>
      <c r="E25" s="7" t="n"/>
      <c r="F25" s="7" t="n"/>
      <c r="G25" s="7" t="n"/>
      <c r="H25" s="7" t="n"/>
      <c r="I25" s="7" t="n"/>
      <c r="J25" s="16" t="n"/>
      <c r="K25" s="7" t="n"/>
      <c r="L25" s="7">
        <f>IF(D25="","",IF(COUNTIF($D$5:$D$204,D25)&gt;1,"Code en double",IF(OR(A25="",F25="",G25=""),"Champ obligatoire manquant",IF(C25="","Surface manquante","OK"))))</f>
        <v/>
      </c>
      <c r="M25" s="7">
        <f>IF(A25="","",A25&amp;" | "&amp;B25)</f>
        <v/>
      </c>
      <c r="N25" s="15">
        <f>IF(OR(M25="",C25=""),0,IF(COUNTIF($M$5:M25,M25)=1,C25,0))</f>
        <v/>
      </c>
      <c r="O25" s="7">
        <f>IF(AND(D25&lt;&gt;"",OR('Tableau de bord'!$C$9="",A25='Tableau de bord'!$C$9),OR('Tableau de bord'!$C$10="",B25='Tableau de bord'!$C$10),OR('Tableau de bord'!$C$11="",F25='Tableau de bord'!$C$11),OR('Tableau de bord'!$C$12="",G25='Tableau de bord'!$C$12)),1,0)</f>
        <v/>
      </c>
      <c r="P25" s="15">
        <f>IF(AND(N25&gt;0,OR('Tableau de bord'!$C$9="",A25='Tableau de bord'!$C$9),OR('Tableau de bord'!$C$10="",B25='Tableau de bord'!$C$10)),N25,0)</f>
        <v/>
      </c>
      <c r="Q25" s="7">
        <f>IF(OR(L25="",L25="OK"),0,1)</f>
        <v/>
      </c>
    </row>
    <row r="26" ht="18" customHeight="1">
      <c r="A26" s="7" t="n"/>
      <c r="B26" s="7" t="n"/>
      <c r="C26" s="15" t="n"/>
      <c r="D26" s="7" t="n"/>
      <c r="E26" s="7" t="n"/>
      <c r="F26" s="7" t="n"/>
      <c r="G26" s="7" t="n"/>
      <c r="H26" s="7" t="n"/>
      <c r="I26" s="7" t="n"/>
      <c r="J26" s="16" t="n"/>
      <c r="K26" s="7" t="n"/>
      <c r="L26" s="7">
        <f>IF(D26="","",IF(COUNTIF($D$5:$D$204,D26)&gt;1,"Code en double",IF(OR(A26="",F26="",G26=""),"Champ obligatoire manquant",IF(C26="","Surface manquante","OK"))))</f>
        <v/>
      </c>
      <c r="M26" s="7">
        <f>IF(A26="","",A26&amp;" | "&amp;B26)</f>
        <v/>
      </c>
      <c r="N26" s="15">
        <f>IF(OR(M26="",C26=""),0,IF(COUNTIF($M$5:M26,M26)=1,C26,0))</f>
        <v/>
      </c>
      <c r="O26" s="7">
        <f>IF(AND(D26&lt;&gt;"",OR('Tableau de bord'!$C$9="",A26='Tableau de bord'!$C$9),OR('Tableau de bord'!$C$10="",B26='Tableau de bord'!$C$10),OR('Tableau de bord'!$C$11="",F26='Tableau de bord'!$C$11),OR('Tableau de bord'!$C$12="",G26='Tableau de bord'!$C$12)),1,0)</f>
        <v/>
      </c>
      <c r="P26" s="15">
        <f>IF(AND(N26&gt;0,OR('Tableau de bord'!$C$9="",A26='Tableau de bord'!$C$9),OR('Tableau de bord'!$C$10="",B26='Tableau de bord'!$C$10)),N26,0)</f>
        <v/>
      </c>
      <c r="Q26" s="7">
        <f>IF(OR(L26="",L26="OK"),0,1)</f>
        <v/>
      </c>
    </row>
    <row r="27" ht="18" customHeight="1">
      <c r="A27" s="7" t="n"/>
      <c r="B27" s="7" t="n"/>
      <c r="C27" s="15" t="n"/>
      <c r="D27" s="7" t="n"/>
      <c r="E27" s="7" t="n"/>
      <c r="F27" s="7" t="n"/>
      <c r="G27" s="7" t="n"/>
      <c r="H27" s="7" t="n"/>
      <c r="I27" s="7" t="n"/>
      <c r="J27" s="16" t="n"/>
      <c r="K27" s="7" t="n"/>
      <c r="L27" s="7">
        <f>IF(D27="","",IF(COUNTIF($D$5:$D$204,D27)&gt;1,"Code en double",IF(OR(A27="",F27="",G27=""),"Champ obligatoire manquant",IF(C27="","Surface manquante","OK"))))</f>
        <v/>
      </c>
      <c r="M27" s="7">
        <f>IF(A27="","",A27&amp;" | "&amp;B27)</f>
        <v/>
      </c>
      <c r="N27" s="15">
        <f>IF(OR(M27="",C27=""),0,IF(COUNTIF($M$5:M27,M27)=1,C27,0))</f>
        <v/>
      </c>
      <c r="O27" s="7">
        <f>IF(AND(D27&lt;&gt;"",OR('Tableau de bord'!$C$9="",A27='Tableau de bord'!$C$9),OR('Tableau de bord'!$C$10="",B27='Tableau de bord'!$C$10),OR('Tableau de bord'!$C$11="",F27='Tableau de bord'!$C$11),OR('Tableau de bord'!$C$12="",G27='Tableau de bord'!$C$12)),1,0)</f>
        <v/>
      </c>
      <c r="P27" s="15">
        <f>IF(AND(N27&gt;0,OR('Tableau de bord'!$C$9="",A27='Tableau de bord'!$C$9),OR('Tableau de bord'!$C$10="",B27='Tableau de bord'!$C$10)),N27,0)</f>
        <v/>
      </c>
      <c r="Q27" s="7">
        <f>IF(OR(L27="",L27="OK"),0,1)</f>
        <v/>
      </c>
    </row>
    <row r="28" ht="18" customHeight="1">
      <c r="A28" s="7" t="n"/>
      <c r="B28" s="7" t="n"/>
      <c r="C28" s="15" t="n"/>
      <c r="D28" s="7" t="n"/>
      <c r="E28" s="7" t="n"/>
      <c r="F28" s="7" t="n"/>
      <c r="G28" s="7" t="n"/>
      <c r="H28" s="7" t="n"/>
      <c r="I28" s="7" t="n"/>
      <c r="J28" s="16" t="n"/>
      <c r="K28" s="7" t="n"/>
      <c r="L28" s="7">
        <f>IF(D28="","",IF(COUNTIF($D$5:$D$204,D28)&gt;1,"Code en double",IF(OR(A28="",F28="",G28=""),"Champ obligatoire manquant",IF(C28="","Surface manquante","OK"))))</f>
        <v/>
      </c>
      <c r="M28" s="7">
        <f>IF(A28="","",A28&amp;" | "&amp;B28)</f>
        <v/>
      </c>
      <c r="N28" s="15">
        <f>IF(OR(M28="",C28=""),0,IF(COUNTIF($M$5:M28,M28)=1,C28,0))</f>
        <v/>
      </c>
      <c r="O28" s="7">
        <f>IF(AND(D28&lt;&gt;"",OR('Tableau de bord'!$C$9="",A28='Tableau de bord'!$C$9),OR('Tableau de bord'!$C$10="",B28='Tableau de bord'!$C$10),OR('Tableau de bord'!$C$11="",F28='Tableau de bord'!$C$11),OR('Tableau de bord'!$C$12="",G28='Tableau de bord'!$C$12)),1,0)</f>
        <v/>
      </c>
      <c r="P28" s="15">
        <f>IF(AND(N28&gt;0,OR('Tableau de bord'!$C$9="",A28='Tableau de bord'!$C$9),OR('Tableau de bord'!$C$10="",B28='Tableau de bord'!$C$10)),N28,0)</f>
        <v/>
      </c>
      <c r="Q28" s="7">
        <f>IF(OR(L28="",L28="OK"),0,1)</f>
        <v/>
      </c>
    </row>
    <row r="29" ht="18" customHeight="1">
      <c r="A29" s="7" t="n"/>
      <c r="B29" s="7" t="n"/>
      <c r="C29" s="15" t="n"/>
      <c r="D29" s="7" t="n"/>
      <c r="E29" s="7" t="n"/>
      <c r="F29" s="7" t="n"/>
      <c r="G29" s="7" t="n"/>
      <c r="H29" s="7" t="n"/>
      <c r="I29" s="7" t="n"/>
      <c r="J29" s="16" t="n"/>
      <c r="K29" s="7" t="n"/>
      <c r="L29" s="7">
        <f>IF(D29="","",IF(COUNTIF($D$5:$D$204,D29)&gt;1,"Code en double",IF(OR(A29="",F29="",G29=""),"Champ obligatoire manquant",IF(C29="","Surface manquante","OK"))))</f>
        <v/>
      </c>
      <c r="M29" s="7">
        <f>IF(A29="","",A29&amp;" | "&amp;B29)</f>
        <v/>
      </c>
      <c r="N29" s="15">
        <f>IF(OR(M29="",C29=""),0,IF(COUNTIF($M$5:M29,M29)=1,C29,0))</f>
        <v/>
      </c>
      <c r="O29" s="7">
        <f>IF(AND(D29&lt;&gt;"",OR('Tableau de bord'!$C$9="",A29='Tableau de bord'!$C$9),OR('Tableau de bord'!$C$10="",B29='Tableau de bord'!$C$10),OR('Tableau de bord'!$C$11="",F29='Tableau de bord'!$C$11),OR('Tableau de bord'!$C$12="",G29='Tableau de bord'!$C$12)),1,0)</f>
        <v/>
      </c>
      <c r="P29" s="15">
        <f>IF(AND(N29&gt;0,OR('Tableau de bord'!$C$9="",A29='Tableau de bord'!$C$9),OR('Tableau de bord'!$C$10="",B29='Tableau de bord'!$C$10)),N29,0)</f>
        <v/>
      </c>
      <c r="Q29" s="7">
        <f>IF(OR(L29="",L29="OK"),0,1)</f>
        <v/>
      </c>
    </row>
    <row r="30" ht="18" customHeight="1">
      <c r="A30" s="7" t="n"/>
      <c r="B30" s="7" t="n"/>
      <c r="C30" s="15" t="n"/>
      <c r="D30" s="7" t="n"/>
      <c r="E30" s="7" t="n"/>
      <c r="F30" s="7" t="n"/>
      <c r="G30" s="7" t="n"/>
      <c r="H30" s="7" t="n"/>
      <c r="I30" s="7" t="n"/>
      <c r="J30" s="16" t="n"/>
      <c r="K30" s="7" t="n"/>
      <c r="L30" s="7">
        <f>IF(D30="","",IF(COUNTIF($D$5:$D$204,D30)&gt;1,"Code en double",IF(OR(A30="",F30="",G30=""),"Champ obligatoire manquant",IF(C30="","Surface manquante","OK"))))</f>
        <v/>
      </c>
      <c r="M30" s="7">
        <f>IF(A30="","",A30&amp;" | "&amp;B30)</f>
        <v/>
      </c>
      <c r="N30" s="15">
        <f>IF(OR(M30="",C30=""),0,IF(COUNTIF($M$5:M30,M30)=1,C30,0))</f>
        <v/>
      </c>
      <c r="O30" s="7">
        <f>IF(AND(D30&lt;&gt;"",OR('Tableau de bord'!$C$9="",A30='Tableau de bord'!$C$9),OR('Tableau de bord'!$C$10="",B30='Tableau de bord'!$C$10),OR('Tableau de bord'!$C$11="",F30='Tableau de bord'!$C$11),OR('Tableau de bord'!$C$12="",G30='Tableau de bord'!$C$12)),1,0)</f>
        <v/>
      </c>
      <c r="P30" s="15">
        <f>IF(AND(N30&gt;0,OR('Tableau de bord'!$C$9="",A30='Tableau de bord'!$C$9),OR('Tableau de bord'!$C$10="",B30='Tableau de bord'!$C$10)),N30,0)</f>
        <v/>
      </c>
      <c r="Q30" s="7">
        <f>IF(OR(L30="",L30="OK"),0,1)</f>
        <v/>
      </c>
    </row>
    <row r="31" ht="18" customHeight="1">
      <c r="A31" s="7" t="n"/>
      <c r="B31" s="7" t="n"/>
      <c r="C31" s="15" t="n"/>
      <c r="D31" s="7" t="n"/>
      <c r="E31" s="7" t="n"/>
      <c r="F31" s="7" t="n"/>
      <c r="G31" s="7" t="n"/>
      <c r="H31" s="7" t="n"/>
      <c r="I31" s="7" t="n"/>
      <c r="J31" s="16" t="n"/>
      <c r="K31" s="7" t="n"/>
      <c r="L31" s="7">
        <f>IF(D31="","",IF(COUNTIF($D$5:$D$204,D31)&gt;1,"Code en double",IF(OR(A31="",F31="",G31=""),"Champ obligatoire manquant",IF(C31="","Surface manquante","OK"))))</f>
        <v/>
      </c>
      <c r="M31" s="7">
        <f>IF(A31="","",A31&amp;" | "&amp;B31)</f>
        <v/>
      </c>
      <c r="N31" s="15">
        <f>IF(OR(M31="",C31=""),0,IF(COUNTIF($M$5:M31,M31)=1,C31,0))</f>
        <v/>
      </c>
      <c r="O31" s="7">
        <f>IF(AND(D31&lt;&gt;"",OR('Tableau de bord'!$C$9="",A31='Tableau de bord'!$C$9),OR('Tableau de bord'!$C$10="",B31='Tableau de bord'!$C$10),OR('Tableau de bord'!$C$11="",F31='Tableau de bord'!$C$11),OR('Tableau de bord'!$C$12="",G31='Tableau de bord'!$C$12)),1,0)</f>
        <v/>
      </c>
      <c r="P31" s="15">
        <f>IF(AND(N31&gt;0,OR('Tableau de bord'!$C$9="",A31='Tableau de bord'!$C$9),OR('Tableau de bord'!$C$10="",B31='Tableau de bord'!$C$10)),N31,0)</f>
        <v/>
      </c>
      <c r="Q31" s="7">
        <f>IF(OR(L31="",L31="OK"),0,1)</f>
        <v/>
      </c>
    </row>
    <row r="32" ht="18" customHeight="1">
      <c r="A32" s="7" t="n"/>
      <c r="B32" s="7" t="n"/>
      <c r="C32" s="15" t="n"/>
      <c r="D32" s="7" t="n"/>
      <c r="E32" s="7" t="n"/>
      <c r="F32" s="7" t="n"/>
      <c r="G32" s="7" t="n"/>
      <c r="H32" s="7" t="n"/>
      <c r="I32" s="7" t="n"/>
      <c r="J32" s="16" t="n"/>
      <c r="K32" s="7" t="n"/>
      <c r="L32" s="7">
        <f>IF(D32="","",IF(COUNTIF($D$5:$D$204,D32)&gt;1,"Code en double",IF(OR(A32="",F32="",G32=""),"Champ obligatoire manquant",IF(C32="","Surface manquante","OK"))))</f>
        <v/>
      </c>
      <c r="M32" s="7">
        <f>IF(A32="","",A32&amp;" | "&amp;B32)</f>
        <v/>
      </c>
      <c r="N32" s="15">
        <f>IF(OR(M32="",C32=""),0,IF(COUNTIF($M$5:M32,M32)=1,C32,0))</f>
        <v/>
      </c>
      <c r="O32" s="7">
        <f>IF(AND(D32&lt;&gt;"",OR('Tableau de bord'!$C$9="",A32='Tableau de bord'!$C$9),OR('Tableau de bord'!$C$10="",B32='Tableau de bord'!$C$10),OR('Tableau de bord'!$C$11="",F32='Tableau de bord'!$C$11),OR('Tableau de bord'!$C$12="",G32='Tableau de bord'!$C$12)),1,0)</f>
        <v/>
      </c>
      <c r="P32" s="15">
        <f>IF(AND(N32&gt;0,OR('Tableau de bord'!$C$9="",A32='Tableau de bord'!$C$9),OR('Tableau de bord'!$C$10="",B32='Tableau de bord'!$C$10)),N32,0)</f>
        <v/>
      </c>
      <c r="Q32" s="7">
        <f>IF(OR(L32="",L32="OK"),0,1)</f>
        <v/>
      </c>
    </row>
    <row r="33" ht="18" customHeight="1">
      <c r="A33" s="7" t="n"/>
      <c r="B33" s="7" t="n"/>
      <c r="C33" s="15" t="n"/>
      <c r="D33" s="7" t="n"/>
      <c r="E33" s="7" t="n"/>
      <c r="F33" s="7" t="n"/>
      <c r="G33" s="7" t="n"/>
      <c r="H33" s="7" t="n"/>
      <c r="I33" s="7" t="n"/>
      <c r="J33" s="16" t="n"/>
      <c r="K33" s="7" t="n"/>
      <c r="L33" s="7">
        <f>IF(D33="","",IF(COUNTIF($D$5:$D$204,D33)&gt;1,"Code en double",IF(OR(A33="",F33="",G33=""),"Champ obligatoire manquant",IF(C33="","Surface manquante","OK"))))</f>
        <v/>
      </c>
      <c r="M33" s="7">
        <f>IF(A33="","",A33&amp;" | "&amp;B33)</f>
        <v/>
      </c>
      <c r="N33" s="15">
        <f>IF(OR(M33="",C33=""),0,IF(COUNTIF($M$5:M33,M33)=1,C33,0))</f>
        <v/>
      </c>
      <c r="O33" s="7">
        <f>IF(AND(D33&lt;&gt;"",OR('Tableau de bord'!$C$9="",A33='Tableau de bord'!$C$9),OR('Tableau de bord'!$C$10="",B33='Tableau de bord'!$C$10),OR('Tableau de bord'!$C$11="",F33='Tableau de bord'!$C$11),OR('Tableau de bord'!$C$12="",G33='Tableau de bord'!$C$12)),1,0)</f>
        <v/>
      </c>
      <c r="P33" s="15">
        <f>IF(AND(N33&gt;0,OR('Tableau de bord'!$C$9="",A33='Tableau de bord'!$C$9),OR('Tableau de bord'!$C$10="",B33='Tableau de bord'!$C$10)),N33,0)</f>
        <v/>
      </c>
      <c r="Q33" s="7">
        <f>IF(OR(L33="",L33="OK"),0,1)</f>
        <v/>
      </c>
    </row>
    <row r="34" ht="18" customHeight="1">
      <c r="A34" s="7" t="n"/>
      <c r="B34" s="7" t="n"/>
      <c r="C34" s="15" t="n"/>
      <c r="D34" s="7" t="n"/>
      <c r="E34" s="7" t="n"/>
      <c r="F34" s="7" t="n"/>
      <c r="G34" s="7" t="n"/>
      <c r="H34" s="7" t="n"/>
      <c r="I34" s="7" t="n"/>
      <c r="J34" s="16" t="n"/>
      <c r="K34" s="7" t="n"/>
      <c r="L34" s="7">
        <f>IF(D34="","",IF(COUNTIF($D$5:$D$204,D34)&gt;1,"Code en double",IF(OR(A34="",F34="",G34=""),"Champ obligatoire manquant",IF(C34="","Surface manquante","OK"))))</f>
        <v/>
      </c>
      <c r="M34" s="7">
        <f>IF(A34="","",A34&amp;" | "&amp;B34)</f>
        <v/>
      </c>
      <c r="N34" s="15">
        <f>IF(OR(M34="",C34=""),0,IF(COUNTIF($M$5:M34,M34)=1,C34,0))</f>
        <v/>
      </c>
      <c r="O34" s="7">
        <f>IF(AND(D34&lt;&gt;"",OR('Tableau de bord'!$C$9="",A34='Tableau de bord'!$C$9),OR('Tableau de bord'!$C$10="",B34='Tableau de bord'!$C$10),OR('Tableau de bord'!$C$11="",F34='Tableau de bord'!$C$11),OR('Tableau de bord'!$C$12="",G34='Tableau de bord'!$C$12)),1,0)</f>
        <v/>
      </c>
      <c r="P34" s="15">
        <f>IF(AND(N34&gt;0,OR('Tableau de bord'!$C$9="",A34='Tableau de bord'!$C$9),OR('Tableau de bord'!$C$10="",B34='Tableau de bord'!$C$10)),N34,0)</f>
        <v/>
      </c>
      <c r="Q34" s="7">
        <f>IF(OR(L34="",L34="OK"),0,1)</f>
        <v/>
      </c>
    </row>
    <row r="35" ht="18" customHeight="1">
      <c r="A35" s="7" t="n"/>
      <c r="B35" s="7" t="n"/>
      <c r="C35" s="15" t="n"/>
      <c r="D35" s="7" t="n"/>
      <c r="E35" s="7" t="n"/>
      <c r="F35" s="7" t="n"/>
      <c r="G35" s="7" t="n"/>
      <c r="H35" s="7" t="n"/>
      <c r="I35" s="7" t="n"/>
      <c r="J35" s="16" t="n"/>
      <c r="K35" s="7" t="n"/>
      <c r="L35" s="7">
        <f>IF(D35="","",IF(COUNTIF($D$5:$D$204,D35)&gt;1,"Code en double",IF(OR(A35="",F35="",G35=""),"Champ obligatoire manquant",IF(C35="","Surface manquante","OK"))))</f>
        <v/>
      </c>
      <c r="M35" s="7">
        <f>IF(A35="","",A35&amp;" | "&amp;B35)</f>
        <v/>
      </c>
      <c r="N35" s="15">
        <f>IF(OR(M35="",C35=""),0,IF(COUNTIF($M$5:M35,M35)=1,C35,0))</f>
        <v/>
      </c>
      <c r="O35" s="7">
        <f>IF(AND(D35&lt;&gt;"",OR('Tableau de bord'!$C$9="",A35='Tableau de bord'!$C$9),OR('Tableau de bord'!$C$10="",B35='Tableau de bord'!$C$10),OR('Tableau de bord'!$C$11="",F35='Tableau de bord'!$C$11),OR('Tableau de bord'!$C$12="",G35='Tableau de bord'!$C$12)),1,0)</f>
        <v/>
      </c>
      <c r="P35" s="15">
        <f>IF(AND(N35&gt;0,OR('Tableau de bord'!$C$9="",A35='Tableau de bord'!$C$9),OR('Tableau de bord'!$C$10="",B35='Tableau de bord'!$C$10)),N35,0)</f>
        <v/>
      </c>
      <c r="Q35" s="7">
        <f>IF(OR(L35="",L35="OK"),0,1)</f>
        <v/>
      </c>
    </row>
    <row r="36" ht="18" customHeight="1">
      <c r="A36" s="7" t="n"/>
      <c r="B36" s="7" t="n"/>
      <c r="C36" s="15" t="n"/>
      <c r="D36" s="7" t="n"/>
      <c r="E36" s="7" t="n"/>
      <c r="F36" s="7" t="n"/>
      <c r="G36" s="7" t="n"/>
      <c r="H36" s="7" t="n"/>
      <c r="I36" s="7" t="n"/>
      <c r="J36" s="16" t="n"/>
      <c r="K36" s="7" t="n"/>
      <c r="L36" s="7">
        <f>IF(D36="","",IF(COUNTIF($D$5:$D$204,D36)&gt;1,"Code en double",IF(OR(A36="",F36="",G36=""),"Champ obligatoire manquant",IF(C36="","Surface manquante","OK"))))</f>
        <v/>
      </c>
      <c r="M36" s="7">
        <f>IF(A36="","",A36&amp;" | "&amp;B36)</f>
        <v/>
      </c>
      <c r="N36" s="15">
        <f>IF(OR(M36="",C36=""),0,IF(COUNTIF($M$5:M36,M36)=1,C36,0))</f>
        <v/>
      </c>
      <c r="O36" s="7">
        <f>IF(AND(D36&lt;&gt;"",OR('Tableau de bord'!$C$9="",A36='Tableau de bord'!$C$9),OR('Tableau de bord'!$C$10="",B36='Tableau de bord'!$C$10),OR('Tableau de bord'!$C$11="",F36='Tableau de bord'!$C$11),OR('Tableau de bord'!$C$12="",G36='Tableau de bord'!$C$12)),1,0)</f>
        <v/>
      </c>
      <c r="P36" s="15">
        <f>IF(AND(N36&gt;0,OR('Tableau de bord'!$C$9="",A36='Tableau de bord'!$C$9),OR('Tableau de bord'!$C$10="",B36='Tableau de bord'!$C$10)),N36,0)</f>
        <v/>
      </c>
      <c r="Q36" s="7">
        <f>IF(OR(L36="",L36="OK"),0,1)</f>
        <v/>
      </c>
    </row>
    <row r="37" ht="18" customHeight="1">
      <c r="A37" s="7" t="n"/>
      <c r="B37" s="7" t="n"/>
      <c r="C37" s="15" t="n"/>
      <c r="D37" s="7" t="n"/>
      <c r="E37" s="7" t="n"/>
      <c r="F37" s="7" t="n"/>
      <c r="G37" s="7" t="n"/>
      <c r="H37" s="7" t="n"/>
      <c r="I37" s="7" t="n"/>
      <c r="J37" s="16" t="n"/>
      <c r="K37" s="7" t="n"/>
      <c r="L37" s="7">
        <f>IF(D37="","",IF(COUNTIF($D$5:$D$204,D37)&gt;1,"Code en double",IF(OR(A37="",F37="",G37=""),"Champ obligatoire manquant",IF(C37="","Surface manquante","OK"))))</f>
        <v/>
      </c>
      <c r="M37" s="7">
        <f>IF(A37="","",A37&amp;" | "&amp;B37)</f>
        <v/>
      </c>
      <c r="N37" s="15">
        <f>IF(OR(M37="",C37=""),0,IF(COUNTIF($M$5:M37,M37)=1,C37,0))</f>
        <v/>
      </c>
      <c r="O37" s="7">
        <f>IF(AND(D37&lt;&gt;"",OR('Tableau de bord'!$C$9="",A37='Tableau de bord'!$C$9),OR('Tableau de bord'!$C$10="",B37='Tableau de bord'!$C$10),OR('Tableau de bord'!$C$11="",F37='Tableau de bord'!$C$11),OR('Tableau de bord'!$C$12="",G37='Tableau de bord'!$C$12)),1,0)</f>
        <v/>
      </c>
      <c r="P37" s="15">
        <f>IF(AND(N37&gt;0,OR('Tableau de bord'!$C$9="",A37='Tableau de bord'!$C$9),OR('Tableau de bord'!$C$10="",B37='Tableau de bord'!$C$10)),N37,0)</f>
        <v/>
      </c>
      <c r="Q37" s="7">
        <f>IF(OR(L37="",L37="OK"),0,1)</f>
        <v/>
      </c>
    </row>
    <row r="38" ht="18" customHeight="1">
      <c r="A38" s="7" t="n"/>
      <c r="B38" s="7" t="n"/>
      <c r="C38" s="15" t="n"/>
      <c r="D38" s="7" t="n"/>
      <c r="E38" s="7" t="n"/>
      <c r="F38" s="7" t="n"/>
      <c r="G38" s="7" t="n"/>
      <c r="H38" s="7" t="n"/>
      <c r="I38" s="7" t="n"/>
      <c r="J38" s="16" t="n"/>
      <c r="K38" s="7" t="n"/>
      <c r="L38" s="7">
        <f>IF(D38="","",IF(COUNTIF($D$5:$D$204,D38)&gt;1,"Code en double",IF(OR(A38="",F38="",G38=""),"Champ obligatoire manquant",IF(C38="","Surface manquante","OK"))))</f>
        <v/>
      </c>
      <c r="M38" s="7">
        <f>IF(A38="","",A38&amp;" | "&amp;B38)</f>
        <v/>
      </c>
      <c r="N38" s="15">
        <f>IF(OR(M38="",C38=""),0,IF(COUNTIF($M$5:M38,M38)=1,C38,0))</f>
        <v/>
      </c>
      <c r="O38" s="7">
        <f>IF(AND(D38&lt;&gt;"",OR('Tableau de bord'!$C$9="",A38='Tableau de bord'!$C$9),OR('Tableau de bord'!$C$10="",B38='Tableau de bord'!$C$10),OR('Tableau de bord'!$C$11="",F38='Tableau de bord'!$C$11),OR('Tableau de bord'!$C$12="",G38='Tableau de bord'!$C$12)),1,0)</f>
        <v/>
      </c>
      <c r="P38" s="15">
        <f>IF(AND(N38&gt;0,OR('Tableau de bord'!$C$9="",A38='Tableau de bord'!$C$9),OR('Tableau de bord'!$C$10="",B38='Tableau de bord'!$C$10)),N38,0)</f>
        <v/>
      </c>
      <c r="Q38" s="7">
        <f>IF(OR(L38="",L38="OK"),0,1)</f>
        <v/>
      </c>
    </row>
    <row r="39" ht="18" customHeight="1">
      <c r="A39" s="7" t="n"/>
      <c r="B39" s="7" t="n"/>
      <c r="C39" s="15" t="n"/>
      <c r="D39" s="7" t="n"/>
      <c r="E39" s="7" t="n"/>
      <c r="F39" s="7" t="n"/>
      <c r="G39" s="7" t="n"/>
      <c r="H39" s="7" t="n"/>
      <c r="I39" s="7" t="n"/>
      <c r="J39" s="16" t="n"/>
      <c r="K39" s="7" t="n"/>
      <c r="L39" s="7">
        <f>IF(D39="","",IF(COUNTIF($D$5:$D$204,D39)&gt;1,"Code en double",IF(OR(A39="",F39="",G39=""),"Champ obligatoire manquant",IF(C39="","Surface manquante","OK"))))</f>
        <v/>
      </c>
      <c r="M39" s="7">
        <f>IF(A39="","",A39&amp;" | "&amp;B39)</f>
        <v/>
      </c>
      <c r="N39" s="15">
        <f>IF(OR(M39="",C39=""),0,IF(COUNTIF($M$5:M39,M39)=1,C39,0))</f>
        <v/>
      </c>
      <c r="O39" s="7">
        <f>IF(AND(D39&lt;&gt;"",OR('Tableau de bord'!$C$9="",A39='Tableau de bord'!$C$9),OR('Tableau de bord'!$C$10="",B39='Tableau de bord'!$C$10),OR('Tableau de bord'!$C$11="",F39='Tableau de bord'!$C$11),OR('Tableau de bord'!$C$12="",G39='Tableau de bord'!$C$12)),1,0)</f>
        <v/>
      </c>
      <c r="P39" s="15">
        <f>IF(AND(N39&gt;0,OR('Tableau de bord'!$C$9="",A39='Tableau de bord'!$C$9),OR('Tableau de bord'!$C$10="",B39='Tableau de bord'!$C$10)),N39,0)</f>
        <v/>
      </c>
      <c r="Q39" s="7">
        <f>IF(OR(L39="",L39="OK"),0,1)</f>
        <v/>
      </c>
    </row>
    <row r="40" ht="18" customHeight="1">
      <c r="A40" s="7" t="n"/>
      <c r="B40" s="7" t="n"/>
      <c r="C40" s="15" t="n"/>
      <c r="D40" s="7" t="n"/>
      <c r="E40" s="7" t="n"/>
      <c r="F40" s="7" t="n"/>
      <c r="G40" s="7" t="n"/>
      <c r="H40" s="7" t="n"/>
      <c r="I40" s="7" t="n"/>
      <c r="J40" s="16" t="n"/>
      <c r="K40" s="7" t="n"/>
      <c r="L40" s="7">
        <f>IF(D40="","",IF(COUNTIF($D$5:$D$204,D40)&gt;1,"Code en double",IF(OR(A40="",F40="",G40=""),"Champ obligatoire manquant",IF(C40="","Surface manquante","OK"))))</f>
        <v/>
      </c>
      <c r="M40" s="7">
        <f>IF(A40="","",A40&amp;" | "&amp;B40)</f>
        <v/>
      </c>
      <c r="N40" s="15">
        <f>IF(OR(M40="",C40=""),0,IF(COUNTIF($M$5:M40,M40)=1,C40,0))</f>
        <v/>
      </c>
      <c r="O40" s="7">
        <f>IF(AND(D40&lt;&gt;"",OR('Tableau de bord'!$C$9="",A40='Tableau de bord'!$C$9),OR('Tableau de bord'!$C$10="",B40='Tableau de bord'!$C$10),OR('Tableau de bord'!$C$11="",F40='Tableau de bord'!$C$11),OR('Tableau de bord'!$C$12="",G40='Tableau de bord'!$C$12)),1,0)</f>
        <v/>
      </c>
      <c r="P40" s="15">
        <f>IF(AND(N40&gt;0,OR('Tableau de bord'!$C$9="",A40='Tableau de bord'!$C$9),OR('Tableau de bord'!$C$10="",B40='Tableau de bord'!$C$10)),N40,0)</f>
        <v/>
      </c>
      <c r="Q40" s="7">
        <f>IF(OR(L40="",L40="OK"),0,1)</f>
        <v/>
      </c>
    </row>
    <row r="41" ht="18" customHeight="1">
      <c r="A41" s="7" t="n"/>
      <c r="B41" s="7" t="n"/>
      <c r="C41" s="15" t="n"/>
      <c r="D41" s="7" t="n"/>
      <c r="E41" s="7" t="n"/>
      <c r="F41" s="7" t="n"/>
      <c r="G41" s="7" t="n"/>
      <c r="H41" s="7" t="n"/>
      <c r="I41" s="7" t="n"/>
      <c r="J41" s="16" t="n"/>
      <c r="K41" s="7" t="n"/>
      <c r="L41" s="7">
        <f>IF(D41="","",IF(COUNTIF($D$5:$D$204,D41)&gt;1,"Code en double",IF(OR(A41="",F41="",G41=""),"Champ obligatoire manquant",IF(C41="","Surface manquante","OK"))))</f>
        <v/>
      </c>
      <c r="M41" s="7">
        <f>IF(A41="","",A41&amp;" | "&amp;B41)</f>
        <v/>
      </c>
      <c r="N41" s="15">
        <f>IF(OR(M41="",C41=""),0,IF(COUNTIF($M$5:M41,M41)=1,C41,0))</f>
        <v/>
      </c>
      <c r="O41" s="7">
        <f>IF(AND(D41&lt;&gt;"",OR('Tableau de bord'!$C$9="",A41='Tableau de bord'!$C$9),OR('Tableau de bord'!$C$10="",B41='Tableau de bord'!$C$10),OR('Tableau de bord'!$C$11="",F41='Tableau de bord'!$C$11),OR('Tableau de bord'!$C$12="",G41='Tableau de bord'!$C$12)),1,0)</f>
        <v/>
      </c>
      <c r="P41" s="15">
        <f>IF(AND(N41&gt;0,OR('Tableau de bord'!$C$9="",A41='Tableau de bord'!$C$9),OR('Tableau de bord'!$C$10="",B41='Tableau de bord'!$C$10)),N41,0)</f>
        <v/>
      </c>
      <c r="Q41" s="7">
        <f>IF(OR(L41="",L41="OK"),0,1)</f>
        <v/>
      </c>
    </row>
    <row r="42" ht="18" customHeight="1">
      <c r="A42" s="7" t="n"/>
      <c r="B42" s="7" t="n"/>
      <c r="C42" s="15" t="n"/>
      <c r="D42" s="7" t="n"/>
      <c r="E42" s="7" t="n"/>
      <c r="F42" s="7" t="n"/>
      <c r="G42" s="7" t="n"/>
      <c r="H42" s="7" t="n"/>
      <c r="I42" s="7" t="n"/>
      <c r="J42" s="16" t="n"/>
      <c r="K42" s="7" t="n"/>
      <c r="L42" s="7">
        <f>IF(D42="","",IF(COUNTIF($D$5:$D$204,D42)&gt;1,"Code en double",IF(OR(A42="",F42="",G42=""),"Champ obligatoire manquant",IF(C42="","Surface manquante","OK"))))</f>
        <v/>
      </c>
      <c r="M42" s="7">
        <f>IF(A42="","",A42&amp;" | "&amp;B42)</f>
        <v/>
      </c>
      <c r="N42" s="15">
        <f>IF(OR(M42="",C42=""),0,IF(COUNTIF($M$5:M42,M42)=1,C42,0))</f>
        <v/>
      </c>
      <c r="O42" s="7">
        <f>IF(AND(D42&lt;&gt;"",OR('Tableau de bord'!$C$9="",A42='Tableau de bord'!$C$9),OR('Tableau de bord'!$C$10="",B42='Tableau de bord'!$C$10),OR('Tableau de bord'!$C$11="",F42='Tableau de bord'!$C$11),OR('Tableau de bord'!$C$12="",G42='Tableau de bord'!$C$12)),1,0)</f>
        <v/>
      </c>
      <c r="P42" s="15">
        <f>IF(AND(N42&gt;0,OR('Tableau de bord'!$C$9="",A42='Tableau de bord'!$C$9),OR('Tableau de bord'!$C$10="",B42='Tableau de bord'!$C$10)),N42,0)</f>
        <v/>
      </c>
      <c r="Q42" s="7">
        <f>IF(OR(L42="",L42="OK"),0,1)</f>
        <v/>
      </c>
    </row>
    <row r="43" ht="18" customHeight="1">
      <c r="A43" s="7" t="n"/>
      <c r="B43" s="7" t="n"/>
      <c r="C43" s="15" t="n"/>
      <c r="D43" s="7" t="n"/>
      <c r="E43" s="7" t="n"/>
      <c r="F43" s="7" t="n"/>
      <c r="G43" s="7" t="n"/>
      <c r="H43" s="7" t="n"/>
      <c r="I43" s="7" t="n"/>
      <c r="J43" s="16" t="n"/>
      <c r="K43" s="7" t="n"/>
      <c r="L43" s="7">
        <f>IF(D43="","",IF(COUNTIF($D$5:$D$204,D43)&gt;1,"Code en double",IF(OR(A43="",F43="",G43=""),"Champ obligatoire manquant",IF(C43="","Surface manquante","OK"))))</f>
        <v/>
      </c>
      <c r="M43" s="7">
        <f>IF(A43="","",A43&amp;" | "&amp;B43)</f>
        <v/>
      </c>
      <c r="N43" s="15">
        <f>IF(OR(M43="",C43=""),0,IF(COUNTIF($M$5:M43,M43)=1,C43,0))</f>
        <v/>
      </c>
      <c r="O43" s="7">
        <f>IF(AND(D43&lt;&gt;"",OR('Tableau de bord'!$C$9="",A43='Tableau de bord'!$C$9),OR('Tableau de bord'!$C$10="",B43='Tableau de bord'!$C$10),OR('Tableau de bord'!$C$11="",F43='Tableau de bord'!$C$11),OR('Tableau de bord'!$C$12="",G43='Tableau de bord'!$C$12)),1,0)</f>
        <v/>
      </c>
      <c r="P43" s="15">
        <f>IF(AND(N43&gt;0,OR('Tableau de bord'!$C$9="",A43='Tableau de bord'!$C$9),OR('Tableau de bord'!$C$10="",B43='Tableau de bord'!$C$10)),N43,0)</f>
        <v/>
      </c>
      <c r="Q43" s="7">
        <f>IF(OR(L43="",L43="OK"),0,1)</f>
        <v/>
      </c>
    </row>
    <row r="44" ht="18" customHeight="1">
      <c r="A44" s="7" t="n"/>
      <c r="B44" s="7" t="n"/>
      <c r="C44" s="15" t="n"/>
      <c r="D44" s="7" t="n"/>
      <c r="E44" s="7" t="n"/>
      <c r="F44" s="7" t="n"/>
      <c r="G44" s="7" t="n"/>
      <c r="H44" s="7" t="n"/>
      <c r="I44" s="7" t="n"/>
      <c r="J44" s="16" t="n"/>
      <c r="K44" s="7" t="n"/>
      <c r="L44" s="7">
        <f>IF(D44="","",IF(COUNTIF($D$5:$D$204,D44)&gt;1,"Code en double",IF(OR(A44="",F44="",G44=""),"Champ obligatoire manquant",IF(C44="","Surface manquante","OK"))))</f>
        <v/>
      </c>
      <c r="M44" s="7">
        <f>IF(A44="","",A44&amp;" | "&amp;B44)</f>
        <v/>
      </c>
      <c r="N44" s="15">
        <f>IF(OR(M44="",C44=""),0,IF(COUNTIF($M$5:M44,M44)=1,C44,0))</f>
        <v/>
      </c>
      <c r="O44" s="7">
        <f>IF(AND(D44&lt;&gt;"",OR('Tableau de bord'!$C$9="",A44='Tableau de bord'!$C$9),OR('Tableau de bord'!$C$10="",B44='Tableau de bord'!$C$10),OR('Tableau de bord'!$C$11="",F44='Tableau de bord'!$C$11),OR('Tableau de bord'!$C$12="",G44='Tableau de bord'!$C$12)),1,0)</f>
        <v/>
      </c>
      <c r="P44" s="15">
        <f>IF(AND(N44&gt;0,OR('Tableau de bord'!$C$9="",A44='Tableau de bord'!$C$9),OR('Tableau de bord'!$C$10="",B44='Tableau de bord'!$C$10)),N44,0)</f>
        <v/>
      </c>
      <c r="Q44" s="7">
        <f>IF(OR(L44="",L44="OK"),0,1)</f>
        <v/>
      </c>
    </row>
    <row r="45" ht="18" customHeight="1">
      <c r="A45" s="7" t="n"/>
      <c r="B45" s="7" t="n"/>
      <c r="C45" s="15" t="n"/>
      <c r="D45" s="7" t="n"/>
      <c r="E45" s="7" t="n"/>
      <c r="F45" s="7" t="n"/>
      <c r="G45" s="7" t="n"/>
      <c r="H45" s="7" t="n"/>
      <c r="I45" s="7" t="n"/>
      <c r="J45" s="16" t="n"/>
      <c r="K45" s="7" t="n"/>
      <c r="L45" s="7">
        <f>IF(D45="","",IF(COUNTIF($D$5:$D$204,D45)&gt;1,"Code en double",IF(OR(A45="",F45="",G45=""),"Champ obligatoire manquant",IF(C45="","Surface manquante","OK"))))</f>
        <v/>
      </c>
      <c r="M45" s="7">
        <f>IF(A45="","",A45&amp;" | "&amp;B45)</f>
        <v/>
      </c>
      <c r="N45" s="15">
        <f>IF(OR(M45="",C45=""),0,IF(COUNTIF($M$5:M45,M45)=1,C45,0))</f>
        <v/>
      </c>
      <c r="O45" s="7">
        <f>IF(AND(D45&lt;&gt;"",OR('Tableau de bord'!$C$9="",A45='Tableau de bord'!$C$9),OR('Tableau de bord'!$C$10="",B45='Tableau de bord'!$C$10),OR('Tableau de bord'!$C$11="",F45='Tableau de bord'!$C$11),OR('Tableau de bord'!$C$12="",G45='Tableau de bord'!$C$12)),1,0)</f>
        <v/>
      </c>
      <c r="P45" s="15">
        <f>IF(AND(N45&gt;0,OR('Tableau de bord'!$C$9="",A45='Tableau de bord'!$C$9),OR('Tableau de bord'!$C$10="",B45='Tableau de bord'!$C$10)),N45,0)</f>
        <v/>
      </c>
      <c r="Q45" s="7">
        <f>IF(OR(L45="",L45="OK"),0,1)</f>
        <v/>
      </c>
    </row>
    <row r="46" ht="18" customHeight="1">
      <c r="A46" s="7" t="n"/>
      <c r="B46" s="7" t="n"/>
      <c r="C46" s="15" t="n"/>
      <c r="D46" s="7" t="n"/>
      <c r="E46" s="7" t="n"/>
      <c r="F46" s="7" t="n"/>
      <c r="G46" s="7" t="n"/>
      <c r="H46" s="7" t="n"/>
      <c r="I46" s="7" t="n"/>
      <c r="J46" s="16" t="n"/>
      <c r="K46" s="7" t="n"/>
      <c r="L46" s="7">
        <f>IF(D46="","",IF(COUNTIF($D$5:$D$204,D46)&gt;1,"Code en double",IF(OR(A46="",F46="",G46=""),"Champ obligatoire manquant",IF(C46="","Surface manquante","OK"))))</f>
        <v/>
      </c>
      <c r="M46" s="7">
        <f>IF(A46="","",A46&amp;" | "&amp;B46)</f>
        <v/>
      </c>
      <c r="N46" s="15">
        <f>IF(OR(M46="",C46=""),0,IF(COUNTIF($M$5:M46,M46)=1,C46,0))</f>
        <v/>
      </c>
      <c r="O46" s="7">
        <f>IF(AND(D46&lt;&gt;"",OR('Tableau de bord'!$C$9="",A46='Tableau de bord'!$C$9),OR('Tableau de bord'!$C$10="",B46='Tableau de bord'!$C$10),OR('Tableau de bord'!$C$11="",F46='Tableau de bord'!$C$11),OR('Tableau de bord'!$C$12="",G46='Tableau de bord'!$C$12)),1,0)</f>
        <v/>
      </c>
      <c r="P46" s="15">
        <f>IF(AND(N46&gt;0,OR('Tableau de bord'!$C$9="",A46='Tableau de bord'!$C$9),OR('Tableau de bord'!$C$10="",B46='Tableau de bord'!$C$10)),N46,0)</f>
        <v/>
      </c>
      <c r="Q46" s="7">
        <f>IF(OR(L46="",L46="OK"),0,1)</f>
        <v/>
      </c>
    </row>
    <row r="47" ht="18" customHeight="1">
      <c r="A47" s="7" t="n"/>
      <c r="B47" s="7" t="n"/>
      <c r="C47" s="15" t="n"/>
      <c r="D47" s="7" t="n"/>
      <c r="E47" s="7" t="n"/>
      <c r="F47" s="7" t="n"/>
      <c r="G47" s="7" t="n"/>
      <c r="H47" s="7" t="n"/>
      <c r="I47" s="7" t="n"/>
      <c r="J47" s="16" t="n"/>
      <c r="K47" s="7" t="n"/>
      <c r="L47" s="7">
        <f>IF(D47="","",IF(COUNTIF($D$5:$D$204,D47)&gt;1,"Code en double",IF(OR(A47="",F47="",G47=""),"Champ obligatoire manquant",IF(C47="","Surface manquante","OK"))))</f>
        <v/>
      </c>
      <c r="M47" s="7">
        <f>IF(A47="","",A47&amp;" | "&amp;B47)</f>
        <v/>
      </c>
      <c r="N47" s="15">
        <f>IF(OR(M47="",C47=""),0,IF(COUNTIF($M$5:M47,M47)=1,C47,0))</f>
        <v/>
      </c>
      <c r="O47" s="7">
        <f>IF(AND(D47&lt;&gt;"",OR('Tableau de bord'!$C$9="",A47='Tableau de bord'!$C$9),OR('Tableau de bord'!$C$10="",B47='Tableau de bord'!$C$10),OR('Tableau de bord'!$C$11="",F47='Tableau de bord'!$C$11),OR('Tableau de bord'!$C$12="",G47='Tableau de bord'!$C$12)),1,0)</f>
        <v/>
      </c>
      <c r="P47" s="15">
        <f>IF(AND(N47&gt;0,OR('Tableau de bord'!$C$9="",A47='Tableau de bord'!$C$9),OR('Tableau de bord'!$C$10="",B47='Tableau de bord'!$C$10)),N47,0)</f>
        <v/>
      </c>
      <c r="Q47" s="7">
        <f>IF(OR(L47="",L47="OK"),0,1)</f>
        <v/>
      </c>
    </row>
    <row r="48" ht="18" customHeight="1">
      <c r="A48" s="7" t="n"/>
      <c r="B48" s="7" t="n"/>
      <c r="C48" s="15" t="n"/>
      <c r="D48" s="7" t="n"/>
      <c r="E48" s="7" t="n"/>
      <c r="F48" s="7" t="n"/>
      <c r="G48" s="7" t="n"/>
      <c r="H48" s="7" t="n"/>
      <c r="I48" s="7" t="n"/>
      <c r="J48" s="16" t="n"/>
      <c r="K48" s="7" t="n"/>
      <c r="L48" s="7">
        <f>IF(D48="","",IF(COUNTIF($D$5:$D$204,D48)&gt;1,"Code en double",IF(OR(A48="",F48="",G48=""),"Champ obligatoire manquant",IF(C48="","Surface manquante","OK"))))</f>
        <v/>
      </c>
      <c r="M48" s="7">
        <f>IF(A48="","",A48&amp;" | "&amp;B48)</f>
        <v/>
      </c>
      <c r="N48" s="15">
        <f>IF(OR(M48="",C48=""),0,IF(COUNTIF($M$5:M48,M48)=1,C48,0))</f>
        <v/>
      </c>
      <c r="O48" s="7">
        <f>IF(AND(D48&lt;&gt;"",OR('Tableau de bord'!$C$9="",A48='Tableau de bord'!$C$9),OR('Tableau de bord'!$C$10="",B48='Tableau de bord'!$C$10),OR('Tableau de bord'!$C$11="",F48='Tableau de bord'!$C$11),OR('Tableau de bord'!$C$12="",G48='Tableau de bord'!$C$12)),1,0)</f>
        <v/>
      </c>
      <c r="P48" s="15">
        <f>IF(AND(N48&gt;0,OR('Tableau de bord'!$C$9="",A48='Tableau de bord'!$C$9),OR('Tableau de bord'!$C$10="",B48='Tableau de bord'!$C$10)),N48,0)</f>
        <v/>
      </c>
      <c r="Q48" s="7">
        <f>IF(OR(L48="",L48="OK"),0,1)</f>
        <v/>
      </c>
    </row>
    <row r="49" ht="18" customHeight="1">
      <c r="A49" s="7" t="n"/>
      <c r="B49" s="7" t="n"/>
      <c r="C49" s="15" t="n"/>
      <c r="D49" s="7" t="n"/>
      <c r="E49" s="7" t="n"/>
      <c r="F49" s="7" t="n"/>
      <c r="G49" s="7" t="n"/>
      <c r="H49" s="7" t="n"/>
      <c r="I49" s="7" t="n"/>
      <c r="J49" s="16" t="n"/>
      <c r="K49" s="7" t="n"/>
      <c r="L49" s="7">
        <f>IF(D49="","",IF(COUNTIF($D$5:$D$204,D49)&gt;1,"Code en double",IF(OR(A49="",F49="",G49=""),"Champ obligatoire manquant",IF(C49="","Surface manquante","OK"))))</f>
        <v/>
      </c>
      <c r="M49" s="7">
        <f>IF(A49="","",A49&amp;" | "&amp;B49)</f>
        <v/>
      </c>
      <c r="N49" s="15">
        <f>IF(OR(M49="",C49=""),0,IF(COUNTIF($M$5:M49,M49)=1,C49,0))</f>
        <v/>
      </c>
      <c r="O49" s="7">
        <f>IF(AND(D49&lt;&gt;"",OR('Tableau de bord'!$C$9="",A49='Tableau de bord'!$C$9),OR('Tableau de bord'!$C$10="",B49='Tableau de bord'!$C$10),OR('Tableau de bord'!$C$11="",F49='Tableau de bord'!$C$11),OR('Tableau de bord'!$C$12="",G49='Tableau de bord'!$C$12)),1,0)</f>
        <v/>
      </c>
      <c r="P49" s="15">
        <f>IF(AND(N49&gt;0,OR('Tableau de bord'!$C$9="",A49='Tableau de bord'!$C$9),OR('Tableau de bord'!$C$10="",B49='Tableau de bord'!$C$10)),N49,0)</f>
        <v/>
      </c>
      <c r="Q49" s="7">
        <f>IF(OR(L49="",L49="OK"),0,1)</f>
        <v/>
      </c>
    </row>
    <row r="50" ht="18" customHeight="1">
      <c r="A50" s="7" t="n"/>
      <c r="B50" s="7" t="n"/>
      <c r="C50" s="15" t="n"/>
      <c r="D50" s="7" t="n"/>
      <c r="E50" s="7" t="n"/>
      <c r="F50" s="7" t="n"/>
      <c r="G50" s="7" t="n"/>
      <c r="H50" s="7" t="n"/>
      <c r="I50" s="7" t="n"/>
      <c r="J50" s="16" t="n"/>
      <c r="K50" s="7" t="n"/>
      <c r="L50" s="7">
        <f>IF(D50="","",IF(COUNTIF($D$5:$D$204,D50)&gt;1,"Code en double",IF(OR(A50="",F50="",G50=""),"Champ obligatoire manquant",IF(C50="","Surface manquante","OK"))))</f>
        <v/>
      </c>
      <c r="M50" s="7">
        <f>IF(A50="","",A50&amp;" | "&amp;B50)</f>
        <v/>
      </c>
      <c r="N50" s="15">
        <f>IF(OR(M50="",C50=""),0,IF(COUNTIF($M$5:M50,M50)=1,C50,0))</f>
        <v/>
      </c>
      <c r="O50" s="7">
        <f>IF(AND(D50&lt;&gt;"",OR('Tableau de bord'!$C$9="",A50='Tableau de bord'!$C$9),OR('Tableau de bord'!$C$10="",B50='Tableau de bord'!$C$10),OR('Tableau de bord'!$C$11="",F50='Tableau de bord'!$C$11),OR('Tableau de bord'!$C$12="",G50='Tableau de bord'!$C$12)),1,0)</f>
        <v/>
      </c>
      <c r="P50" s="15">
        <f>IF(AND(N50&gt;0,OR('Tableau de bord'!$C$9="",A50='Tableau de bord'!$C$9),OR('Tableau de bord'!$C$10="",B50='Tableau de bord'!$C$10)),N50,0)</f>
        <v/>
      </c>
      <c r="Q50" s="7">
        <f>IF(OR(L50="",L50="OK"),0,1)</f>
        <v/>
      </c>
    </row>
    <row r="51" ht="18" customHeight="1">
      <c r="A51" s="7" t="n"/>
      <c r="B51" s="7" t="n"/>
      <c r="C51" s="15" t="n"/>
      <c r="D51" s="7" t="n"/>
      <c r="E51" s="7" t="n"/>
      <c r="F51" s="7" t="n"/>
      <c r="G51" s="7" t="n"/>
      <c r="H51" s="7" t="n"/>
      <c r="I51" s="7" t="n"/>
      <c r="J51" s="16" t="n"/>
      <c r="K51" s="7" t="n"/>
      <c r="L51" s="7">
        <f>IF(D51="","",IF(COUNTIF($D$5:$D$204,D51)&gt;1,"Code en double",IF(OR(A51="",F51="",G51=""),"Champ obligatoire manquant",IF(C51="","Surface manquante","OK"))))</f>
        <v/>
      </c>
      <c r="M51" s="7">
        <f>IF(A51="","",A51&amp;" | "&amp;B51)</f>
        <v/>
      </c>
      <c r="N51" s="15">
        <f>IF(OR(M51="",C51=""),0,IF(COUNTIF($M$5:M51,M51)=1,C51,0))</f>
        <v/>
      </c>
      <c r="O51" s="7">
        <f>IF(AND(D51&lt;&gt;"",OR('Tableau de bord'!$C$9="",A51='Tableau de bord'!$C$9),OR('Tableau de bord'!$C$10="",B51='Tableau de bord'!$C$10),OR('Tableau de bord'!$C$11="",F51='Tableau de bord'!$C$11),OR('Tableau de bord'!$C$12="",G51='Tableau de bord'!$C$12)),1,0)</f>
        <v/>
      </c>
      <c r="P51" s="15">
        <f>IF(AND(N51&gt;0,OR('Tableau de bord'!$C$9="",A51='Tableau de bord'!$C$9),OR('Tableau de bord'!$C$10="",B51='Tableau de bord'!$C$10)),N51,0)</f>
        <v/>
      </c>
      <c r="Q51" s="7">
        <f>IF(OR(L51="",L51="OK"),0,1)</f>
        <v/>
      </c>
    </row>
    <row r="52" ht="18" customHeight="1">
      <c r="A52" s="7" t="n"/>
      <c r="B52" s="7" t="n"/>
      <c r="C52" s="15" t="n"/>
      <c r="D52" s="7" t="n"/>
      <c r="E52" s="7" t="n"/>
      <c r="F52" s="7" t="n"/>
      <c r="G52" s="7" t="n"/>
      <c r="H52" s="7" t="n"/>
      <c r="I52" s="7" t="n"/>
      <c r="J52" s="16" t="n"/>
      <c r="K52" s="7" t="n"/>
      <c r="L52" s="7">
        <f>IF(D52="","",IF(COUNTIF($D$5:$D$204,D52)&gt;1,"Code en double",IF(OR(A52="",F52="",G52=""),"Champ obligatoire manquant",IF(C52="","Surface manquante","OK"))))</f>
        <v/>
      </c>
      <c r="M52" s="7">
        <f>IF(A52="","",A52&amp;" | "&amp;B52)</f>
        <v/>
      </c>
      <c r="N52" s="15">
        <f>IF(OR(M52="",C52=""),0,IF(COUNTIF($M$5:M52,M52)=1,C52,0))</f>
        <v/>
      </c>
      <c r="O52" s="7">
        <f>IF(AND(D52&lt;&gt;"",OR('Tableau de bord'!$C$9="",A52='Tableau de bord'!$C$9),OR('Tableau de bord'!$C$10="",B52='Tableau de bord'!$C$10),OR('Tableau de bord'!$C$11="",F52='Tableau de bord'!$C$11),OR('Tableau de bord'!$C$12="",G52='Tableau de bord'!$C$12)),1,0)</f>
        <v/>
      </c>
      <c r="P52" s="15">
        <f>IF(AND(N52&gt;0,OR('Tableau de bord'!$C$9="",A52='Tableau de bord'!$C$9),OR('Tableau de bord'!$C$10="",B52='Tableau de bord'!$C$10)),N52,0)</f>
        <v/>
      </c>
      <c r="Q52" s="7">
        <f>IF(OR(L52="",L52="OK"),0,1)</f>
        <v/>
      </c>
    </row>
    <row r="53" ht="18" customHeight="1">
      <c r="A53" s="7" t="n"/>
      <c r="B53" s="7" t="n"/>
      <c r="C53" s="15" t="n"/>
      <c r="D53" s="7" t="n"/>
      <c r="E53" s="7" t="n"/>
      <c r="F53" s="7" t="n"/>
      <c r="G53" s="7" t="n"/>
      <c r="H53" s="7" t="n"/>
      <c r="I53" s="7" t="n"/>
      <c r="J53" s="16" t="n"/>
      <c r="K53" s="7" t="n"/>
      <c r="L53" s="7">
        <f>IF(D53="","",IF(COUNTIF($D$5:$D$204,D53)&gt;1,"Code en double",IF(OR(A53="",F53="",G53=""),"Champ obligatoire manquant",IF(C53="","Surface manquante","OK"))))</f>
        <v/>
      </c>
      <c r="M53" s="7">
        <f>IF(A53="","",A53&amp;" | "&amp;B53)</f>
        <v/>
      </c>
      <c r="N53" s="15">
        <f>IF(OR(M53="",C53=""),0,IF(COUNTIF($M$5:M53,M53)=1,C53,0))</f>
        <v/>
      </c>
      <c r="O53" s="7">
        <f>IF(AND(D53&lt;&gt;"",OR('Tableau de bord'!$C$9="",A53='Tableau de bord'!$C$9),OR('Tableau de bord'!$C$10="",B53='Tableau de bord'!$C$10),OR('Tableau de bord'!$C$11="",F53='Tableau de bord'!$C$11),OR('Tableau de bord'!$C$12="",G53='Tableau de bord'!$C$12)),1,0)</f>
        <v/>
      </c>
      <c r="P53" s="15">
        <f>IF(AND(N53&gt;0,OR('Tableau de bord'!$C$9="",A53='Tableau de bord'!$C$9),OR('Tableau de bord'!$C$10="",B53='Tableau de bord'!$C$10)),N53,0)</f>
        <v/>
      </c>
      <c r="Q53" s="7">
        <f>IF(OR(L53="",L53="OK"),0,1)</f>
        <v/>
      </c>
    </row>
    <row r="54" ht="18" customHeight="1">
      <c r="A54" s="7" t="n"/>
      <c r="B54" s="7" t="n"/>
      <c r="C54" s="15" t="n"/>
      <c r="D54" s="7" t="n"/>
      <c r="E54" s="7" t="n"/>
      <c r="F54" s="7" t="n"/>
      <c r="G54" s="7" t="n"/>
      <c r="H54" s="7" t="n"/>
      <c r="I54" s="7" t="n"/>
      <c r="J54" s="16" t="n"/>
      <c r="K54" s="7" t="n"/>
      <c r="L54" s="7">
        <f>IF(D54="","",IF(COUNTIF($D$5:$D$204,D54)&gt;1,"Code en double",IF(OR(A54="",F54="",G54=""),"Champ obligatoire manquant",IF(C54="","Surface manquante","OK"))))</f>
        <v/>
      </c>
      <c r="M54" s="7">
        <f>IF(A54="","",A54&amp;" | "&amp;B54)</f>
        <v/>
      </c>
      <c r="N54" s="15">
        <f>IF(OR(M54="",C54=""),0,IF(COUNTIF($M$5:M54,M54)=1,C54,0))</f>
        <v/>
      </c>
      <c r="O54" s="7">
        <f>IF(AND(D54&lt;&gt;"",OR('Tableau de bord'!$C$9="",A54='Tableau de bord'!$C$9),OR('Tableau de bord'!$C$10="",B54='Tableau de bord'!$C$10),OR('Tableau de bord'!$C$11="",F54='Tableau de bord'!$C$11),OR('Tableau de bord'!$C$12="",G54='Tableau de bord'!$C$12)),1,0)</f>
        <v/>
      </c>
      <c r="P54" s="15">
        <f>IF(AND(N54&gt;0,OR('Tableau de bord'!$C$9="",A54='Tableau de bord'!$C$9),OR('Tableau de bord'!$C$10="",B54='Tableau de bord'!$C$10)),N54,0)</f>
        <v/>
      </c>
      <c r="Q54" s="7">
        <f>IF(OR(L54="",L54="OK"),0,1)</f>
        <v/>
      </c>
    </row>
    <row r="55" ht="18" customHeight="1">
      <c r="A55" s="7" t="n"/>
      <c r="B55" s="7" t="n"/>
      <c r="C55" s="15" t="n"/>
      <c r="D55" s="7" t="n"/>
      <c r="E55" s="7" t="n"/>
      <c r="F55" s="7" t="n"/>
      <c r="G55" s="7" t="n"/>
      <c r="H55" s="7" t="n"/>
      <c r="I55" s="7" t="n"/>
      <c r="J55" s="16" t="n"/>
      <c r="K55" s="7" t="n"/>
      <c r="L55" s="7">
        <f>IF(D55="","",IF(COUNTIF($D$5:$D$204,D55)&gt;1,"Code en double",IF(OR(A55="",F55="",G55=""),"Champ obligatoire manquant",IF(C55="","Surface manquante","OK"))))</f>
        <v/>
      </c>
      <c r="M55" s="7">
        <f>IF(A55="","",A55&amp;" | "&amp;B55)</f>
        <v/>
      </c>
      <c r="N55" s="15">
        <f>IF(OR(M55="",C55=""),0,IF(COUNTIF($M$5:M55,M55)=1,C55,0))</f>
        <v/>
      </c>
      <c r="O55" s="7">
        <f>IF(AND(D55&lt;&gt;"",OR('Tableau de bord'!$C$9="",A55='Tableau de bord'!$C$9),OR('Tableau de bord'!$C$10="",B55='Tableau de bord'!$C$10),OR('Tableau de bord'!$C$11="",F55='Tableau de bord'!$C$11),OR('Tableau de bord'!$C$12="",G55='Tableau de bord'!$C$12)),1,0)</f>
        <v/>
      </c>
      <c r="P55" s="15">
        <f>IF(AND(N55&gt;0,OR('Tableau de bord'!$C$9="",A55='Tableau de bord'!$C$9),OR('Tableau de bord'!$C$10="",B55='Tableau de bord'!$C$10)),N55,0)</f>
        <v/>
      </c>
      <c r="Q55" s="7">
        <f>IF(OR(L55="",L55="OK"),0,1)</f>
        <v/>
      </c>
    </row>
    <row r="56" ht="18" customHeight="1">
      <c r="A56" s="7" t="n"/>
      <c r="B56" s="7" t="n"/>
      <c r="C56" s="15" t="n"/>
      <c r="D56" s="7" t="n"/>
      <c r="E56" s="7" t="n"/>
      <c r="F56" s="7" t="n"/>
      <c r="G56" s="7" t="n"/>
      <c r="H56" s="7" t="n"/>
      <c r="I56" s="7" t="n"/>
      <c r="J56" s="16" t="n"/>
      <c r="K56" s="7" t="n"/>
      <c r="L56" s="7">
        <f>IF(D56="","",IF(COUNTIF($D$5:$D$204,D56)&gt;1,"Code en double",IF(OR(A56="",F56="",G56=""),"Champ obligatoire manquant",IF(C56="","Surface manquante","OK"))))</f>
        <v/>
      </c>
      <c r="M56" s="7">
        <f>IF(A56="","",A56&amp;" | "&amp;B56)</f>
        <v/>
      </c>
      <c r="N56" s="15">
        <f>IF(OR(M56="",C56=""),0,IF(COUNTIF($M$5:M56,M56)=1,C56,0))</f>
        <v/>
      </c>
      <c r="O56" s="7">
        <f>IF(AND(D56&lt;&gt;"",OR('Tableau de bord'!$C$9="",A56='Tableau de bord'!$C$9),OR('Tableau de bord'!$C$10="",B56='Tableau de bord'!$C$10),OR('Tableau de bord'!$C$11="",F56='Tableau de bord'!$C$11),OR('Tableau de bord'!$C$12="",G56='Tableau de bord'!$C$12)),1,0)</f>
        <v/>
      </c>
      <c r="P56" s="15">
        <f>IF(AND(N56&gt;0,OR('Tableau de bord'!$C$9="",A56='Tableau de bord'!$C$9),OR('Tableau de bord'!$C$10="",B56='Tableau de bord'!$C$10)),N56,0)</f>
        <v/>
      </c>
      <c r="Q56" s="7">
        <f>IF(OR(L56="",L56="OK"),0,1)</f>
        <v/>
      </c>
    </row>
    <row r="57" ht="18" customHeight="1">
      <c r="A57" s="7" t="n"/>
      <c r="B57" s="7" t="n"/>
      <c r="C57" s="15" t="n"/>
      <c r="D57" s="7" t="n"/>
      <c r="E57" s="7" t="n"/>
      <c r="F57" s="7" t="n"/>
      <c r="G57" s="7" t="n"/>
      <c r="H57" s="7" t="n"/>
      <c r="I57" s="7" t="n"/>
      <c r="J57" s="16" t="n"/>
      <c r="K57" s="7" t="n"/>
      <c r="L57" s="7">
        <f>IF(D57="","",IF(COUNTIF($D$5:$D$204,D57)&gt;1,"Code en double",IF(OR(A57="",F57="",G57=""),"Champ obligatoire manquant",IF(C57="","Surface manquante","OK"))))</f>
        <v/>
      </c>
      <c r="M57" s="7">
        <f>IF(A57="","",A57&amp;" | "&amp;B57)</f>
        <v/>
      </c>
      <c r="N57" s="15">
        <f>IF(OR(M57="",C57=""),0,IF(COUNTIF($M$5:M57,M57)=1,C57,0))</f>
        <v/>
      </c>
      <c r="O57" s="7">
        <f>IF(AND(D57&lt;&gt;"",OR('Tableau de bord'!$C$9="",A57='Tableau de bord'!$C$9),OR('Tableau de bord'!$C$10="",B57='Tableau de bord'!$C$10),OR('Tableau de bord'!$C$11="",F57='Tableau de bord'!$C$11),OR('Tableau de bord'!$C$12="",G57='Tableau de bord'!$C$12)),1,0)</f>
        <v/>
      </c>
      <c r="P57" s="15">
        <f>IF(AND(N57&gt;0,OR('Tableau de bord'!$C$9="",A57='Tableau de bord'!$C$9),OR('Tableau de bord'!$C$10="",B57='Tableau de bord'!$C$10)),N57,0)</f>
        <v/>
      </c>
      <c r="Q57" s="7">
        <f>IF(OR(L57="",L57="OK"),0,1)</f>
        <v/>
      </c>
    </row>
    <row r="58" ht="18" customHeight="1">
      <c r="A58" s="7" t="n"/>
      <c r="B58" s="7" t="n"/>
      <c r="C58" s="15" t="n"/>
      <c r="D58" s="7" t="n"/>
      <c r="E58" s="7" t="n"/>
      <c r="F58" s="7" t="n"/>
      <c r="G58" s="7" t="n"/>
      <c r="H58" s="7" t="n"/>
      <c r="I58" s="7" t="n"/>
      <c r="J58" s="16" t="n"/>
      <c r="K58" s="7" t="n"/>
      <c r="L58" s="7">
        <f>IF(D58="","",IF(COUNTIF($D$5:$D$204,D58)&gt;1,"Code en double",IF(OR(A58="",F58="",G58=""),"Champ obligatoire manquant",IF(C58="","Surface manquante","OK"))))</f>
        <v/>
      </c>
      <c r="M58" s="7">
        <f>IF(A58="","",A58&amp;" | "&amp;B58)</f>
        <v/>
      </c>
      <c r="N58" s="15">
        <f>IF(OR(M58="",C58=""),0,IF(COUNTIF($M$5:M58,M58)=1,C58,0))</f>
        <v/>
      </c>
      <c r="O58" s="7">
        <f>IF(AND(D58&lt;&gt;"",OR('Tableau de bord'!$C$9="",A58='Tableau de bord'!$C$9),OR('Tableau de bord'!$C$10="",B58='Tableau de bord'!$C$10),OR('Tableau de bord'!$C$11="",F58='Tableau de bord'!$C$11),OR('Tableau de bord'!$C$12="",G58='Tableau de bord'!$C$12)),1,0)</f>
        <v/>
      </c>
      <c r="P58" s="15">
        <f>IF(AND(N58&gt;0,OR('Tableau de bord'!$C$9="",A58='Tableau de bord'!$C$9),OR('Tableau de bord'!$C$10="",B58='Tableau de bord'!$C$10)),N58,0)</f>
        <v/>
      </c>
      <c r="Q58" s="7">
        <f>IF(OR(L58="",L58="OK"),0,1)</f>
        <v/>
      </c>
    </row>
    <row r="59" ht="18" customHeight="1">
      <c r="A59" s="7" t="n"/>
      <c r="B59" s="7" t="n"/>
      <c r="C59" s="15" t="n"/>
      <c r="D59" s="7" t="n"/>
      <c r="E59" s="7" t="n"/>
      <c r="F59" s="7" t="n"/>
      <c r="G59" s="7" t="n"/>
      <c r="H59" s="7" t="n"/>
      <c r="I59" s="7" t="n"/>
      <c r="J59" s="16" t="n"/>
      <c r="K59" s="7" t="n"/>
      <c r="L59" s="7">
        <f>IF(D59="","",IF(COUNTIF($D$5:$D$204,D59)&gt;1,"Code en double",IF(OR(A59="",F59="",G59=""),"Champ obligatoire manquant",IF(C59="","Surface manquante","OK"))))</f>
        <v/>
      </c>
      <c r="M59" s="7">
        <f>IF(A59="","",A59&amp;" | "&amp;B59)</f>
        <v/>
      </c>
      <c r="N59" s="15">
        <f>IF(OR(M59="",C59=""),0,IF(COUNTIF($M$5:M59,M59)=1,C59,0))</f>
        <v/>
      </c>
      <c r="O59" s="7">
        <f>IF(AND(D59&lt;&gt;"",OR('Tableau de bord'!$C$9="",A59='Tableau de bord'!$C$9),OR('Tableau de bord'!$C$10="",B59='Tableau de bord'!$C$10),OR('Tableau de bord'!$C$11="",F59='Tableau de bord'!$C$11),OR('Tableau de bord'!$C$12="",G59='Tableau de bord'!$C$12)),1,0)</f>
        <v/>
      </c>
      <c r="P59" s="15">
        <f>IF(AND(N59&gt;0,OR('Tableau de bord'!$C$9="",A59='Tableau de bord'!$C$9),OR('Tableau de bord'!$C$10="",B59='Tableau de bord'!$C$10)),N59,0)</f>
        <v/>
      </c>
      <c r="Q59" s="7">
        <f>IF(OR(L59="",L59="OK"),0,1)</f>
        <v/>
      </c>
    </row>
    <row r="60" ht="18" customHeight="1">
      <c r="A60" s="7" t="n"/>
      <c r="B60" s="7" t="n"/>
      <c r="C60" s="15" t="n"/>
      <c r="D60" s="7" t="n"/>
      <c r="E60" s="7" t="n"/>
      <c r="F60" s="7" t="n"/>
      <c r="G60" s="7" t="n"/>
      <c r="H60" s="7" t="n"/>
      <c r="I60" s="7" t="n"/>
      <c r="J60" s="16" t="n"/>
      <c r="K60" s="7" t="n"/>
      <c r="L60" s="7">
        <f>IF(D60="","",IF(COUNTIF($D$5:$D$204,D60)&gt;1,"Code en double",IF(OR(A60="",F60="",G60=""),"Champ obligatoire manquant",IF(C60="","Surface manquante","OK"))))</f>
        <v/>
      </c>
      <c r="M60" s="7">
        <f>IF(A60="","",A60&amp;" | "&amp;B60)</f>
        <v/>
      </c>
      <c r="N60" s="15">
        <f>IF(OR(M60="",C60=""),0,IF(COUNTIF($M$5:M60,M60)=1,C60,0))</f>
        <v/>
      </c>
      <c r="O60" s="7">
        <f>IF(AND(D60&lt;&gt;"",OR('Tableau de bord'!$C$9="",A60='Tableau de bord'!$C$9),OR('Tableau de bord'!$C$10="",B60='Tableau de bord'!$C$10),OR('Tableau de bord'!$C$11="",F60='Tableau de bord'!$C$11),OR('Tableau de bord'!$C$12="",G60='Tableau de bord'!$C$12)),1,0)</f>
        <v/>
      </c>
      <c r="P60" s="15">
        <f>IF(AND(N60&gt;0,OR('Tableau de bord'!$C$9="",A60='Tableau de bord'!$C$9),OR('Tableau de bord'!$C$10="",B60='Tableau de bord'!$C$10)),N60,0)</f>
        <v/>
      </c>
      <c r="Q60" s="7">
        <f>IF(OR(L60="",L60="OK"),0,1)</f>
        <v/>
      </c>
    </row>
    <row r="61" ht="18" customHeight="1">
      <c r="A61" s="7" t="n"/>
      <c r="B61" s="7" t="n"/>
      <c r="C61" s="15" t="n"/>
      <c r="D61" s="7" t="n"/>
      <c r="E61" s="7" t="n"/>
      <c r="F61" s="7" t="n"/>
      <c r="G61" s="7" t="n"/>
      <c r="H61" s="7" t="n"/>
      <c r="I61" s="7" t="n"/>
      <c r="J61" s="16" t="n"/>
      <c r="K61" s="7" t="n"/>
      <c r="L61" s="7">
        <f>IF(D61="","",IF(COUNTIF($D$5:$D$204,D61)&gt;1,"Code en double",IF(OR(A61="",F61="",G61=""),"Champ obligatoire manquant",IF(C61="","Surface manquante","OK"))))</f>
        <v/>
      </c>
      <c r="M61" s="7">
        <f>IF(A61="","",A61&amp;" | "&amp;B61)</f>
        <v/>
      </c>
      <c r="N61" s="15">
        <f>IF(OR(M61="",C61=""),0,IF(COUNTIF($M$5:M61,M61)=1,C61,0))</f>
        <v/>
      </c>
      <c r="O61" s="7">
        <f>IF(AND(D61&lt;&gt;"",OR('Tableau de bord'!$C$9="",A61='Tableau de bord'!$C$9),OR('Tableau de bord'!$C$10="",B61='Tableau de bord'!$C$10),OR('Tableau de bord'!$C$11="",F61='Tableau de bord'!$C$11),OR('Tableau de bord'!$C$12="",G61='Tableau de bord'!$C$12)),1,0)</f>
        <v/>
      </c>
      <c r="P61" s="15">
        <f>IF(AND(N61&gt;0,OR('Tableau de bord'!$C$9="",A61='Tableau de bord'!$C$9),OR('Tableau de bord'!$C$10="",B61='Tableau de bord'!$C$10)),N61,0)</f>
        <v/>
      </c>
      <c r="Q61" s="7">
        <f>IF(OR(L61="",L61="OK"),0,1)</f>
        <v/>
      </c>
    </row>
    <row r="62" ht="18" customHeight="1">
      <c r="A62" s="7" t="n"/>
      <c r="B62" s="7" t="n"/>
      <c r="C62" s="15" t="n"/>
      <c r="D62" s="7" t="n"/>
      <c r="E62" s="7" t="n"/>
      <c r="F62" s="7" t="n"/>
      <c r="G62" s="7" t="n"/>
      <c r="H62" s="7" t="n"/>
      <c r="I62" s="7" t="n"/>
      <c r="J62" s="16" t="n"/>
      <c r="K62" s="7" t="n"/>
      <c r="L62" s="7">
        <f>IF(D62="","",IF(COUNTIF($D$5:$D$204,D62)&gt;1,"Code en double",IF(OR(A62="",F62="",G62=""),"Champ obligatoire manquant",IF(C62="","Surface manquante","OK"))))</f>
        <v/>
      </c>
      <c r="M62" s="7">
        <f>IF(A62="","",A62&amp;" | "&amp;B62)</f>
        <v/>
      </c>
      <c r="N62" s="15">
        <f>IF(OR(M62="",C62=""),0,IF(COUNTIF($M$5:M62,M62)=1,C62,0))</f>
        <v/>
      </c>
      <c r="O62" s="7">
        <f>IF(AND(D62&lt;&gt;"",OR('Tableau de bord'!$C$9="",A62='Tableau de bord'!$C$9),OR('Tableau de bord'!$C$10="",B62='Tableau de bord'!$C$10),OR('Tableau de bord'!$C$11="",F62='Tableau de bord'!$C$11),OR('Tableau de bord'!$C$12="",G62='Tableau de bord'!$C$12)),1,0)</f>
        <v/>
      </c>
      <c r="P62" s="15">
        <f>IF(AND(N62&gt;0,OR('Tableau de bord'!$C$9="",A62='Tableau de bord'!$C$9),OR('Tableau de bord'!$C$10="",B62='Tableau de bord'!$C$10)),N62,0)</f>
        <v/>
      </c>
      <c r="Q62" s="7">
        <f>IF(OR(L62="",L62="OK"),0,1)</f>
        <v/>
      </c>
    </row>
    <row r="63" ht="18" customHeight="1">
      <c r="A63" s="7" t="n"/>
      <c r="B63" s="7" t="n"/>
      <c r="C63" s="15" t="n"/>
      <c r="D63" s="7" t="n"/>
      <c r="E63" s="7" t="n"/>
      <c r="F63" s="7" t="n"/>
      <c r="G63" s="7" t="n"/>
      <c r="H63" s="7" t="n"/>
      <c r="I63" s="7" t="n"/>
      <c r="J63" s="16" t="n"/>
      <c r="K63" s="7" t="n"/>
      <c r="L63" s="7">
        <f>IF(D63="","",IF(COUNTIF($D$5:$D$204,D63)&gt;1,"Code en double",IF(OR(A63="",F63="",G63=""),"Champ obligatoire manquant",IF(C63="","Surface manquante","OK"))))</f>
        <v/>
      </c>
      <c r="M63" s="7">
        <f>IF(A63="","",A63&amp;" | "&amp;B63)</f>
        <v/>
      </c>
      <c r="N63" s="15">
        <f>IF(OR(M63="",C63=""),0,IF(COUNTIF($M$5:M63,M63)=1,C63,0))</f>
        <v/>
      </c>
      <c r="O63" s="7">
        <f>IF(AND(D63&lt;&gt;"",OR('Tableau de bord'!$C$9="",A63='Tableau de bord'!$C$9),OR('Tableau de bord'!$C$10="",B63='Tableau de bord'!$C$10),OR('Tableau de bord'!$C$11="",F63='Tableau de bord'!$C$11),OR('Tableau de bord'!$C$12="",G63='Tableau de bord'!$C$12)),1,0)</f>
        <v/>
      </c>
      <c r="P63" s="15">
        <f>IF(AND(N63&gt;0,OR('Tableau de bord'!$C$9="",A63='Tableau de bord'!$C$9),OR('Tableau de bord'!$C$10="",B63='Tableau de bord'!$C$10)),N63,0)</f>
        <v/>
      </c>
      <c r="Q63" s="7">
        <f>IF(OR(L63="",L63="OK"),0,1)</f>
        <v/>
      </c>
    </row>
    <row r="64" ht="18" customHeight="1">
      <c r="A64" s="7" t="n"/>
      <c r="B64" s="7" t="n"/>
      <c r="C64" s="15" t="n"/>
      <c r="D64" s="7" t="n"/>
      <c r="E64" s="7" t="n"/>
      <c r="F64" s="7" t="n"/>
      <c r="G64" s="7" t="n"/>
      <c r="H64" s="7" t="n"/>
      <c r="I64" s="7" t="n"/>
      <c r="J64" s="16" t="n"/>
      <c r="K64" s="7" t="n"/>
      <c r="L64" s="7">
        <f>IF(D64="","",IF(COUNTIF($D$5:$D$204,D64)&gt;1,"Code en double",IF(OR(A64="",F64="",G64=""),"Champ obligatoire manquant",IF(C64="","Surface manquante","OK"))))</f>
        <v/>
      </c>
      <c r="M64" s="7">
        <f>IF(A64="","",A64&amp;" | "&amp;B64)</f>
        <v/>
      </c>
      <c r="N64" s="15">
        <f>IF(OR(M64="",C64=""),0,IF(COUNTIF($M$5:M64,M64)=1,C64,0))</f>
        <v/>
      </c>
      <c r="O64" s="7">
        <f>IF(AND(D64&lt;&gt;"",OR('Tableau de bord'!$C$9="",A64='Tableau de bord'!$C$9),OR('Tableau de bord'!$C$10="",B64='Tableau de bord'!$C$10),OR('Tableau de bord'!$C$11="",F64='Tableau de bord'!$C$11),OR('Tableau de bord'!$C$12="",G64='Tableau de bord'!$C$12)),1,0)</f>
        <v/>
      </c>
      <c r="P64" s="15">
        <f>IF(AND(N64&gt;0,OR('Tableau de bord'!$C$9="",A64='Tableau de bord'!$C$9),OR('Tableau de bord'!$C$10="",B64='Tableau de bord'!$C$10)),N64,0)</f>
        <v/>
      </c>
      <c r="Q64" s="7">
        <f>IF(OR(L64="",L64="OK"),0,1)</f>
        <v/>
      </c>
    </row>
    <row r="65" ht="18" customHeight="1">
      <c r="A65" s="7" t="n"/>
      <c r="B65" s="7" t="n"/>
      <c r="C65" s="15" t="n"/>
      <c r="D65" s="7" t="n"/>
      <c r="E65" s="7" t="n"/>
      <c r="F65" s="7" t="n"/>
      <c r="G65" s="7" t="n"/>
      <c r="H65" s="7" t="n"/>
      <c r="I65" s="7" t="n"/>
      <c r="J65" s="16" t="n"/>
      <c r="K65" s="7" t="n"/>
      <c r="L65" s="7">
        <f>IF(D65="","",IF(COUNTIF($D$5:$D$204,D65)&gt;1,"Code en double",IF(OR(A65="",F65="",G65=""),"Champ obligatoire manquant",IF(C65="","Surface manquante","OK"))))</f>
        <v/>
      </c>
      <c r="M65" s="7">
        <f>IF(A65="","",A65&amp;" | "&amp;B65)</f>
        <v/>
      </c>
      <c r="N65" s="15">
        <f>IF(OR(M65="",C65=""),0,IF(COUNTIF($M$5:M65,M65)=1,C65,0))</f>
        <v/>
      </c>
      <c r="O65" s="7">
        <f>IF(AND(D65&lt;&gt;"",OR('Tableau de bord'!$C$9="",A65='Tableau de bord'!$C$9),OR('Tableau de bord'!$C$10="",B65='Tableau de bord'!$C$10),OR('Tableau de bord'!$C$11="",F65='Tableau de bord'!$C$11),OR('Tableau de bord'!$C$12="",G65='Tableau de bord'!$C$12)),1,0)</f>
        <v/>
      </c>
      <c r="P65" s="15">
        <f>IF(AND(N65&gt;0,OR('Tableau de bord'!$C$9="",A65='Tableau de bord'!$C$9),OR('Tableau de bord'!$C$10="",B65='Tableau de bord'!$C$10)),N65,0)</f>
        <v/>
      </c>
      <c r="Q65" s="7">
        <f>IF(OR(L65="",L65="OK"),0,1)</f>
        <v/>
      </c>
    </row>
    <row r="66" ht="18" customHeight="1">
      <c r="A66" s="7" t="n"/>
      <c r="B66" s="7" t="n"/>
      <c r="C66" s="15" t="n"/>
      <c r="D66" s="7" t="n"/>
      <c r="E66" s="7" t="n"/>
      <c r="F66" s="7" t="n"/>
      <c r="G66" s="7" t="n"/>
      <c r="H66" s="7" t="n"/>
      <c r="I66" s="7" t="n"/>
      <c r="J66" s="16" t="n"/>
      <c r="K66" s="7" t="n"/>
      <c r="L66" s="7">
        <f>IF(D66="","",IF(COUNTIF($D$5:$D$204,D66)&gt;1,"Code en double",IF(OR(A66="",F66="",G66=""),"Champ obligatoire manquant",IF(C66="","Surface manquante","OK"))))</f>
        <v/>
      </c>
      <c r="M66" s="7">
        <f>IF(A66="","",A66&amp;" | "&amp;B66)</f>
        <v/>
      </c>
      <c r="N66" s="15">
        <f>IF(OR(M66="",C66=""),0,IF(COUNTIF($M$5:M66,M66)=1,C66,0))</f>
        <v/>
      </c>
      <c r="O66" s="7">
        <f>IF(AND(D66&lt;&gt;"",OR('Tableau de bord'!$C$9="",A66='Tableau de bord'!$C$9),OR('Tableau de bord'!$C$10="",B66='Tableau de bord'!$C$10),OR('Tableau de bord'!$C$11="",F66='Tableau de bord'!$C$11),OR('Tableau de bord'!$C$12="",G66='Tableau de bord'!$C$12)),1,0)</f>
        <v/>
      </c>
      <c r="P66" s="15">
        <f>IF(AND(N66&gt;0,OR('Tableau de bord'!$C$9="",A66='Tableau de bord'!$C$9),OR('Tableau de bord'!$C$10="",B66='Tableau de bord'!$C$10)),N66,0)</f>
        <v/>
      </c>
      <c r="Q66" s="7">
        <f>IF(OR(L66="",L66="OK"),0,1)</f>
        <v/>
      </c>
    </row>
    <row r="67" ht="18" customHeight="1">
      <c r="A67" s="7" t="n"/>
      <c r="B67" s="7" t="n"/>
      <c r="C67" s="15" t="n"/>
      <c r="D67" s="7" t="n"/>
      <c r="E67" s="7" t="n"/>
      <c r="F67" s="7" t="n"/>
      <c r="G67" s="7" t="n"/>
      <c r="H67" s="7" t="n"/>
      <c r="I67" s="7" t="n"/>
      <c r="J67" s="16" t="n"/>
      <c r="K67" s="7" t="n"/>
      <c r="L67" s="7">
        <f>IF(D67="","",IF(COUNTIF($D$5:$D$204,D67)&gt;1,"Code en double",IF(OR(A67="",F67="",G67=""),"Champ obligatoire manquant",IF(C67="","Surface manquante","OK"))))</f>
        <v/>
      </c>
      <c r="M67" s="7">
        <f>IF(A67="","",A67&amp;" | "&amp;B67)</f>
        <v/>
      </c>
      <c r="N67" s="15">
        <f>IF(OR(M67="",C67=""),0,IF(COUNTIF($M$5:M67,M67)=1,C67,0))</f>
        <v/>
      </c>
      <c r="O67" s="7">
        <f>IF(AND(D67&lt;&gt;"",OR('Tableau de bord'!$C$9="",A67='Tableau de bord'!$C$9),OR('Tableau de bord'!$C$10="",B67='Tableau de bord'!$C$10),OR('Tableau de bord'!$C$11="",F67='Tableau de bord'!$C$11),OR('Tableau de bord'!$C$12="",G67='Tableau de bord'!$C$12)),1,0)</f>
        <v/>
      </c>
      <c r="P67" s="15">
        <f>IF(AND(N67&gt;0,OR('Tableau de bord'!$C$9="",A67='Tableau de bord'!$C$9),OR('Tableau de bord'!$C$10="",B67='Tableau de bord'!$C$10)),N67,0)</f>
        <v/>
      </c>
      <c r="Q67" s="7">
        <f>IF(OR(L67="",L67="OK"),0,1)</f>
        <v/>
      </c>
    </row>
    <row r="68" ht="18" customHeight="1">
      <c r="A68" s="7" t="n"/>
      <c r="B68" s="7" t="n"/>
      <c r="C68" s="15" t="n"/>
      <c r="D68" s="7" t="n"/>
      <c r="E68" s="7" t="n"/>
      <c r="F68" s="7" t="n"/>
      <c r="G68" s="7" t="n"/>
      <c r="H68" s="7" t="n"/>
      <c r="I68" s="7" t="n"/>
      <c r="J68" s="16" t="n"/>
      <c r="K68" s="7" t="n"/>
      <c r="L68" s="7">
        <f>IF(D68="","",IF(COUNTIF($D$5:$D$204,D68)&gt;1,"Code en double",IF(OR(A68="",F68="",G68=""),"Champ obligatoire manquant",IF(C68="","Surface manquante","OK"))))</f>
        <v/>
      </c>
      <c r="M68" s="7">
        <f>IF(A68="","",A68&amp;" | "&amp;B68)</f>
        <v/>
      </c>
      <c r="N68" s="15">
        <f>IF(OR(M68="",C68=""),0,IF(COUNTIF($M$5:M68,M68)=1,C68,0))</f>
        <v/>
      </c>
      <c r="O68" s="7">
        <f>IF(AND(D68&lt;&gt;"",OR('Tableau de bord'!$C$9="",A68='Tableau de bord'!$C$9),OR('Tableau de bord'!$C$10="",B68='Tableau de bord'!$C$10),OR('Tableau de bord'!$C$11="",F68='Tableau de bord'!$C$11),OR('Tableau de bord'!$C$12="",G68='Tableau de bord'!$C$12)),1,0)</f>
        <v/>
      </c>
      <c r="P68" s="15">
        <f>IF(AND(N68&gt;0,OR('Tableau de bord'!$C$9="",A68='Tableau de bord'!$C$9),OR('Tableau de bord'!$C$10="",B68='Tableau de bord'!$C$10)),N68,0)</f>
        <v/>
      </c>
      <c r="Q68" s="7">
        <f>IF(OR(L68="",L68="OK"),0,1)</f>
        <v/>
      </c>
    </row>
    <row r="69" ht="18" customHeight="1">
      <c r="A69" s="7" t="n"/>
      <c r="B69" s="7" t="n"/>
      <c r="C69" s="15" t="n"/>
      <c r="D69" s="7" t="n"/>
      <c r="E69" s="7" t="n"/>
      <c r="F69" s="7" t="n"/>
      <c r="G69" s="7" t="n"/>
      <c r="H69" s="7" t="n"/>
      <c r="I69" s="7" t="n"/>
      <c r="J69" s="16" t="n"/>
      <c r="K69" s="7" t="n"/>
      <c r="L69" s="7">
        <f>IF(D69="","",IF(COUNTIF($D$5:$D$204,D69)&gt;1,"Code en double",IF(OR(A69="",F69="",G69=""),"Champ obligatoire manquant",IF(C69="","Surface manquante","OK"))))</f>
        <v/>
      </c>
      <c r="M69" s="7">
        <f>IF(A69="","",A69&amp;" | "&amp;B69)</f>
        <v/>
      </c>
      <c r="N69" s="15">
        <f>IF(OR(M69="",C69=""),0,IF(COUNTIF($M$5:M69,M69)=1,C69,0))</f>
        <v/>
      </c>
      <c r="O69" s="7">
        <f>IF(AND(D69&lt;&gt;"",OR('Tableau de bord'!$C$9="",A69='Tableau de bord'!$C$9),OR('Tableau de bord'!$C$10="",B69='Tableau de bord'!$C$10),OR('Tableau de bord'!$C$11="",F69='Tableau de bord'!$C$11),OR('Tableau de bord'!$C$12="",G69='Tableau de bord'!$C$12)),1,0)</f>
        <v/>
      </c>
      <c r="P69" s="15">
        <f>IF(AND(N69&gt;0,OR('Tableau de bord'!$C$9="",A69='Tableau de bord'!$C$9),OR('Tableau de bord'!$C$10="",B69='Tableau de bord'!$C$10)),N69,0)</f>
        <v/>
      </c>
      <c r="Q69" s="7">
        <f>IF(OR(L69="",L69="OK"),0,1)</f>
        <v/>
      </c>
    </row>
    <row r="70" ht="18" customHeight="1">
      <c r="A70" s="7" t="n"/>
      <c r="B70" s="7" t="n"/>
      <c r="C70" s="15" t="n"/>
      <c r="D70" s="7" t="n"/>
      <c r="E70" s="7" t="n"/>
      <c r="F70" s="7" t="n"/>
      <c r="G70" s="7" t="n"/>
      <c r="H70" s="7" t="n"/>
      <c r="I70" s="7" t="n"/>
      <c r="J70" s="16" t="n"/>
      <c r="K70" s="7" t="n"/>
      <c r="L70" s="7">
        <f>IF(D70="","",IF(COUNTIF($D$5:$D$204,D70)&gt;1,"Code en double",IF(OR(A70="",F70="",G70=""),"Champ obligatoire manquant",IF(C70="","Surface manquante","OK"))))</f>
        <v/>
      </c>
      <c r="M70" s="7">
        <f>IF(A70="","",A70&amp;" | "&amp;B70)</f>
        <v/>
      </c>
      <c r="N70" s="15">
        <f>IF(OR(M70="",C70=""),0,IF(COUNTIF($M$5:M70,M70)=1,C70,0))</f>
        <v/>
      </c>
      <c r="O70" s="7">
        <f>IF(AND(D70&lt;&gt;"",OR('Tableau de bord'!$C$9="",A70='Tableau de bord'!$C$9),OR('Tableau de bord'!$C$10="",B70='Tableau de bord'!$C$10),OR('Tableau de bord'!$C$11="",F70='Tableau de bord'!$C$11),OR('Tableau de bord'!$C$12="",G70='Tableau de bord'!$C$12)),1,0)</f>
        <v/>
      </c>
      <c r="P70" s="15">
        <f>IF(AND(N70&gt;0,OR('Tableau de bord'!$C$9="",A70='Tableau de bord'!$C$9),OR('Tableau de bord'!$C$10="",B70='Tableau de bord'!$C$10)),N70,0)</f>
        <v/>
      </c>
      <c r="Q70" s="7">
        <f>IF(OR(L70="",L70="OK"),0,1)</f>
        <v/>
      </c>
    </row>
    <row r="71" ht="18" customHeight="1">
      <c r="A71" s="7" t="n"/>
      <c r="B71" s="7" t="n"/>
      <c r="C71" s="15" t="n"/>
      <c r="D71" s="7" t="n"/>
      <c r="E71" s="7" t="n"/>
      <c r="F71" s="7" t="n"/>
      <c r="G71" s="7" t="n"/>
      <c r="H71" s="7" t="n"/>
      <c r="I71" s="7" t="n"/>
      <c r="J71" s="16" t="n"/>
      <c r="K71" s="7" t="n"/>
      <c r="L71" s="7">
        <f>IF(D71="","",IF(COUNTIF($D$5:$D$204,D71)&gt;1,"Code en double",IF(OR(A71="",F71="",G71=""),"Champ obligatoire manquant",IF(C71="","Surface manquante","OK"))))</f>
        <v/>
      </c>
      <c r="M71" s="7">
        <f>IF(A71="","",A71&amp;" | "&amp;B71)</f>
        <v/>
      </c>
      <c r="N71" s="15">
        <f>IF(OR(M71="",C71=""),0,IF(COUNTIF($M$5:M71,M71)=1,C71,0))</f>
        <v/>
      </c>
      <c r="O71" s="7">
        <f>IF(AND(D71&lt;&gt;"",OR('Tableau de bord'!$C$9="",A71='Tableau de bord'!$C$9),OR('Tableau de bord'!$C$10="",B71='Tableau de bord'!$C$10),OR('Tableau de bord'!$C$11="",F71='Tableau de bord'!$C$11),OR('Tableau de bord'!$C$12="",G71='Tableau de bord'!$C$12)),1,0)</f>
        <v/>
      </c>
      <c r="P71" s="15">
        <f>IF(AND(N71&gt;0,OR('Tableau de bord'!$C$9="",A71='Tableau de bord'!$C$9),OR('Tableau de bord'!$C$10="",B71='Tableau de bord'!$C$10)),N71,0)</f>
        <v/>
      </c>
      <c r="Q71" s="7">
        <f>IF(OR(L71="",L71="OK"),0,1)</f>
        <v/>
      </c>
    </row>
    <row r="72" ht="18" customHeight="1">
      <c r="A72" s="7" t="n"/>
      <c r="B72" s="7" t="n"/>
      <c r="C72" s="15" t="n"/>
      <c r="D72" s="7" t="n"/>
      <c r="E72" s="7" t="n"/>
      <c r="F72" s="7" t="n"/>
      <c r="G72" s="7" t="n"/>
      <c r="H72" s="7" t="n"/>
      <c r="I72" s="7" t="n"/>
      <c r="J72" s="16" t="n"/>
      <c r="K72" s="7" t="n"/>
      <c r="L72" s="7">
        <f>IF(D72="","",IF(COUNTIF($D$5:$D$204,D72)&gt;1,"Code en double",IF(OR(A72="",F72="",G72=""),"Champ obligatoire manquant",IF(C72="","Surface manquante","OK"))))</f>
        <v/>
      </c>
      <c r="M72" s="7">
        <f>IF(A72="","",A72&amp;" | "&amp;B72)</f>
        <v/>
      </c>
      <c r="N72" s="15">
        <f>IF(OR(M72="",C72=""),0,IF(COUNTIF($M$5:M72,M72)=1,C72,0))</f>
        <v/>
      </c>
      <c r="O72" s="7">
        <f>IF(AND(D72&lt;&gt;"",OR('Tableau de bord'!$C$9="",A72='Tableau de bord'!$C$9),OR('Tableau de bord'!$C$10="",B72='Tableau de bord'!$C$10),OR('Tableau de bord'!$C$11="",F72='Tableau de bord'!$C$11),OR('Tableau de bord'!$C$12="",G72='Tableau de bord'!$C$12)),1,0)</f>
        <v/>
      </c>
      <c r="P72" s="15">
        <f>IF(AND(N72&gt;0,OR('Tableau de bord'!$C$9="",A72='Tableau de bord'!$C$9),OR('Tableau de bord'!$C$10="",B72='Tableau de bord'!$C$10)),N72,0)</f>
        <v/>
      </c>
      <c r="Q72" s="7">
        <f>IF(OR(L72="",L72="OK"),0,1)</f>
        <v/>
      </c>
    </row>
    <row r="73" ht="18" customHeight="1">
      <c r="A73" s="7" t="n"/>
      <c r="B73" s="7" t="n"/>
      <c r="C73" s="15" t="n"/>
      <c r="D73" s="7" t="n"/>
      <c r="E73" s="7" t="n"/>
      <c r="F73" s="7" t="n"/>
      <c r="G73" s="7" t="n"/>
      <c r="H73" s="7" t="n"/>
      <c r="I73" s="7" t="n"/>
      <c r="J73" s="16" t="n"/>
      <c r="K73" s="7" t="n"/>
      <c r="L73" s="7">
        <f>IF(D73="","",IF(COUNTIF($D$5:$D$204,D73)&gt;1,"Code en double",IF(OR(A73="",F73="",G73=""),"Champ obligatoire manquant",IF(C73="","Surface manquante","OK"))))</f>
        <v/>
      </c>
      <c r="M73" s="7">
        <f>IF(A73="","",A73&amp;" | "&amp;B73)</f>
        <v/>
      </c>
      <c r="N73" s="15">
        <f>IF(OR(M73="",C73=""),0,IF(COUNTIF($M$5:M73,M73)=1,C73,0))</f>
        <v/>
      </c>
      <c r="O73" s="7">
        <f>IF(AND(D73&lt;&gt;"",OR('Tableau de bord'!$C$9="",A73='Tableau de bord'!$C$9),OR('Tableau de bord'!$C$10="",B73='Tableau de bord'!$C$10),OR('Tableau de bord'!$C$11="",F73='Tableau de bord'!$C$11),OR('Tableau de bord'!$C$12="",G73='Tableau de bord'!$C$12)),1,0)</f>
        <v/>
      </c>
      <c r="P73" s="15">
        <f>IF(AND(N73&gt;0,OR('Tableau de bord'!$C$9="",A73='Tableau de bord'!$C$9),OR('Tableau de bord'!$C$10="",B73='Tableau de bord'!$C$10)),N73,0)</f>
        <v/>
      </c>
      <c r="Q73" s="7">
        <f>IF(OR(L73="",L73="OK"),0,1)</f>
        <v/>
      </c>
    </row>
    <row r="74" ht="18" customHeight="1">
      <c r="A74" s="7" t="n"/>
      <c r="B74" s="7" t="n"/>
      <c r="C74" s="15" t="n"/>
      <c r="D74" s="7" t="n"/>
      <c r="E74" s="7" t="n"/>
      <c r="F74" s="7" t="n"/>
      <c r="G74" s="7" t="n"/>
      <c r="H74" s="7" t="n"/>
      <c r="I74" s="7" t="n"/>
      <c r="J74" s="16" t="n"/>
      <c r="K74" s="7" t="n"/>
      <c r="L74" s="7">
        <f>IF(D74="","",IF(COUNTIF($D$5:$D$204,D74)&gt;1,"Code en double",IF(OR(A74="",F74="",G74=""),"Champ obligatoire manquant",IF(C74="","Surface manquante","OK"))))</f>
        <v/>
      </c>
      <c r="M74" s="7">
        <f>IF(A74="","",A74&amp;" | "&amp;B74)</f>
        <v/>
      </c>
      <c r="N74" s="15">
        <f>IF(OR(M74="",C74=""),0,IF(COUNTIF($M$5:M74,M74)=1,C74,0))</f>
        <v/>
      </c>
      <c r="O74" s="7">
        <f>IF(AND(D74&lt;&gt;"",OR('Tableau de bord'!$C$9="",A74='Tableau de bord'!$C$9),OR('Tableau de bord'!$C$10="",B74='Tableau de bord'!$C$10),OR('Tableau de bord'!$C$11="",F74='Tableau de bord'!$C$11),OR('Tableau de bord'!$C$12="",G74='Tableau de bord'!$C$12)),1,0)</f>
        <v/>
      </c>
      <c r="P74" s="15">
        <f>IF(AND(N74&gt;0,OR('Tableau de bord'!$C$9="",A74='Tableau de bord'!$C$9),OR('Tableau de bord'!$C$10="",B74='Tableau de bord'!$C$10)),N74,0)</f>
        <v/>
      </c>
      <c r="Q74" s="7">
        <f>IF(OR(L74="",L74="OK"),0,1)</f>
        <v/>
      </c>
    </row>
    <row r="75" ht="18" customHeight="1">
      <c r="A75" s="7" t="n"/>
      <c r="B75" s="7" t="n"/>
      <c r="C75" s="15" t="n"/>
      <c r="D75" s="7" t="n"/>
      <c r="E75" s="7" t="n"/>
      <c r="F75" s="7" t="n"/>
      <c r="G75" s="7" t="n"/>
      <c r="H75" s="7" t="n"/>
      <c r="I75" s="7" t="n"/>
      <c r="J75" s="16" t="n"/>
      <c r="K75" s="7" t="n"/>
      <c r="L75" s="7">
        <f>IF(D75="","",IF(COUNTIF($D$5:$D$204,D75)&gt;1,"Code en double",IF(OR(A75="",F75="",G75=""),"Champ obligatoire manquant",IF(C75="","Surface manquante","OK"))))</f>
        <v/>
      </c>
      <c r="M75" s="7">
        <f>IF(A75="","",A75&amp;" | "&amp;B75)</f>
        <v/>
      </c>
      <c r="N75" s="15">
        <f>IF(OR(M75="",C75=""),0,IF(COUNTIF($M$5:M75,M75)=1,C75,0))</f>
        <v/>
      </c>
      <c r="O75" s="7">
        <f>IF(AND(D75&lt;&gt;"",OR('Tableau de bord'!$C$9="",A75='Tableau de bord'!$C$9),OR('Tableau de bord'!$C$10="",B75='Tableau de bord'!$C$10),OR('Tableau de bord'!$C$11="",F75='Tableau de bord'!$C$11),OR('Tableau de bord'!$C$12="",G75='Tableau de bord'!$C$12)),1,0)</f>
        <v/>
      </c>
      <c r="P75" s="15">
        <f>IF(AND(N75&gt;0,OR('Tableau de bord'!$C$9="",A75='Tableau de bord'!$C$9),OR('Tableau de bord'!$C$10="",B75='Tableau de bord'!$C$10)),N75,0)</f>
        <v/>
      </c>
      <c r="Q75" s="7">
        <f>IF(OR(L75="",L75="OK"),0,1)</f>
        <v/>
      </c>
    </row>
    <row r="76" ht="18" customHeight="1">
      <c r="A76" s="7" t="n"/>
      <c r="B76" s="7" t="n"/>
      <c r="C76" s="15" t="n"/>
      <c r="D76" s="7" t="n"/>
      <c r="E76" s="7" t="n"/>
      <c r="F76" s="7" t="n"/>
      <c r="G76" s="7" t="n"/>
      <c r="H76" s="7" t="n"/>
      <c r="I76" s="7" t="n"/>
      <c r="J76" s="16" t="n"/>
      <c r="K76" s="7" t="n"/>
      <c r="L76" s="7">
        <f>IF(D76="","",IF(COUNTIF($D$5:$D$204,D76)&gt;1,"Code en double",IF(OR(A76="",F76="",G76=""),"Champ obligatoire manquant",IF(C76="","Surface manquante","OK"))))</f>
        <v/>
      </c>
      <c r="M76" s="7">
        <f>IF(A76="","",A76&amp;" | "&amp;B76)</f>
        <v/>
      </c>
      <c r="N76" s="15">
        <f>IF(OR(M76="",C76=""),0,IF(COUNTIF($M$5:M76,M76)=1,C76,0))</f>
        <v/>
      </c>
      <c r="O76" s="7">
        <f>IF(AND(D76&lt;&gt;"",OR('Tableau de bord'!$C$9="",A76='Tableau de bord'!$C$9),OR('Tableau de bord'!$C$10="",B76='Tableau de bord'!$C$10),OR('Tableau de bord'!$C$11="",F76='Tableau de bord'!$C$11),OR('Tableau de bord'!$C$12="",G76='Tableau de bord'!$C$12)),1,0)</f>
        <v/>
      </c>
      <c r="P76" s="15">
        <f>IF(AND(N76&gt;0,OR('Tableau de bord'!$C$9="",A76='Tableau de bord'!$C$9),OR('Tableau de bord'!$C$10="",B76='Tableau de bord'!$C$10)),N76,0)</f>
        <v/>
      </c>
      <c r="Q76" s="7">
        <f>IF(OR(L76="",L76="OK"),0,1)</f>
        <v/>
      </c>
    </row>
    <row r="77" ht="18" customHeight="1">
      <c r="A77" s="7" t="n"/>
      <c r="B77" s="7" t="n"/>
      <c r="C77" s="15" t="n"/>
      <c r="D77" s="7" t="n"/>
      <c r="E77" s="7" t="n"/>
      <c r="F77" s="7" t="n"/>
      <c r="G77" s="7" t="n"/>
      <c r="H77" s="7" t="n"/>
      <c r="I77" s="7" t="n"/>
      <c r="J77" s="16" t="n"/>
      <c r="K77" s="7" t="n"/>
      <c r="L77" s="7">
        <f>IF(D77="","",IF(COUNTIF($D$5:$D$204,D77)&gt;1,"Code en double",IF(OR(A77="",F77="",G77=""),"Champ obligatoire manquant",IF(C77="","Surface manquante","OK"))))</f>
        <v/>
      </c>
      <c r="M77" s="7">
        <f>IF(A77="","",A77&amp;" | "&amp;B77)</f>
        <v/>
      </c>
      <c r="N77" s="15">
        <f>IF(OR(M77="",C77=""),0,IF(COUNTIF($M$5:M77,M77)=1,C77,0))</f>
        <v/>
      </c>
      <c r="O77" s="7">
        <f>IF(AND(D77&lt;&gt;"",OR('Tableau de bord'!$C$9="",A77='Tableau de bord'!$C$9),OR('Tableau de bord'!$C$10="",B77='Tableau de bord'!$C$10),OR('Tableau de bord'!$C$11="",F77='Tableau de bord'!$C$11),OR('Tableau de bord'!$C$12="",G77='Tableau de bord'!$C$12)),1,0)</f>
        <v/>
      </c>
      <c r="P77" s="15">
        <f>IF(AND(N77&gt;0,OR('Tableau de bord'!$C$9="",A77='Tableau de bord'!$C$9),OR('Tableau de bord'!$C$10="",B77='Tableau de bord'!$C$10)),N77,0)</f>
        <v/>
      </c>
      <c r="Q77" s="7">
        <f>IF(OR(L77="",L77="OK"),0,1)</f>
        <v/>
      </c>
    </row>
    <row r="78" ht="18" customHeight="1">
      <c r="A78" s="7" t="n"/>
      <c r="B78" s="7" t="n"/>
      <c r="C78" s="15" t="n"/>
      <c r="D78" s="7" t="n"/>
      <c r="E78" s="7" t="n"/>
      <c r="F78" s="7" t="n"/>
      <c r="G78" s="7" t="n"/>
      <c r="H78" s="7" t="n"/>
      <c r="I78" s="7" t="n"/>
      <c r="J78" s="16" t="n"/>
      <c r="K78" s="7" t="n"/>
      <c r="L78" s="7">
        <f>IF(D78="","",IF(COUNTIF($D$5:$D$204,D78)&gt;1,"Code en double",IF(OR(A78="",F78="",G78=""),"Champ obligatoire manquant",IF(C78="","Surface manquante","OK"))))</f>
        <v/>
      </c>
      <c r="M78" s="7">
        <f>IF(A78="","",A78&amp;" | "&amp;B78)</f>
        <v/>
      </c>
      <c r="N78" s="15">
        <f>IF(OR(M78="",C78=""),0,IF(COUNTIF($M$5:M78,M78)=1,C78,0))</f>
        <v/>
      </c>
      <c r="O78" s="7">
        <f>IF(AND(D78&lt;&gt;"",OR('Tableau de bord'!$C$9="",A78='Tableau de bord'!$C$9),OR('Tableau de bord'!$C$10="",B78='Tableau de bord'!$C$10),OR('Tableau de bord'!$C$11="",F78='Tableau de bord'!$C$11),OR('Tableau de bord'!$C$12="",G78='Tableau de bord'!$C$12)),1,0)</f>
        <v/>
      </c>
      <c r="P78" s="15">
        <f>IF(AND(N78&gt;0,OR('Tableau de bord'!$C$9="",A78='Tableau de bord'!$C$9),OR('Tableau de bord'!$C$10="",B78='Tableau de bord'!$C$10)),N78,0)</f>
        <v/>
      </c>
      <c r="Q78" s="7">
        <f>IF(OR(L78="",L78="OK"),0,1)</f>
        <v/>
      </c>
    </row>
    <row r="79" ht="18" customHeight="1">
      <c r="A79" s="7" t="n"/>
      <c r="B79" s="7" t="n"/>
      <c r="C79" s="15" t="n"/>
      <c r="D79" s="7" t="n"/>
      <c r="E79" s="7" t="n"/>
      <c r="F79" s="7" t="n"/>
      <c r="G79" s="7" t="n"/>
      <c r="H79" s="7" t="n"/>
      <c r="I79" s="7" t="n"/>
      <c r="J79" s="16" t="n"/>
      <c r="K79" s="7" t="n"/>
      <c r="L79" s="7">
        <f>IF(D79="","",IF(COUNTIF($D$5:$D$204,D79)&gt;1,"Code en double",IF(OR(A79="",F79="",G79=""),"Champ obligatoire manquant",IF(C79="","Surface manquante","OK"))))</f>
        <v/>
      </c>
      <c r="M79" s="7">
        <f>IF(A79="","",A79&amp;" | "&amp;B79)</f>
        <v/>
      </c>
      <c r="N79" s="15">
        <f>IF(OR(M79="",C79=""),0,IF(COUNTIF($M$5:M79,M79)=1,C79,0))</f>
        <v/>
      </c>
      <c r="O79" s="7">
        <f>IF(AND(D79&lt;&gt;"",OR('Tableau de bord'!$C$9="",A79='Tableau de bord'!$C$9),OR('Tableau de bord'!$C$10="",B79='Tableau de bord'!$C$10),OR('Tableau de bord'!$C$11="",F79='Tableau de bord'!$C$11),OR('Tableau de bord'!$C$12="",G79='Tableau de bord'!$C$12)),1,0)</f>
        <v/>
      </c>
      <c r="P79" s="15">
        <f>IF(AND(N79&gt;0,OR('Tableau de bord'!$C$9="",A79='Tableau de bord'!$C$9),OR('Tableau de bord'!$C$10="",B79='Tableau de bord'!$C$10)),N79,0)</f>
        <v/>
      </c>
      <c r="Q79" s="7">
        <f>IF(OR(L79="",L79="OK"),0,1)</f>
        <v/>
      </c>
    </row>
    <row r="80" ht="18" customHeight="1">
      <c r="A80" s="7" t="n"/>
      <c r="B80" s="7" t="n"/>
      <c r="C80" s="15" t="n"/>
      <c r="D80" s="7" t="n"/>
      <c r="E80" s="7" t="n"/>
      <c r="F80" s="7" t="n"/>
      <c r="G80" s="7" t="n"/>
      <c r="H80" s="7" t="n"/>
      <c r="I80" s="7" t="n"/>
      <c r="J80" s="16" t="n"/>
      <c r="K80" s="7" t="n"/>
      <c r="L80" s="7">
        <f>IF(D80="","",IF(COUNTIF($D$5:$D$204,D80)&gt;1,"Code en double",IF(OR(A80="",F80="",G80=""),"Champ obligatoire manquant",IF(C80="","Surface manquante","OK"))))</f>
        <v/>
      </c>
      <c r="M80" s="7">
        <f>IF(A80="","",A80&amp;" | "&amp;B80)</f>
        <v/>
      </c>
      <c r="N80" s="15">
        <f>IF(OR(M80="",C80=""),0,IF(COUNTIF($M$5:M80,M80)=1,C80,0))</f>
        <v/>
      </c>
      <c r="O80" s="7">
        <f>IF(AND(D80&lt;&gt;"",OR('Tableau de bord'!$C$9="",A80='Tableau de bord'!$C$9),OR('Tableau de bord'!$C$10="",B80='Tableau de bord'!$C$10),OR('Tableau de bord'!$C$11="",F80='Tableau de bord'!$C$11),OR('Tableau de bord'!$C$12="",G80='Tableau de bord'!$C$12)),1,0)</f>
        <v/>
      </c>
      <c r="P80" s="15">
        <f>IF(AND(N80&gt;0,OR('Tableau de bord'!$C$9="",A80='Tableau de bord'!$C$9),OR('Tableau de bord'!$C$10="",B80='Tableau de bord'!$C$10)),N80,0)</f>
        <v/>
      </c>
      <c r="Q80" s="7">
        <f>IF(OR(L80="",L80="OK"),0,1)</f>
        <v/>
      </c>
    </row>
    <row r="81" ht="18" customHeight="1">
      <c r="A81" s="7" t="n"/>
      <c r="B81" s="7" t="n"/>
      <c r="C81" s="15" t="n"/>
      <c r="D81" s="7" t="n"/>
      <c r="E81" s="7" t="n"/>
      <c r="F81" s="7" t="n"/>
      <c r="G81" s="7" t="n"/>
      <c r="H81" s="7" t="n"/>
      <c r="I81" s="7" t="n"/>
      <c r="J81" s="16" t="n"/>
      <c r="K81" s="7" t="n"/>
      <c r="L81" s="7">
        <f>IF(D81="","",IF(COUNTIF($D$5:$D$204,D81)&gt;1,"Code en double",IF(OR(A81="",F81="",G81=""),"Champ obligatoire manquant",IF(C81="","Surface manquante","OK"))))</f>
        <v/>
      </c>
      <c r="M81" s="7">
        <f>IF(A81="","",A81&amp;" | "&amp;B81)</f>
        <v/>
      </c>
      <c r="N81" s="15">
        <f>IF(OR(M81="",C81=""),0,IF(COUNTIF($M$5:M81,M81)=1,C81,0))</f>
        <v/>
      </c>
      <c r="O81" s="7">
        <f>IF(AND(D81&lt;&gt;"",OR('Tableau de bord'!$C$9="",A81='Tableau de bord'!$C$9),OR('Tableau de bord'!$C$10="",B81='Tableau de bord'!$C$10),OR('Tableau de bord'!$C$11="",F81='Tableau de bord'!$C$11),OR('Tableau de bord'!$C$12="",G81='Tableau de bord'!$C$12)),1,0)</f>
        <v/>
      </c>
      <c r="P81" s="15">
        <f>IF(AND(N81&gt;0,OR('Tableau de bord'!$C$9="",A81='Tableau de bord'!$C$9),OR('Tableau de bord'!$C$10="",B81='Tableau de bord'!$C$10)),N81,0)</f>
        <v/>
      </c>
      <c r="Q81" s="7">
        <f>IF(OR(L81="",L81="OK"),0,1)</f>
        <v/>
      </c>
    </row>
    <row r="82" ht="18" customHeight="1">
      <c r="A82" s="7" t="n"/>
      <c r="B82" s="7" t="n"/>
      <c r="C82" s="15" t="n"/>
      <c r="D82" s="7" t="n"/>
      <c r="E82" s="7" t="n"/>
      <c r="F82" s="7" t="n"/>
      <c r="G82" s="7" t="n"/>
      <c r="H82" s="7" t="n"/>
      <c r="I82" s="7" t="n"/>
      <c r="J82" s="16" t="n"/>
      <c r="K82" s="7" t="n"/>
      <c r="L82" s="7">
        <f>IF(D82="","",IF(COUNTIF($D$5:$D$204,D82)&gt;1,"Code en double",IF(OR(A82="",F82="",G82=""),"Champ obligatoire manquant",IF(C82="","Surface manquante","OK"))))</f>
        <v/>
      </c>
      <c r="M82" s="7">
        <f>IF(A82="","",A82&amp;" | "&amp;B82)</f>
        <v/>
      </c>
      <c r="N82" s="15">
        <f>IF(OR(M82="",C82=""),0,IF(COUNTIF($M$5:M82,M82)=1,C82,0))</f>
        <v/>
      </c>
      <c r="O82" s="7">
        <f>IF(AND(D82&lt;&gt;"",OR('Tableau de bord'!$C$9="",A82='Tableau de bord'!$C$9),OR('Tableau de bord'!$C$10="",B82='Tableau de bord'!$C$10),OR('Tableau de bord'!$C$11="",F82='Tableau de bord'!$C$11),OR('Tableau de bord'!$C$12="",G82='Tableau de bord'!$C$12)),1,0)</f>
        <v/>
      </c>
      <c r="P82" s="15">
        <f>IF(AND(N82&gt;0,OR('Tableau de bord'!$C$9="",A82='Tableau de bord'!$C$9),OR('Tableau de bord'!$C$10="",B82='Tableau de bord'!$C$10)),N82,0)</f>
        <v/>
      </c>
      <c r="Q82" s="7">
        <f>IF(OR(L82="",L82="OK"),0,1)</f>
        <v/>
      </c>
    </row>
    <row r="83" ht="18" customHeight="1">
      <c r="A83" s="7" t="n"/>
      <c r="B83" s="7" t="n"/>
      <c r="C83" s="15" t="n"/>
      <c r="D83" s="7" t="n"/>
      <c r="E83" s="7" t="n"/>
      <c r="F83" s="7" t="n"/>
      <c r="G83" s="7" t="n"/>
      <c r="H83" s="7" t="n"/>
      <c r="I83" s="7" t="n"/>
      <c r="J83" s="16" t="n"/>
      <c r="K83" s="7" t="n"/>
      <c r="L83" s="7">
        <f>IF(D83="","",IF(COUNTIF($D$5:$D$204,D83)&gt;1,"Code en double",IF(OR(A83="",F83="",G83=""),"Champ obligatoire manquant",IF(C83="","Surface manquante","OK"))))</f>
        <v/>
      </c>
      <c r="M83" s="7">
        <f>IF(A83="","",A83&amp;" | "&amp;B83)</f>
        <v/>
      </c>
      <c r="N83" s="15">
        <f>IF(OR(M83="",C83=""),0,IF(COUNTIF($M$5:M83,M83)=1,C83,0))</f>
        <v/>
      </c>
      <c r="O83" s="7">
        <f>IF(AND(D83&lt;&gt;"",OR('Tableau de bord'!$C$9="",A83='Tableau de bord'!$C$9),OR('Tableau de bord'!$C$10="",B83='Tableau de bord'!$C$10),OR('Tableau de bord'!$C$11="",F83='Tableau de bord'!$C$11),OR('Tableau de bord'!$C$12="",G83='Tableau de bord'!$C$12)),1,0)</f>
        <v/>
      </c>
      <c r="P83" s="15">
        <f>IF(AND(N83&gt;0,OR('Tableau de bord'!$C$9="",A83='Tableau de bord'!$C$9),OR('Tableau de bord'!$C$10="",B83='Tableau de bord'!$C$10)),N83,0)</f>
        <v/>
      </c>
      <c r="Q83" s="7">
        <f>IF(OR(L83="",L83="OK"),0,1)</f>
        <v/>
      </c>
    </row>
    <row r="84" ht="18" customHeight="1">
      <c r="A84" s="7" t="n"/>
      <c r="B84" s="7" t="n"/>
      <c r="C84" s="15" t="n"/>
      <c r="D84" s="7" t="n"/>
      <c r="E84" s="7" t="n"/>
      <c r="F84" s="7" t="n"/>
      <c r="G84" s="7" t="n"/>
      <c r="H84" s="7" t="n"/>
      <c r="I84" s="7" t="n"/>
      <c r="J84" s="16" t="n"/>
      <c r="K84" s="7" t="n"/>
      <c r="L84" s="7">
        <f>IF(D84="","",IF(COUNTIF($D$5:$D$204,D84)&gt;1,"Code en double",IF(OR(A84="",F84="",G84=""),"Champ obligatoire manquant",IF(C84="","Surface manquante","OK"))))</f>
        <v/>
      </c>
      <c r="M84" s="7">
        <f>IF(A84="","",A84&amp;" | "&amp;B84)</f>
        <v/>
      </c>
      <c r="N84" s="15">
        <f>IF(OR(M84="",C84=""),0,IF(COUNTIF($M$5:M84,M84)=1,C84,0))</f>
        <v/>
      </c>
      <c r="O84" s="7">
        <f>IF(AND(D84&lt;&gt;"",OR('Tableau de bord'!$C$9="",A84='Tableau de bord'!$C$9),OR('Tableau de bord'!$C$10="",B84='Tableau de bord'!$C$10),OR('Tableau de bord'!$C$11="",F84='Tableau de bord'!$C$11),OR('Tableau de bord'!$C$12="",G84='Tableau de bord'!$C$12)),1,0)</f>
        <v/>
      </c>
      <c r="P84" s="15">
        <f>IF(AND(N84&gt;0,OR('Tableau de bord'!$C$9="",A84='Tableau de bord'!$C$9),OR('Tableau de bord'!$C$10="",B84='Tableau de bord'!$C$10)),N84,0)</f>
        <v/>
      </c>
      <c r="Q84" s="7">
        <f>IF(OR(L84="",L84="OK"),0,1)</f>
        <v/>
      </c>
    </row>
    <row r="85" ht="18" customHeight="1">
      <c r="A85" s="7" t="n"/>
      <c r="B85" s="7" t="n"/>
      <c r="C85" s="15" t="n"/>
      <c r="D85" s="7" t="n"/>
      <c r="E85" s="7" t="n"/>
      <c r="F85" s="7" t="n"/>
      <c r="G85" s="7" t="n"/>
      <c r="H85" s="7" t="n"/>
      <c r="I85" s="7" t="n"/>
      <c r="J85" s="16" t="n"/>
      <c r="K85" s="7" t="n"/>
      <c r="L85" s="7">
        <f>IF(D85="","",IF(COUNTIF($D$5:$D$204,D85)&gt;1,"Code en double",IF(OR(A85="",F85="",G85=""),"Champ obligatoire manquant",IF(C85="","Surface manquante","OK"))))</f>
        <v/>
      </c>
      <c r="M85" s="7">
        <f>IF(A85="","",A85&amp;" | "&amp;B85)</f>
        <v/>
      </c>
      <c r="N85" s="15">
        <f>IF(OR(M85="",C85=""),0,IF(COUNTIF($M$5:M85,M85)=1,C85,0))</f>
        <v/>
      </c>
      <c r="O85" s="7">
        <f>IF(AND(D85&lt;&gt;"",OR('Tableau de bord'!$C$9="",A85='Tableau de bord'!$C$9),OR('Tableau de bord'!$C$10="",B85='Tableau de bord'!$C$10),OR('Tableau de bord'!$C$11="",F85='Tableau de bord'!$C$11),OR('Tableau de bord'!$C$12="",G85='Tableau de bord'!$C$12)),1,0)</f>
        <v/>
      </c>
      <c r="P85" s="15">
        <f>IF(AND(N85&gt;0,OR('Tableau de bord'!$C$9="",A85='Tableau de bord'!$C$9),OR('Tableau de bord'!$C$10="",B85='Tableau de bord'!$C$10)),N85,0)</f>
        <v/>
      </c>
      <c r="Q85" s="7">
        <f>IF(OR(L85="",L85="OK"),0,1)</f>
        <v/>
      </c>
    </row>
    <row r="86" ht="18" customHeight="1">
      <c r="A86" s="7" t="n"/>
      <c r="B86" s="7" t="n"/>
      <c r="C86" s="15" t="n"/>
      <c r="D86" s="7" t="n"/>
      <c r="E86" s="7" t="n"/>
      <c r="F86" s="7" t="n"/>
      <c r="G86" s="7" t="n"/>
      <c r="H86" s="7" t="n"/>
      <c r="I86" s="7" t="n"/>
      <c r="J86" s="16" t="n"/>
      <c r="K86" s="7" t="n"/>
      <c r="L86" s="7">
        <f>IF(D86="","",IF(COUNTIF($D$5:$D$204,D86)&gt;1,"Code en double",IF(OR(A86="",F86="",G86=""),"Champ obligatoire manquant",IF(C86="","Surface manquante","OK"))))</f>
        <v/>
      </c>
      <c r="M86" s="7">
        <f>IF(A86="","",A86&amp;" | "&amp;B86)</f>
        <v/>
      </c>
      <c r="N86" s="15">
        <f>IF(OR(M86="",C86=""),0,IF(COUNTIF($M$5:M86,M86)=1,C86,0))</f>
        <v/>
      </c>
      <c r="O86" s="7">
        <f>IF(AND(D86&lt;&gt;"",OR('Tableau de bord'!$C$9="",A86='Tableau de bord'!$C$9),OR('Tableau de bord'!$C$10="",B86='Tableau de bord'!$C$10),OR('Tableau de bord'!$C$11="",F86='Tableau de bord'!$C$11),OR('Tableau de bord'!$C$12="",G86='Tableau de bord'!$C$12)),1,0)</f>
        <v/>
      </c>
      <c r="P86" s="15">
        <f>IF(AND(N86&gt;0,OR('Tableau de bord'!$C$9="",A86='Tableau de bord'!$C$9),OR('Tableau de bord'!$C$10="",B86='Tableau de bord'!$C$10)),N86,0)</f>
        <v/>
      </c>
      <c r="Q86" s="7">
        <f>IF(OR(L86="",L86="OK"),0,1)</f>
        <v/>
      </c>
    </row>
    <row r="87" ht="18" customHeight="1">
      <c r="A87" s="7" t="n"/>
      <c r="B87" s="7" t="n"/>
      <c r="C87" s="15" t="n"/>
      <c r="D87" s="7" t="n"/>
      <c r="E87" s="7" t="n"/>
      <c r="F87" s="7" t="n"/>
      <c r="G87" s="7" t="n"/>
      <c r="H87" s="7" t="n"/>
      <c r="I87" s="7" t="n"/>
      <c r="J87" s="16" t="n"/>
      <c r="K87" s="7" t="n"/>
      <c r="L87" s="7">
        <f>IF(D87="","",IF(COUNTIF($D$5:$D$204,D87)&gt;1,"Code en double",IF(OR(A87="",F87="",G87=""),"Champ obligatoire manquant",IF(C87="","Surface manquante","OK"))))</f>
        <v/>
      </c>
      <c r="M87" s="7">
        <f>IF(A87="","",A87&amp;" | "&amp;B87)</f>
        <v/>
      </c>
      <c r="N87" s="15">
        <f>IF(OR(M87="",C87=""),0,IF(COUNTIF($M$5:M87,M87)=1,C87,0))</f>
        <v/>
      </c>
      <c r="O87" s="7">
        <f>IF(AND(D87&lt;&gt;"",OR('Tableau de bord'!$C$9="",A87='Tableau de bord'!$C$9),OR('Tableau de bord'!$C$10="",B87='Tableau de bord'!$C$10),OR('Tableau de bord'!$C$11="",F87='Tableau de bord'!$C$11),OR('Tableau de bord'!$C$12="",G87='Tableau de bord'!$C$12)),1,0)</f>
        <v/>
      </c>
      <c r="P87" s="15">
        <f>IF(AND(N87&gt;0,OR('Tableau de bord'!$C$9="",A87='Tableau de bord'!$C$9),OR('Tableau de bord'!$C$10="",B87='Tableau de bord'!$C$10)),N87,0)</f>
        <v/>
      </c>
      <c r="Q87" s="7">
        <f>IF(OR(L87="",L87="OK"),0,1)</f>
        <v/>
      </c>
    </row>
    <row r="88" ht="18" customHeight="1">
      <c r="A88" s="7" t="n"/>
      <c r="B88" s="7" t="n"/>
      <c r="C88" s="15" t="n"/>
      <c r="D88" s="7" t="n"/>
      <c r="E88" s="7" t="n"/>
      <c r="F88" s="7" t="n"/>
      <c r="G88" s="7" t="n"/>
      <c r="H88" s="7" t="n"/>
      <c r="I88" s="7" t="n"/>
      <c r="J88" s="16" t="n"/>
      <c r="K88" s="7" t="n"/>
      <c r="L88" s="7">
        <f>IF(D88="","",IF(COUNTIF($D$5:$D$204,D88)&gt;1,"Code en double",IF(OR(A88="",F88="",G88=""),"Champ obligatoire manquant",IF(C88="","Surface manquante","OK"))))</f>
        <v/>
      </c>
      <c r="M88" s="7">
        <f>IF(A88="","",A88&amp;" | "&amp;B88)</f>
        <v/>
      </c>
      <c r="N88" s="15">
        <f>IF(OR(M88="",C88=""),0,IF(COUNTIF($M$5:M88,M88)=1,C88,0))</f>
        <v/>
      </c>
      <c r="O88" s="7">
        <f>IF(AND(D88&lt;&gt;"",OR('Tableau de bord'!$C$9="",A88='Tableau de bord'!$C$9),OR('Tableau de bord'!$C$10="",B88='Tableau de bord'!$C$10),OR('Tableau de bord'!$C$11="",F88='Tableau de bord'!$C$11),OR('Tableau de bord'!$C$12="",G88='Tableau de bord'!$C$12)),1,0)</f>
        <v/>
      </c>
      <c r="P88" s="15">
        <f>IF(AND(N88&gt;0,OR('Tableau de bord'!$C$9="",A88='Tableau de bord'!$C$9),OR('Tableau de bord'!$C$10="",B88='Tableau de bord'!$C$10)),N88,0)</f>
        <v/>
      </c>
      <c r="Q88" s="7">
        <f>IF(OR(L88="",L88="OK"),0,1)</f>
        <v/>
      </c>
    </row>
    <row r="89" ht="18" customHeight="1">
      <c r="A89" s="7" t="n"/>
      <c r="B89" s="7" t="n"/>
      <c r="C89" s="15" t="n"/>
      <c r="D89" s="7" t="n"/>
      <c r="E89" s="7" t="n"/>
      <c r="F89" s="7" t="n"/>
      <c r="G89" s="7" t="n"/>
      <c r="H89" s="7" t="n"/>
      <c r="I89" s="7" t="n"/>
      <c r="J89" s="16" t="n"/>
      <c r="K89" s="7" t="n"/>
      <c r="L89" s="7">
        <f>IF(D89="","",IF(COUNTIF($D$5:$D$204,D89)&gt;1,"Code en double",IF(OR(A89="",F89="",G89=""),"Champ obligatoire manquant",IF(C89="","Surface manquante","OK"))))</f>
        <v/>
      </c>
      <c r="M89" s="7">
        <f>IF(A89="","",A89&amp;" | "&amp;B89)</f>
        <v/>
      </c>
      <c r="N89" s="15">
        <f>IF(OR(M89="",C89=""),0,IF(COUNTIF($M$5:M89,M89)=1,C89,0))</f>
        <v/>
      </c>
      <c r="O89" s="7">
        <f>IF(AND(D89&lt;&gt;"",OR('Tableau de bord'!$C$9="",A89='Tableau de bord'!$C$9),OR('Tableau de bord'!$C$10="",B89='Tableau de bord'!$C$10),OR('Tableau de bord'!$C$11="",F89='Tableau de bord'!$C$11),OR('Tableau de bord'!$C$12="",G89='Tableau de bord'!$C$12)),1,0)</f>
        <v/>
      </c>
      <c r="P89" s="15">
        <f>IF(AND(N89&gt;0,OR('Tableau de bord'!$C$9="",A89='Tableau de bord'!$C$9),OR('Tableau de bord'!$C$10="",B89='Tableau de bord'!$C$10)),N89,0)</f>
        <v/>
      </c>
      <c r="Q89" s="7">
        <f>IF(OR(L89="",L89="OK"),0,1)</f>
        <v/>
      </c>
    </row>
    <row r="90" ht="18" customHeight="1">
      <c r="A90" s="7" t="n"/>
      <c r="B90" s="7" t="n"/>
      <c r="C90" s="15" t="n"/>
      <c r="D90" s="7" t="n"/>
      <c r="E90" s="7" t="n"/>
      <c r="F90" s="7" t="n"/>
      <c r="G90" s="7" t="n"/>
      <c r="H90" s="7" t="n"/>
      <c r="I90" s="7" t="n"/>
      <c r="J90" s="16" t="n"/>
      <c r="K90" s="7" t="n"/>
      <c r="L90" s="7">
        <f>IF(D90="","",IF(COUNTIF($D$5:$D$204,D90)&gt;1,"Code en double",IF(OR(A90="",F90="",G90=""),"Champ obligatoire manquant",IF(C90="","Surface manquante","OK"))))</f>
        <v/>
      </c>
      <c r="M90" s="7">
        <f>IF(A90="","",A90&amp;" | "&amp;B90)</f>
        <v/>
      </c>
      <c r="N90" s="15">
        <f>IF(OR(M90="",C90=""),0,IF(COUNTIF($M$5:M90,M90)=1,C90,0))</f>
        <v/>
      </c>
      <c r="O90" s="7">
        <f>IF(AND(D90&lt;&gt;"",OR('Tableau de bord'!$C$9="",A90='Tableau de bord'!$C$9),OR('Tableau de bord'!$C$10="",B90='Tableau de bord'!$C$10),OR('Tableau de bord'!$C$11="",F90='Tableau de bord'!$C$11),OR('Tableau de bord'!$C$12="",G90='Tableau de bord'!$C$12)),1,0)</f>
        <v/>
      </c>
      <c r="P90" s="15">
        <f>IF(AND(N90&gt;0,OR('Tableau de bord'!$C$9="",A90='Tableau de bord'!$C$9),OR('Tableau de bord'!$C$10="",B90='Tableau de bord'!$C$10)),N90,0)</f>
        <v/>
      </c>
      <c r="Q90" s="7">
        <f>IF(OR(L90="",L90="OK"),0,1)</f>
        <v/>
      </c>
    </row>
    <row r="91" ht="18" customHeight="1">
      <c r="A91" s="7" t="n"/>
      <c r="B91" s="7" t="n"/>
      <c r="C91" s="15" t="n"/>
      <c r="D91" s="7" t="n"/>
      <c r="E91" s="7" t="n"/>
      <c r="F91" s="7" t="n"/>
      <c r="G91" s="7" t="n"/>
      <c r="H91" s="7" t="n"/>
      <c r="I91" s="7" t="n"/>
      <c r="J91" s="16" t="n"/>
      <c r="K91" s="7" t="n"/>
      <c r="L91" s="7">
        <f>IF(D91="","",IF(COUNTIF($D$5:$D$204,D91)&gt;1,"Code en double",IF(OR(A91="",F91="",G91=""),"Champ obligatoire manquant",IF(C91="","Surface manquante","OK"))))</f>
        <v/>
      </c>
      <c r="M91" s="7">
        <f>IF(A91="","",A91&amp;" | "&amp;B91)</f>
        <v/>
      </c>
      <c r="N91" s="15">
        <f>IF(OR(M91="",C91=""),0,IF(COUNTIF($M$5:M91,M91)=1,C91,0))</f>
        <v/>
      </c>
      <c r="O91" s="7">
        <f>IF(AND(D91&lt;&gt;"",OR('Tableau de bord'!$C$9="",A91='Tableau de bord'!$C$9),OR('Tableau de bord'!$C$10="",B91='Tableau de bord'!$C$10),OR('Tableau de bord'!$C$11="",F91='Tableau de bord'!$C$11),OR('Tableau de bord'!$C$12="",G91='Tableau de bord'!$C$12)),1,0)</f>
        <v/>
      </c>
      <c r="P91" s="15">
        <f>IF(AND(N91&gt;0,OR('Tableau de bord'!$C$9="",A91='Tableau de bord'!$C$9),OR('Tableau de bord'!$C$10="",B91='Tableau de bord'!$C$10)),N91,0)</f>
        <v/>
      </c>
      <c r="Q91" s="7">
        <f>IF(OR(L91="",L91="OK"),0,1)</f>
        <v/>
      </c>
    </row>
    <row r="92" ht="18" customHeight="1">
      <c r="A92" s="7" t="n"/>
      <c r="B92" s="7" t="n"/>
      <c r="C92" s="15" t="n"/>
      <c r="D92" s="7" t="n"/>
      <c r="E92" s="7" t="n"/>
      <c r="F92" s="7" t="n"/>
      <c r="G92" s="7" t="n"/>
      <c r="H92" s="7" t="n"/>
      <c r="I92" s="7" t="n"/>
      <c r="J92" s="16" t="n"/>
      <c r="K92" s="7" t="n"/>
      <c r="L92" s="7">
        <f>IF(D92="","",IF(COUNTIF($D$5:$D$204,D92)&gt;1,"Code en double",IF(OR(A92="",F92="",G92=""),"Champ obligatoire manquant",IF(C92="","Surface manquante","OK"))))</f>
        <v/>
      </c>
      <c r="M92" s="7">
        <f>IF(A92="","",A92&amp;" | "&amp;B92)</f>
        <v/>
      </c>
      <c r="N92" s="15">
        <f>IF(OR(M92="",C92=""),0,IF(COUNTIF($M$5:M92,M92)=1,C92,0))</f>
        <v/>
      </c>
      <c r="O92" s="7">
        <f>IF(AND(D92&lt;&gt;"",OR('Tableau de bord'!$C$9="",A92='Tableau de bord'!$C$9),OR('Tableau de bord'!$C$10="",B92='Tableau de bord'!$C$10),OR('Tableau de bord'!$C$11="",F92='Tableau de bord'!$C$11),OR('Tableau de bord'!$C$12="",G92='Tableau de bord'!$C$12)),1,0)</f>
        <v/>
      </c>
      <c r="P92" s="15">
        <f>IF(AND(N92&gt;0,OR('Tableau de bord'!$C$9="",A92='Tableau de bord'!$C$9),OR('Tableau de bord'!$C$10="",B92='Tableau de bord'!$C$10)),N92,0)</f>
        <v/>
      </c>
      <c r="Q92" s="7">
        <f>IF(OR(L92="",L92="OK"),0,1)</f>
        <v/>
      </c>
    </row>
    <row r="93" ht="18" customHeight="1">
      <c r="A93" s="7" t="n"/>
      <c r="B93" s="7" t="n"/>
      <c r="C93" s="15" t="n"/>
      <c r="D93" s="7" t="n"/>
      <c r="E93" s="7" t="n"/>
      <c r="F93" s="7" t="n"/>
      <c r="G93" s="7" t="n"/>
      <c r="H93" s="7" t="n"/>
      <c r="I93" s="7" t="n"/>
      <c r="J93" s="16" t="n"/>
      <c r="K93" s="7" t="n"/>
      <c r="L93" s="7">
        <f>IF(D93="","",IF(COUNTIF($D$5:$D$204,D93)&gt;1,"Code en double",IF(OR(A93="",F93="",G93=""),"Champ obligatoire manquant",IF(C93="","Surface manquante","OK"))))</f>
        <v/>
      </c>
      <c r="M93" s="7">
        <f>IF(A93="","",A93&amp;" | "&amp;B93)</f>
        <v/>
      </c>
      <c r="N93" s="15">
        <f>IF(OR(M93="",C93=""),0,IF(COUNTIF($M$5:M93,M93)=1,C93,0))</f>
        <v/>
      </c>
      <c r="O93" s="7">
        <f>IF(AND(D93&lt;&gt;"",OR('Tableau de bord'!$C$9="",A93='Tableau de bord'!$C$9),OR('Tableau de bord'!$C$10="",B93='Tableau de bord'!$C$10),OR('Tableau de bord'!$C$11="",F93='Tableau de bord'!$C$11),OR('Tableau de bord'!$C$12="",G93='Tableau de bord'!$C$12)),1,0)</f>
        <v/>
      </c>
      <c r="P93" s="15">
        <f>IF(AND(N93&gt;0,OR('Tableau de bord'!$C$9="",A93='Tableau de bord'!$C$9),OR('Tableau de bord'!$C$10="",B93='Tableau de bord'!$C$10)),N93,0)</f>
        <v/>
      </c>
      <c r="Q93" s="7">
        <f>IF(OR(L93="",L93="OK"),0,1)</f>
        <v/>
      </c>
    </row>
    <row r="94" ht="18" customHeight="1">
      <c r="A94" s="7" t="n"/>
      <c r="B94" s="7" t="n"/>
      <c r="C94" s="15" t="n"/>
      <c r="D94" s="7" t="n"/>
      <c r="E94" s="7" t="n"/>
      <c r="F94" s="7" t="n"/>
      <c r="G94" s="7" t="n"/>
      <c r="H94" s="7" t="n"/>
      <c r="I94" s="7" t="n"/>
      <c r="J94" s="16" t="n"/>
      <c r="K94" s="7" t="n"/>
      <c r="L94" s="7">
        <f>IF(D94="","",IF(COUNTIF($D$5:$D$204,D94)&gt;1,"Code en double",IF(OR(A94="",F94="",G94=""),"Champ obligatoire manquant",IF(C94="","Surface manquante","OK"))))</f>
        <v/>
      </c>
      <c r="M94" s="7">
        <f>IF(A94="","",A94&amp;" | "&amp;B94)</f>
        <v/>
      </c>
      <c r="N94" s="15">
        <f>IF(OR(M94="",C94=""),0,IF(COUNTIF($M$5:M94,M94)=1,C94,0))</f>
        <v/>
      </c>
      <c r="O94" s="7">
        <f>IF(AND(D94&lt;&gt;"",OR('Tableau de bord'!$C$9="",A94='Tableau de bord'!$C$9),OR('Tableau de bord'!$C$10="",B94='Tableau de bord'!$C$10),OR('Tableau de bord'!$C$11="",F94='Tableau de bord'!$C$11),OR('Tableau de bord'!$C$12="",G94='Tableau de bord'!$C$12)),1,0)</f>
        <v/>
      </c>
      <c r="P94" s="15">
        <f>IF(AND(N94&gt;0,OR('Tableau de bord'!$C$9="",A94='Tableau de bord'!$C$9),OR('Tableau de bord'!$C$10="",B94='Tableau de bord'!$C$10)),N94,0)</f>
        <v/>
      </c>
      <c r="Q94" s="7">
        <f>IF(OR(L94="",L94="OK"),0,1)</f>
        <v/>
      </c>
    </row>
    <row r="95" ht="18" customHeight="1">
      <c r="A95" s="7" t="n"/>
      <c r="B95" s="7" t="n"/>
      <c r="C95" s="15" t="n"/>
      <c r="D95" s="7" t="n"/>
      <c r="E95" s="7" t="n"/>
      <c r="F95" s="7" t="n"/>
      <c r="G95" s="7" t="n"/>
      <c r="H95" s="7" t="n"/>
      <c r="I95" s="7" t="n"/>
      <c r="J95" s="16" t="n"/>
      <c r="K95" s="7" t="n"/>
      <c r="L95" s="7">
        <f>IF(D95="","",IF(COUNTIF($D$5:$D$204,D95)&gt;1,"Code en double",IF(OR(A95="",F95="",G95=""),"Champ obligatoire manquant",IF(C95="","Surface manquante","OK"))))</f>
        <v/>
      </c>
      <c r="M95" s="7">
        <f>IF(A95="","",A95&amp;" | "&amp;B95)</f>
        <v/>
      </c>
      <c r="N95" s="15">
        <f>IF(OR(M95="",C95=""),0,IF(COUNTIF($M$5:M95,M95)=1,C95,0))</f>
        <v/>
      </c>
      <c r="O95" s="7">
        <f>IF(AND(D95&lt;&gt;"",OR('Tableau de bord'!$C$9="",A95='Tableau de bord'!$C$9),OR('Tableau de bord'!$C$10="",B95='Tableau de bord'!$C$10),OR('Tableau de bord'!$C$11="",F95='Tableau de bord'!$C$11),OR('Tableau de bord'!$C$12="",G95='Tableau de bord'!$C$12)),1,0)</f>
        <v/>
      </c>
      <c r="P95" s="15">
        <f>IF(AND(N95&gt;0,OR('Tableau de bord'!$C$9="",A95='Tableau de bord'!$C$9),OR('Tableau de bord'!$C$10="",B95='Tableau de bord'!$C$10)),N95,0)</f>
        <v/>
      </c>
      <c r="Q95" s="7">
        <f>IF(OR(L95="",L95="OK"),0,1)</f>
        <v/>
      </c>
    </row>
    <row r="96" ht="18" customHeight="1">
      <c r="A96" s="7" t="n"/>
      <c r="B96" s="7" t="n"/>
      <c r="C96" s="15" t="n"/>
      <c r="D96" s="7" t="n"/>
      <c r="E96" s="7" t="n"/>
      <c r="F96" s="7" t="n"/>
      <c r="G96" s="7" t="n"/>
      <c r="H96" s="7" t="n"/>
      <c r="I96" s="7" t="n"/>
      <c r="J96" s="16" t="n"/>
      <c r="K96" s="7" t="n"/>
      <c r="L96" s="7">
        <f>IF(D96="","",IF(COUNTIF($D$5:$D$204,D96)&gt;1,"Code en double",IF(OR(A96="",F96="",G96=""),"Champ obligatoire manquant",IF(C96="","Surface manquante","OK"))))</f>
        <v/>
      </c>
      <c r="M96" s="7">
        <f>IF(A96="","",A96&amp;" | "&amp;B96)</f>
        <v/>
      </c>
      <c r="N96" s="15">
        <f>IF(OR(M96="",C96=""),0,IF(COUNTIF($M$5:M96,M96)=1,C96,0))</f>
        <v/>
      </c>
      <c r="O96" s="7">
        <f>IF(AND(D96&lt;&gt;"",OR('Tableau de bord'!$C$9="",A96='Tableau de bord'!$C$9),OR('Tableau de bord'!$C$10="",B96='Tableau de bord'!$C$10),OR('Tableau de bord'!$C$11="",F96='Tableau de bord'!$C$11),OR('Tableau de bord'!$C$12="",G96='Tableau de bord'!$C$12)),1,0)</f>
        <v/>
      </c>
      <c r="P96" s="15">
        <f>IF(AND(N96&gt;0,OR('Tableau de bord'!$C$9="",A96='Tableau de bord'!$C$9),OR('Tableau de bord'!$C$10="",B96='Tableau de bord'!$C$10)),N96,0)</f>
        <v/>
      </c>
      <c r="Q96" s="7">
        <f>IF(OR(L96="",L96="OK"),0,1)</f>
        <v/>
      </c>
    </row>
    <row r="97" ht="18" customHeight="1">
      <c r="A97" s="7" t="n"/>
      <c r="B97" s="7" t="n"/>
      <c r="C97" s="15" t="n"/>
      <c r="D97" s="7" t="n"/>
      <c r="E97" s="7" t="n"/>
      <c r="F97" s="7" t="n"/>
      <c r="G97" s="7" t="n"/>
      <c r="H97" s="7" t="n"/>
      <c r="I97" s="7" t="n"/>
      <c r="J97" s="16" t="n"/>
      <c r="K97" s="7" t="n"/>
      <c r="L97" s="7">
        <f>IF(D97="","",IF(COUNTIF($D$5:$D$204,D97)&gt;1,"Code en double",IF(OR(A97="",F97="",G97=""),"Champ obligatoire manquant",IF(C97="","Surface manquante","OK"))))</f>
        <v/>
      </c>
      <c r="M97" s="7">
        <f>IF(A97="","",A97&amp;" | "&amp;B97)</f>
        <v/>
      </c>
      <c r="N97" s="15">
        <f>IF(OR(M97="",C97=""),0,IF(COUNTIF($M$5:M97,M97)=1,C97,0))</f>
        <v/>
      </c>
      <c r="O97" s="7">
        <f>IF(AND(D97&lt;&gt;"",OR('Tableau de bord'!$C$9="",A97='Tableau de bord'!$C$9),OR('Tableau de bord'!$C$10="",B97='Tableau de bord'!$C$10),OR('Tableau de bord'!$C$11="",F97='Tableau de bord'!$C$11),OR('Tableau de bord'!$C$12="",G97='Tableau de bord'!$C$12)),1,0)</f>
        <v/>
      </c>
      <c r="P97" s="15">
        <f>IF(AND(N97&gt;0,OR('Tableau de bord'!$C$9="",A97='Tableau de bord'!$C$9),OR('Tableau de bord'!$C$10="",B97='Tableau de bord'!$C$10)),N97,0)</f>
        <v/>
      </c>
      <c r="Q97" s="7">
        <f>IF(OR(L97="",L97="OK"),0,1)</f>
        <v/>
      </c>
    </row>
    <row r="98" ht="18" customHeight="1">
      <c r="A98" s="7" t="n"/>
      <c r="B98" s="7" t="n"/>
      <c r="C98" s="15" t="n"/>
      <c r="D98" s="7" t="n"/>
      <c r="E98" s="7" t="n"/>
      <c r="F98" s="7" t="n"/>
      <c r="G98" s="7" t="n"/>
      <c r="H98" s="7" t="n"/>
      <c r="I98" s="7" t="n"/>
      <c r="J98" s="16" t="n"/>
      <c r="K98" s="7" t="n"/>
      <c r="L98" s="7">
        <f>IF(D98="","",IF(COUNTIF($D$5:$D$204,D98)&gt;1,"Code en double",IF(OR(A98="",F98="",G98=""),"Champ obligatoire manquant",IF(C98="","Surface manquante","OK"))))</f>
        <v/>
      </c>
      <c r="M98" s="7">
        <f>IF(A98="","",A98&amp;" | "&amp;B98)</f>
        <v/>
      </c>
      <c r="N98" s="15">
        <f>IF(OR(M98="",C98=""),0,IF(COUNTIF($M$5:M98,M98)=1,C98,0))</f>
        <v/>
      </c>
      <c r="O98" s="7">
        <f>IF(AND(D98&lt;&gt;"",OR('Tableau de bord'!$C$9="",A98='Tableau de bord'!$C$9),OR('Tableau de bord'!$C$10="",B98='Tableau de bord'!$C$10),OR('Tableau de bord'!$C$11="",F98='Tableau de bord'!$C$11),OR('Tableau de bord'!$C$12="",G98='Tableau de bord'!$C$12)),1,0)</f>
        <v/>
      </c>
      <c r="P98" s="15">
        <f>IF(AND(N98&gt;0,OR('Tableau de bord'!$C$9="",A98='Tableau de bord'!$C$9),OR('Tableau de bord'!$C$10="",B98='Tableau de bord'!$C$10)),N98,0)</f>
        <v/>
      </c>
      <c r="Q98" s="7">
        <f>IF(OR(L98="",L98="OK"),0,1)</f>
        <v/>
      </c>
    </row>
    <row r="99" ht="18" customHeight="1">
      <c r="A99" s="7" t="n"/>
      <c r="B99" s="7" t="n"/>
      <c r="C99" s="15" t="n"/>
      <c r="D99" s="7" t="n"/>
      <c r="E99" s="7" t="n"/>
      <c r="F99" s="7" t="n"/>
      <c r="G99" s="7" t="n"/>
      <c r="H99" s="7" t="n"/>
      <c r="I99" s="7" t="n"/>
      <c r="J99" s="16" t="n"/>
      <c r="K99" s="7" t="n"/>
      <c r="L99" s="7">
        <f>IF(D99="","",IF(COUNTIF($D$5:$D$204,D99)&gt;1,"Code en double",IF(OR(A99="",F99="",G99=""),"Champ obligatoire manquant",IF(C99="","Surface manquante","OK"))))</f>
        <v/>
      </c>
      <c r="M99" s="7">
        <f>IF(A99="","",A99&amp;" | "&amp;B99)</f>
        <v/>
      </c>
      <c r="N99" s="15">
        <f>IF(OR(M99="",C99=""),0,IF(COUNTIF($M$5:M99,M99)=1,C99,0))</f>
        <v/>
      </c>
      <c r="O99" s="7">
        <f>IF(AND(D99&lt;&gt;"",OR('Tableau de bord'!$C$9="",A99='Tableau de bord'!$C$9),OR('Tableau de bord'!$C$10="",B99='Tableau de bord'!$C$10),OR('Tableau de bord'!$C$11="",F99='Tableau de bord'!$C$11),OR('Tableau de bord'!$C$12="",G99='Tableau de bord'!$C$12)),1,0)</f>
        <v/>
      </c>
      <c r="P99" s="15">
        <f>IF(AND(N99&gt;0,OR('Tableau de bord'!$C$9="",A99='Tableau de bord'!$C$9),OR('Tableau de bord'!$C$10="",B99='Tableau de bord'!$C$10)),N99,0)</f>
        <v/>
      </c>
      <c r="Q99" s="7">
        <f>IF(OR(L99="",L99="OK"),0,1)</f>
        <v/>
      </c>
    </row>
    <row r="100" ht="18" customHeight="1">
      <c r="A100" s="7" t="n"/>
      <c r="B100" s="7" t="n"/>
      <c r="C100" s="15" t="n"/>
      <c r="D100" s="7" t="n"/>
      <c r="E100" s="7" t="n"/>
      <c r="F100" s="7" t="n"/>
      <c r="G100" s="7" t="n"/>
      <c r="H100" s="7" t="n"/>
      <c r="I100" s="7" t="n"/>
      <c r="J100" s="16" t="n"/>
      <c r="K100" s="7" t="n"/>
      <c r="L100" s="7">
        <f>IF(D100="","",IF(COUNTIF($D$5:$D$204,D100)&gt;1,"Code en double",IF(OR(A100="",F100="",G100=""),"Champ obligatoire manquant",IF(C100="","Surface manquante","OK"))))</f>
        <v/>
      </c>
      <c r="M100" s="7">
        <f>IF(A100="","",A100&amp;" | "&amp;B100)</f>
        <v/>
      </c>
      <c r="N100" s="15">
        <f>IF(OR(M100="",C100=""),0,IF(COUNTIF($M$5:M100,M100)=1,C100,0))</f>
        <v/>
      </c>
      <c r="O100" s="7">
        <f>IF(AND(D100&lt;&gt;"",OR('Tableau de bord'!$C$9="",A100='Tableau de bord'!$C$9),OR('Tableau de bord'!$C$10="",B100='Tableau de bord'!$C$10),OR('Tableau de bord'!$C$11="",F100='Tableau de bord'!$C$11),OR('Tableau de bord'!$C$12="",G100='Tableau de bord'!$C$12)),1,0)</f>
        <v/>
      </c>
      <c r="P100" s="15">
        <f>IF(AND(N100&gt;0,OR('Tableau de bord'!$C$9="",A100='Tableau de bord'!$C$9),OR('Tableau de bord'!$C$10="",B100='Tableau de bord'!$C$10)),N100,0)</f>
        <v/>
      </c>
      <c r="Q100" s="7">
        <f>IF(OR(L100="",L100="OK"),0,1)</f>
        <v/>
      </c>
    </row>
    <row r="101" ht="18" customHeight="1">
      <c r="A101" s="7" t="n"/>
      <c r="B101" s="7" t="n"/>
      <c r="C101" s="15" t="n"/>
      <c r="D101" s="7" t="n"/>
      <c r="E101" s="7" t="n"/>
      <c r="F101" s="7" t="n"/>
      <c r="G101" s="7" t="n"/>
      <c r="H101" s="7" t="n"/>
      <c r="I101" s="7" t="n"/>
      <c r="J101" s="16" t="n"/>
      <c r="K101" s="7" t="n"/>
      <c r="L101" s="7">
        <f>IF(D101="","",IF(COUNTIF($D$5:$D$204,D101)&gt;1,"Code en double",IF(OR(A101="",F101="",G101=""),"Champ obligatoire manquant",IF(C101="","Surface manquante","OK"))))</f>
        <v/>
      </c>
      <c r="M101" s="7">
        <f>IF(A101="","",A101&amp;" | "&amp;B101)</f>
        <v/>
      </c>
      <c r="N101" s="15">
        <f>IF(OR(M101="",C101=""),0,IF(COUNTIF($M$5:M101,M101)=1,C101,0))</f>
        <v/>
      </c>
      <c r="O101" s="7">
        <f>IF(AND(D101&lt;&gt;"",OR('Tableau de bord'!$C$9="",A101='Tableau de bord'!$C$9),OR('Tableau de bord'!$C$10="",B101='Tableau de bord'!$C$10),OR('Tableau de bord'!$C$11="",F101='Tableau de bord'!$C$11),OR('Tableau de bord'!$C$12="",G101='Tableau de bord'!$C$12)),1,0)</f>
        <v/>
      </c>
      <c r="P101" s="15">
        <f>IF(AND(N101&gt;0,OR('Tableau de bord'!$C$9="",A101='Tableau de bord'!$C$9),OR('Tableau de bord'!$C$10="",B101='Tableau de bord'!$C$10)),N101,0)</f>
        <v/>
      </c>
      <c r="Q101" s="7">
        <f>IF(OR(L101="",L101="OK"),0,1)</f>
        <v/>
      </c>
    </row>
    <row r="102" ht="18" customHeight="1">
      <c r="A102" s="7" t="n"/>
      <c r="B102" s="7" t="n"/>
      <c r="C102" s="15" t="n"/>
      <c r="D102" s="7" t="n"/>
      <c r="E102" s="7" t="n"/>
      <c r="F102" s="7" t="n"/>
      <c r="G102" s="7" t="n"/>
      <c r="H102" s="7" t="n"/>
      <c r="I102" s="7" t="n"/>
      <c r="J102" s="16" t="n"/>
      <c r="K102" s="7" t="n"/>
      <c r="L102" s="7">
        <f>IF(D102="","",IF(COUNTIF($D$5:$D$204,D102)&gt;1,"Code en double",IF(OR(A102="",F102="",G102=""),"Champ obligatoire manquant",IF(C102="","Surface manquante","OK"))))</f>
        <v/>
      </c>
      <c r="M102" s="7">
        <f>IF(A102="","",A102&amp;" | "&amp;B102)</f>
        <v/>
      </c>
      <c r="N102" s="15">
        <f>IF(OR(M102="",C102=""),0,IF(COUNTIF($M$5:M102,M102)=1,C102,0))</f>
        <v/>
      </c>
      <c r="O102" s="7">
        <f>IF(AND(D102&lt;&gt;"",OR('Tableau de bord'!$C$9="",A102='Tableau de bord'!$C$9),OR('Tableau de bord'!$C$10="",B102='Tableau de bord'!$C$10),OR('Tableau de bord'!$C$11="",F102='Tableau de bord'!$C$11),OR('Tableau de bord'!$C$12="",G102='Tableau de bord'!$C$12)),1,0)</f>
        <v/>
      </c>
      <c r="P102" s="15">
        <f>IF(AND(N102&gt;0,OR('Tableau de bord'!$C$9="",A102='Tableau de bord'!$C$9),OR('Tableau de bord'!$C$10="",B102='Tableau de bord'!$C$10)),N102,0)</f>
        <v/>
      </c>
      <c r="Q102" s="7">
        <f>IF(OR(L102="",L102="OK"),0,1)</f>
        <v/>
      </c>
    </row>
    <row r="103" ht="18" customHeight="1">
      <c r="A103" s="7" t="n"/>
      <c r="B103" s="7" t="n"/>
      <c r="C103" s="15" t="n"/>
      <c r="D103" s="7" t="n"/>
      <c r="E103" s="7" t="n"/>
      <c r="F103" s="7" t="n"/>
      <c r="G103" s="7" t="n"/>
      <c r="H103" s="7" t="n"/>
      <c r="I103" s="7" t="n"/>
      <c r="J103" s="16" t="n"/>
      <c r="K103" s="7" t="n"/>
      <c r="L103" s="7">
        <f>IF(D103="","",IF(COUNTIF($D$5:$D$204,D103)&gt;1,"Code en double",IF(OR(A103="",F103="",G103=""),"Champ obligatoire manquant",IF(C103="","Surface manquante","OK"))))</f>
        <v/>
      </c>
      <c r="M103" s="7">
        <f>IF(A103="","",A103&amp;" | "&amp;B103)</f>
        <v/>
      </c>
      <c r="N103" s="15">
        <f>IF(OR(M103="",C103=""),0,IF(COUNTIF($M$5:M103,M103)=1,C103,0))</f>
        <v/>
      </c>
      <c r="O103" s="7">
        <f>IF(AND(D103&lt;&gt;"",OR('Tableau de bord'!$C$9="",A103='Tableau de bord'!$C$9),OR('Tableau de bord'!$C$10="",B103='Tableau de bord'!$C$10),OR('Tableau de bord'!$C$11="",F103='Tableau de bord'!$C$11),OR('Tableau de bord'!$C$12="",G103='Tableau de bord'!$C$12)),1,0)</f>
        <v/>
      </c>
      <c r="P103" s="15">
        <f>IF(AND(N103&gt;0,OR('Tableau de bord'!$C$9="",A103='Tableau de bord'!$C$9),OR('Tableau de bord'!$C$10="",B103='Tableau de bord'!$C$10)),N103,0)</f>
        <v/>
      </c>
      <c r="Q103" s="7">
        <f>IF(OR(L103="",L103="OK"),0,1)</f>
        <v/>
      </c>
    </row>
    <row r="104" ht="18" customHeight="1">
      <c r="A104" s="7" t="n"/>
      <c r="B104" s="7" t="n"/>
      <c r="C104" s="15" t="n"/>
      <c r="D104" s="7" t="n"/>
      <c r="E104" s="7" t="n"/>
      <c r="F104" s="7" t="n"/>
      <c r="G104" s="7" t="n"/>
      <c r="H104" s="7" t="n"/>
      <c r="I104" s="7" t="n"/>
      <c r="J104" s="16" t="n"/>
      <c r="K104" s="7" t="n"/>
      <c r="L104" s="7">
        <f>IF(D104="","",IF(COUNTIF($D$5:$D$204,D104)&gt;1,"Code en double",IF(OR(A104="",F104="",G104=""),"Champ obligatoire manquant",IF(C104="","Surface manquante","OK"))))</f>
        <v/>
      </c>
      <c r="M104" s="7">
        <f>IF(A104="","",A104&amp;" | "&amp;B104)</f>
        <v/>
      </c>
      <c r="N104" s="15">
        <f>IF(OR(M104="",C104=""),0,IF(COUNTIF($M$5:M104,M104)=1,C104,0))</f>
        <v/>
      </c>
      <c r="O104" s="7">
        <f>IF(AND(D104&lt;&gt;"",OR('Tableau de bord'!$C$9="",A104='Tableau de bord'!$C$9),OR('Tableau de bord'!$C$10="",B104='Tableau de bord'!$C$10),OR('Tableau de bord'!$C$11="",F104='Tableau de bord'!$C$11),OR('Tableau de bord'!$C$12="",G104='Tableau de bord'!$C$12)),1,0)</f>
        <v/>
      </c>
      <c r="P104" s="15">
        <f>IF(AND(N104&gt;0,OR('Tableau de bord'!$C$9="",A104='Tableau de bord'!$C$9),OR('Tableau de bord'!$C$10="",B104='Tableau de bord'!$C$10)),N104,0)</f>
        <v/>
      </c>
      <c r="Q104" s="7">
        <f>IF(OR(L104="",L104="OK"),0,1)</f>
        <v/>
      </c>
    </row>
    <row r="105" ht="18" customHeight="1">
      <c r="A105" s="7" t="n"/>
      <c r="B105" s="7" t="n"/>
      <c r="C105" s="15" t="n"/>
      <c r="D105" s="7" t="n"/>
      <c r="E105" s="7" t="n"/>
      <c r="F105" s="7" t="n"/>
      <c r="G105" s="7" t="n"/>
      <c r="H105" s="7" t="n"/>
      <c r="I105" s="7" t="n"/>
      <c r="J105" s="16" t="n"/>
      <c r="K105" s="7" t="n"/>
      <c r="L105" s="7">
        <f>IF(D105="","",IF(COUNTIF($D$5:$D$204,D105)&gt;1,"Code en double",IF(OR(A105="",F105="",G105=""),"Champ obligatoire manquant",IF(C105="","Surface manquante","OK"))))</f>
        <v/>
      </c>
      <c r="M105" s="7">
        <f>IF(A105="","",A105&amp;" | "&amp;B105)</f>
        <v/>
      </c>
      <c r="N105" s="15">
        <f>IF(OR(M105="",C105=""),0,IF(COUNTIF($M$5:M105,M105)=1,C105,0))</f>
        <v/>
      </c>
      <c r="O105" s="7">
        <f>IF(AND(D105&lt;&gt;"",OR('Tableau de bord'!$C$9="",A105='Tableau de bord'!$C$9),OR('Tableau de bord'!$C$10="",B105='Tableau de bord'!$C$10),OR('Tableau de bord'!$C$11="",F105='Tableau de bord'!$C$11),OR('Tableau de bord'!$C$12="",G105='Tableau de bord'!$C$12)),1,0)</f>
        <v/>
      </c>
      <c r="P105" s="15">
        <f>IF(AND(N105&gt;0,OR('Tableau de bord'!$C$9="",A105='Tableau de bord'!$C$9),OR('Tableau de bord'!$C$10="",B105='Tableau de bord'!$C$10)),N105,0)</f>
        <v/>
      </c>
      <c r="Q105" s="7">
        <f>IF(OR(L105="",L105="OK"),0,1)</f>
        <v/>
      </c>
    </row>
    <row r="106" ht="18" customHeight="1">
      <c r="A106" s="7" t="n"/>
      <c r="B106" s="7" t="n"/>
      <c r="C106" s="15" t="n"/>
      <c r="D106" s="7" t="n"/>
      <c r="E106" s="7" t="n"/>
      <c r="F106" s="7" t="n"/>
      <c r="G106" s="7" t="n"/>
      <c r="H106" s="7" t="n"/>
      <c r="I106" s="7" t="n"/>
      <c r="J106" s="16" t="n"/>
      <c r="K106" s="7" t="n"/>
      <c r="L106" s="7">
        <f>IF(D106="","",IF(COUNTIF($D$5:$D$204,D106)&gt;1,"Code en double",IF(OR(A106="",F106="",G106=""),"Champ obligatoire manquant",IF(C106="","Surface manquante","OK"))))</f>
        <v/>
      </c>
      <c r="M106" s="7">
        <f>IF(A106="","",A106&amp;" | "&amp;B106)</f>
        <v/>
      </c>
      <c r="N106" s="15">
        <f>IF(OR(M106="",C106=""),0,IF(COUNTIF($M$5:M106,M106)=1,C106,0))</f>
        <v/>
      </c>
      <c r="O106" s="7">
        <f>IF(AND(D106&lt;&gt;"",OR('Tableau de bord'!$C$9="",A106='Tableau de bord'!$C$9),OR('Tableau de bord'!$C$10="",B106='Tableau de bord'!$C$10),OR('Tableau de bord'!$C$11="",F106='Tableau de bord'!$C$11),OR('Tableau de bord'!$C$12="",G106='Tableau de bord'!$C$12)),1,0)</f>
        <v/>
      </c>
      <c r="P106" s="15">
        <f>IF(AND(N106&gt;0,OR('Tableau de bord'!$C$9="",A106='Tableau de bord'!$C$9),OR('Tableau de bord'!$C$10="",B106='Tableau de bord'!$C$10)),N106,0)</f>
        <v/>
      </c>
      <c r="Q106" s="7">
        <f>IF(OR(L106="",L106="OK"),0,1)</f>
        <v/>
      </c>
    </row>
    <row r="107" ht="18" customHeight="1">
      <c r="A107" s="7" t="n"/>
      <c r="B107" s="7" t="n"/>
      <c r="C107" s="15" t="n"/>
      <c r="D107" s="7" t="n"/>
      <c r="E107" s="7" t="n"/>
      <c r="F107" s="7" t="n"/>
      <c r="G107" s="7" t="n"/>
      <c r="H107" s="7" t="n"/>
      <c r="I107" s="7" t="n"/>
      <c r="J107" s="16" t="n"/>
      <c r="K107" s="7" t="n"/>
      <c r="L107" s="7">
        <f>IF(D107="","",IF(COUNTIF($D$5:$D$204,D107)&gt;1,"Code en double",IF(OR(A107="",F107="",G107=""),"Champ obligatoire manquant",IF(C107="","Surface manquante","OK"))))</f>
        <v/>
      </c>
      <c r="M107" s="7">
        <f>IF(A107="","",A107&amp;" | "&amp;B107)</f>
        <v/>
      </c>
      <c r="N107" s="15">
        <f>IF(OR(M107="",C107=""),0,IF(COUNTIF($M$5:M107,M107)=1,C107,0))</f>
        <v/>
      </c>
      <c r="O107" s="7">
        <f>IF(AND(D107&lt;&gt;"",OR('Tableau de bord'!$C$9="",A107='Tableau de bord'!$C$9),OR('Tableau de bord'!$C$10="",B107='Tableau de bord'!$C$10),OR('Tableau de bord'!$C$11="",F107='Tableau de bord'!$C$11),OR('Tableau de bord'!$C$12="",G107='Tableau de bord'!$C$12)),1,0)</f>
        <v/>
      </c>
      <c r="P107" s="15">
        <f>IF(AND(N107&gt;0,OR('Tableau de bord'!$C$9="",A107='Tableau de bord'!$C$9),OR('Tableau de bord'!$C$10="",B107='Tableau de bord'!$C$10)),N107,0)</f>
        <v/>
      </c>
      <c r="Q107" s="7">
        <f>IF(OR(L107="",L107="OK"),0,1)</f>
        <v/>
      </c>
    </row>
    <row r="108" ht="18" customHeight="1">
      <c r="A108" s="7" t="n"/>
      <c r="B108" s="7" t="n"/>
      <c r="C108" s="15" t="n"/>
      <c r="D108" s="7" t="n"/>
      <c r="E108" s="7" t="n"/>
      <c r="F108" s="7" t="n"/>
      <c r="G108" s="7" t="n"/>
      <c r="H108" s="7" t="n"/>
      <c r="I108" s="7" t="n"/>
      <c r="J108" s="16" t="n"/>
      <c r="K108" s="7" t="n"/>
      <c r="L108" s="7">
        <f>IF(D108="","",IF(COUNTIF($D$5:$D$204,D108)&gt;1,"Code en double",IF(OR(A108="",F108="",G108=""),"Champ obligatoire manquant",IF(C108="","Surface manquante","OK"))))</f>
        <v/>
      </c>
      <c r="M108" s="7">
        <f>IF(A108="","",A108&amp;" | "&amp;B108)</f>
        <v/>
      </c>
      <c r="N108" s="15">
        <f>IF(OR(M108="",C108=""),0,IF(COUNTIF($M$5:M108,M108)=1,C108,0))</f>
        <v/>
      </c>
      <c r="O108" s="7">
        <f>IF(AND(D108&lt;&gt;"",OR('Tableau de bord'!$C$9="",A108='Tableau de bord'!$C$9),OR('Tableau de bord'!$C$10="",B108='Tableau de bord'!$C$10),OR('Tableau de bord'!$C$11="",F108='Tableau de bord'!$C$11),OR('Tableau de bord'!$C$12="",G108='Tableau de bord'!$C$12)),1,0)</f>
        <v/>
      </c>
      <c r="P108" s="15">
        <f>IF(AND(N108&gt;0,OR('Tableau de bord'!$C$9="",A108='Tableau de bord'!$C$9),OR('Tableau de bord'!$C$10="",B108='Tableau de bord'!$C$10)),N108,0)</f>
        <v/>
      </c>
      <c r="Q108" s="7">
        <f>IF(OR(L108="",L108="OK"),0,1)</f>
        <v/>
      </c>
    </row>
    <row r="109" ht="18" customHeight="1">
      <c r="A109" s="7" t="n"/>
      <c r="B109" s="7" t="n"/>
      <c r="C109" s="15" t="n"/>
      <c r="D109" s="7" t="n"/>
      <c r="E109" s="7" t="n"/>
      <c r="F109" s="7" t="n"/>
      <c r="G109" s="7" t="n"/>
      <c r="H109" s="7" t="n"/>
      <c r="I109" s="7" t="n"/>
      <c r="J109" s="16" t="n"/>
      <c r="K109" s="7" t="n"/>
      <c r="L109" s="7">
        <f>IF(D109="","",IF(COUNTIF($D$5:$D$204,D109)&gt;1,"Code en double",IF(OR(A109="",F109="",G109=""),"Champ obligatoire manquant",IF(C109="","Surface manquante","OK"))))</f>
        <v/>
      </c>
      <c r="M109" s="7">
        <f>IF(A109="","",A109&amp;" | "&amp;B109)</f>
        <v/>
      </c>
      <c r="N109" s="15">
        <f>IF(OR(M109="",C109=""),0,IF(COUNTIF($M$5:M109,M109)=1,C109,0))</f>
        <v/>
      </c>
      <c r="O109" s="7">
        <f>IF(AND(D109&lt;&gt;"",OR('Tableau de bord'!$C$9="",A109='Tableau de bord'!$C$9),OR('Tableau de bord'!$C$10="",B109='Tableau de bord'!$C$10),OR('Tableau de bord'!$C$11="",F109='Tableau de bord'!$C$11),OR('Tableau de bord'!$C$12="",G109='Tableau de bord'!$C$12)),1,0)</f>
        <v/>
      </c>
      <c r="P109" s="15">
        <f>IF(AND(N109&gt;0,OR('Tableau de bord'!$C$9="",A109='Tableau de bord'!$C$9),OR('Tableau de bord'!$C$10="",B109='Tableau de bord'!$C$10)),N109,0)</f>
        <v/>
      </c>
      <c r="Q109" s="7">
        <f>IF(OR(L109="",L109="OK"),0,1)</f>
        <v/>
      </c>
    </row>
    <row r="110" ht="18" customHeight="1">
      <c r="A110" s="7" t="n"/>
      <c r="B110" s="7" t="n"/>
      <c r="C110" s="15" t="n"/>
      <c r="D110" s="7" t="n"/>
      <c r="E110" s="7" t="n"/>
      <c r="F110" s="7" t="n"/>
      <c r="G110" s="7" t="n"/>
      <c r="H110" s="7" t="n"/>
      <c r="I110" s="7" t="n"/>
      <c r="J110" s="16" t="n"/>
      <c r="K110" s="7" t="n"/>
      <c r="L110" s="7">
        <f>IF(D110="","",IF(COUNTIF($D$5:$D$204,D110)&gt;1,"Code en double",IF(OR(A110="",F110="",G110=""),"Champ obligatoire manquant",IF(C110="","Surface manquante","OK"))))</f>
        <v/>
      </c>
      <c r="M110" s="7">
        <f>IF(A110="","",A110&amp;" | "&amp;B110)</f>
        <v/>
      </c>
      <c r="N110" s="15">
        <f>IF(OR(M110="",C110=""),0,IF(COUNTIF($M$5:M110,M110)=1,C110,0))</f>
        <v/>
      </c>
      <c r="O110" s="7">
        <f>IF(AND(D110&lt;&gt;"",OR('Tableau de bord'!$C$9="",A110='Tableau de bord'!$C$9),OR('Tableau de bord'!$C$10="",B110='Tableau de bord'!$C$10),OR('Tableau de bord'!$C$11="",F110='Tableau de bord'!$C$11),OR('Tableau de bord'!$C$12="",G110='Tableau de bord'!$C$12)),1,0)</f>
        <v/>
      </c>
      <c r="P110" s="15">
        <f>IF(AND(N110&gt;0,OR('Tableau de bord'!$C$9="",A110='Tableau de bord'!$C$9),OR('Tableau de bord'!$C$10="",B110='Tableau de bord'!$C$10)),N110,0)</f>
        <v/>
      </c>
      <c r="Q110" s="7">
        <f>IF(OR(L110="",L110="OK"),0,1)</f>
        <v/>
      </c>
    </row>
    <row r="111" ht="18" customHeight="1">
      <c r="A111" s="7" t="n"/>
      <c r="B111" s="7" t="n"/>
      <c r="C111" s="15" t="n"/>
      <c r="D111" s="7" t="n"/>
      <c r="E111" s="7" t="n"/>
      <c r="F111" s="7" t="n"/>
      <c r="G111" s="7" t="n"/>
      <c r="H111" s="7" t="n"/>
      <c r="I111" s="7" t="n"/>
      <c r="J111" s="16" t="n"/>
      <c r="K111" s="7" t="n"/>
      <c r="L111" s="7">
        <f>IF(D111="","",IF(COUNTIF($D$5:$D$204,D111)&gt;1,"Code en double",IF(OR(A111="",F111="",G111=""),"Champ obligatoire manquant",IF(C111="","Surface manquante","OK"))))</f>
        <v/>
      </c>
      <c r="M111" s="7">
        <f>IF(A111="","",A111&amp;" | "&amp;B111)</f>
        <v/>
      </c>
      <c r="N111" s="15">
        <f>IF(OR(M111="",C111=""),0,IF(COUNTIF($M$5:M111,M111)=1,C111,0))</f>
        <v/>
      </c>
      <c r="O111" s="7">
        <f>IF(AND(D111&lt;&gt;"",OR('Tableau de bord'!$C$9="",A111='Tableau de bord'!$C$9),OR('Tableau de bord'!$C$10="",B111='Tableau de bord'!$C$10),OR('Tableau de bord'!$C$11="",F111='Tableau de bord'!$C$11),OR('Tableau de bord'!$C$12="",G111='Tableau de bord'!$C$12)),1,0)</f>
        <v/>
      </c>
      <c r="P111" s="15">
        <f>IF(AND(N111&gt;0,OR('Tableau de bord'!$C$9="",A111='Tableau de bord'!$C$9),OR('Tableau de bord'!$C$10="",B111='Tableau de bord'!$C$10)),N111,0)</f>
        <v/>
      </c>
      <c r="Q111" s="7">
        <f>IF(OR(L111="",L111="OK"),0,1)</f>
        <v/>
      </c>
    </row>
    <row r="112" ht="18" customHeight="1">
      <c r="A112" s="7" t="n"/>
      <c r="B112" s="7" t="n"/>
      <c r="C112" s="15" t="n"/>
      <c r="D112" s="7" t="n"/>
      <c r="E112" s="7" t="n"/>
      <c r="F112" s="7" t="n"/>
      <c r="G112" s="7" t="n"/>
      <c r="H112" s="7" t="n"/>
      <c r="I112" s="7" t="n"/>
      <c r="J112" s="16" t="n"/>
      <c r="K112" s="7" t="n"/>
      <c r="L112" s="7">
        <f>IF(D112="","",IF(COUNTIF($D$5:$D$204,D112)&gt;1,"Code en double",IF(OR(A112="",F112="",G112=""),"Champ obligatoire manquant",IF(C112="","Surface manquante","OK"))))</f>
        <v/>
      </c>
      <c r="M112" s="7">
        <f>IF(A112="","",A112&amp;" | "&amp;B112)</f>
        <v/>
      </c>
      <c r="N112" s="15">
        <f>IF(OR(M112="",C112=""),0,IF(COUNTIF($M$5:M112,M112)=1,C112,0))</f>
        <v/>
      </c>
      <c r="O112" s="7">
        <f>IF(AND(D112&lt;&gt;"",OR('Tableau de bord'!$C$9="",A112='Tableau de bord'!$C$9),OR('Tableau de bord'!$C$10="",B112='Tableau de bord'!$C$10),OR('Tableau de bord'!$C$11="",F112='Tableau de bord'!$C$11),OR('Tableau de bord'!$C$12="",G112='Tableau de bord'!$C$12)),1,0)</f>
        <v/>
      </c>
      <c r="P112" s="15">
        <f>IF(AND(N112&gt;0,OR('Tableau de bord'!$C$9="",A112='Tableau de bord'!$C$9),OR('Tableau de bord'!$C$10="",B112='Tableau de bord'!$C$10)),N112,0)</f>
        <v/>
      </c>
      <c r="Q112" s="7">
        <f>IF(OR(L112="",L112="OK"),0,1)</f>
        <v/>
      </c>
    </row>
    <row r="113" ht="18" customHeight="1">
      <c r="A113" s="7" t="n"/>
      <c r="B113" s="7" t="n"/>
      <c r="C113" s="15" t="n"/>
      <c r="D113" s="7" t="n"/>
      <c r="E113" s="7" t="n"/>
      <c r="F113" s="7" t="n"/>
      <c r="G113" s="7" t="n"/>
      <c r="H113" s="7" t="n"/>
      <c r="I113" s="7" t="n"/>
      <c r="J113" s="16" t="n"/>
      <c r="K113" s="7" t="n"/>
      <c r="L113" s="7">
        <f>IF(D113="","",IF(COUNTIF($D$5:$D$204,D113)&gt;1,"Code en double",IF(OR(A113="",F113="",G113=""),"Champ obligatoire manquant",IF(C113="","Surface manquante","OK"))))</f>
        <v/>
      </c>
      <c r="M113" s="7">
        <f>IF(A113="","",A113&amp;" | "&amp;B113)</f>
        <v/>
      </c>
      <c r="N113" s="15">
        <f>IF(OR(M113="",C113=""),0,IF(COUNTIF($M$5:M113,M113)=1,C113,0))</f>
        <v/>
      </c>
      <c r="O113" s="7">
        <f>IF(AND(D113&lt;&gt;"",OR('Tableau de bord'!$C$9="",A113='Tableau de bord'!$C$9),OR('Tableau de bord'!$C$10="",B113='Tableau de bord'!$C$10),OR('Tableau de bord'!$C$11="",F113='Tableau de bord'!$C$11),OR('Tableau de bord'!$C$12="",G113='Tableau de bord'!$C$12)),1,0)</f>
        <v/>
      </c>
      <c r="P113" s="15">
        <f>IF(AND(N113&gt;0,OR('Tableau de bord'!$C$9="",A113='Tableau de bord'!$C$9),OR('Tableau de bord'!$C$10="",B113='Tableau de bord'!$C$10)),N113,0)</f>
        <v/>
      </c>
      <c r="Q113" s="7">
        <f>IF(OR(L113="",L113="OK"),0,1)</f>
        <v/>
      </c>
    </row>
    <row r="114" ht="18" customHeight="1">
      <c r="A114" s="7" t="n"/>
      <c r="B114" s="7" t="n"/>
      <c r="C114" s="15" t="n"/>
      <c r="D114" s="7" t="n"/>
      <c r="E114" s="7" t="n"/>
      <c r="F114" s="7" t="n"/>
      <c r="G114" s="7" t="n"/>
      <c r="H114" s="7" t="n"/>
      <c r="I114" s="7" t="n"/>
      <c r="J114" s="16" t="n"/>
      <c r="K114" s="7" t="n"/>
      <c r="L114" s="7">
        <f>IF(D114="","",IF(COUNTIF($D$5:$D$204,D114)&gt;1,"Code en double",IF(OR(A114="",F114="",G114=""),"Champ obligatoire manquant",IF(C114="","Surface manquante","OK"))))</f>
        <v/>
      </c>
      <c r="M114" s="7">
        <f>IF(A114="","",A114&amp;" | "&amp;B114)</f>
        <v/>
      </c>
      <c r="N114" s="15">
        <f>IF(OR(M114="",C114=""),0,IF(COUNTIF($M$5:M114,M114)=1,C114,0))</f>
        <v/>
      </c>
      <c r="O114" s="7">
        <f>IF(AND(D114&lt;&gt;"",OR('Tableau de bord'!$C$9="",A114='Tableau de bord'!$C$9),OR('Tableau de bord'!$C$10="",B114='Tableau de bord'!$C$10),OR('Tableau de bord'!$C$11="",F114='Tableau de bord'!$C$11),OR('Tableau de bord'!$C$12="",G114='Tableau de bord'!$C$12)),1,0)</f>
        <v/>
      </c>
      <c r="P114" s="15">
        <f>IF(AND(N114&gt;0,OR('Tableau de bord'!$C$9="",A114='Tableau de bord'!$C$9),OR('Tableau de bord'!$C$10="",B114='Tableau de bord'!$C$10)),N114,0)</f>
        <v/>
      </c>
      <c r="Q114" s="7">
        <f>IF(OR(L114="",L114="OK"),0,1)</f>
        <v/>
      </c>
    </row>
    <row r="115" ht="18" customHeight="1">
      <c r="A115" s="7" t="n"/>
      <c r="B115" s="7" t="n"/>
      <c r="C115" s="15" t="n"/>
      <c r="D115" s="7" t="n"/>
      <c r="E115" s="7" t="n"/>
      <c r="F115" s="7" t="n"/>
      <c r="G115" s="7" t="n"/>
      <c r="H115" s="7" t="n"/>
      <c r="I115" s="7" t="n"/>
      <c r="J115" s="16" t="n"/>
      <c r="K115" s="7" t="n"/>
      <c r="L115" s="7">
        <f>IF(D115="","",IF(COUNTIF($D$5:$D$204,D115)&gt;1,"Code en double",IF(OR(A115="",F115="",G115=""),"Champ obligatoire manquant",IF(C115="","Surface manquante","OK"))))</f>
        <v/>
      </c>
      <c r="M115" s="7">
        <f>IF(A115="","",A115&amp;" | "&amp;B115)</f>
        <v/>
      </c>
      <c r="N115" s="15">
        <f>IF(OR(M115="",C115=""),0,IF(COUNTIF($M$5:M115,M115)=1,C115,0))</f>
        <v/>
      </c>
      <c r="O115" s="7">
        <f>IF(AND(D115&lt;&gt;"",OR('Tableau de bord'!$C$9="",A115='Tableau de bord'!$C$9),OR('Tableau de bord'!$C$10="",B115='Tableau de bord'!$C$10),OR('Tableau de bord'!$C$11="",F115='Tableau de bord'!$C$11),OR('Tableau de bord'!$C$12="",G115='Tableau de bord'!$C$12)),1,0)</f>
        <v/>
      </c>
      <c r="P115" s="15">
        <f>IF(AND(N115&gt;0,OR('Tableau de bord'!$C$9="",A115='Tableau de bord'!$C$9),OR('Tableau de bord'!$C$10="",B115='Tableau de bord'!$C$10)),N115,0)</f>
        <v/>
      </c>
      <c r="Q115" s="7">
        <f>IF(OR(L115="",L115="OK"),0,1)</f>
        <v/>
      </c>
    </row>
    <row r="116" ht="18" customHeight="1">
      <c r="A116" s="7" t="n"/>
      <c r="B116" s="7" t="n"/>
      <c r="C116" s="15" t="n"/>
      <c r="D116" s="7" t="n"/>
      <c r="E116" s="7" t="n"/>
      <c r="F116" s="7" t="n"/>
      <c r="G116" s="7" t="n"/>
      <c r="H116" s="7" t="n"/>
      <c r="I116" s="7" t="n"/>
      <c r="J116" s="16" t="n"/>
      <c r="K116" s="7" t="n"/>
      <c r="L116" s="7">
        <f>IF(D116="","",IF(COUNTIF($D$5:$D$204,D116)&gt;1,"Code en double",IF(OR(A116="",F116="",G116=""),"Champ obligatoire manquant",IF(C116="","Surface manquante","OK"))))</f>
        <v/>
      </c>
      <c r="M116" s="7">
        <f>IF(A116="","",A116&amp;" | "&amp;B116)</f>
        <v/>
      </c>
      <c r="N116" s="15">
        <f>IF(OR(M116="",C116=""),0,IF(COUNTIF($M$5:M116,M116)=1,C116,0))</f>
        <v/>
      </c>
      <c r="O116" s="7">
        <f>IF(AND(D116&lt;&gt;"",OR('Tableau de bord'!$C$9="",A116='Tableau de bord'!$C$9),OR('Tableau de bord'!$C$10="",B116='Tableau de bord'!$C$10),OR('Tableau de bord'!$C$11="",F116='Tableau de bord'!$C$11),OR('Tableau de bord'!$C$12="",G116='Tableau de bord'!$C$12)),1,0)</f>
        <v/>
      </c>
      <c r="P116" s="15">
        <f>IF(AND(N116&gt;0,OR('Tableau de bord'!$C$9="",A116='Tableau de bord'!$C$9),OR('Tableau de bord'!$C$10="",B116='Tableau de bord'!$C$10)),N116,0)</f>
        <v/>
      </c>
      <c r="Q116" s="7">
        <f>IF(OR(L116="",L116="OK"),0,1)</f>
        <v/>
      </c>
    </row>
    <row r="117" ht="18" customHeight="1">
      <c r="A117" s="7" t="n"/>
      <c r="B117" s="7" t="n"/>
      <c r="C117" s="15" t="n"/>
      <c r="D117" s="7" t="n"/>
      <c r="E117" s="7" t="n"/>
      <c r="F117" s="7" t="n"/>
      <c r="G117" s="7" t="n"/>
      <c r="H117" s="7" t="n"/>
      <c r="I117" s="7" t="n"/>
      <c r="J117" s="16" t="n"/>
      <c r="K117" s="7" t="n"/>
      <c r="L117" s="7">
        <f>IF(D117="","",IF(COUNTIF($D$5:$D$204,D117)&gt;1,"Code en double",IF(OR(A117="",F117="",G117=""),"Champ obligatoire manquant",IF(C117="","Surface manquante","OK"))))</f>
        <v/>
      </c>
      <c r="M117" s="7">
        <f>IF(A117="","",A117&amp;" | "&amp;B117)</f>
        <v/>
      </c>
      <c r="N117" s="15">
        <f>IF(OR(M117="",C117=""),0,IF(COUNTIF($M$5:M117,M117)=1,C117,0))</f>
        <v/>
      </c>
      <c r="O117" s="7">
        <f>IF(AND(D117&lt;&gt;"",OR('Tableau de bord'!$C$9="",A117='Tableau de bord'!$C$9),OR('Tableau de bord'!$C$10="",B117='Tableau de bord'!$C$10),OR('Tableau de bord'!$C$11="",F117='Tableau de bord'!$C$11),OR('Tableau de bord'!$C$12="",G117='Tableau de bord'!$C$12)),1,0)</f>
        <v/>
      </c>
      <c r="P117" s="15">
        <f>IF(AND(N117&gt;0,OR('Tableau de bord'!$C$9="",A117='Tableau de bord'!$C$9),OR('Tableau de bord'!$C$10="",B117='Tableau de bord'!$C$10)),N117,0)</f>
        <v/>
      </c>
      <c r="Q117" s="7">
        <f>IF(OR(L117="",L117="OK"),0,1)</f>
        <v/>
      </c>
    </row>
    <row r="118" ht="18" customHeight="1">
      <c r="A118" s="7" t="n"/>
      <c r="B118" s="7" t="n"/>
      <c r="C118" s="15" t="n"/>
      <c r="D118" s="7" t="n"/>
      <c r="E118" s="7" t="n"/>
      <c r="F118" s="7" t="n"/>
      <c r="G118" s="7" t="n"/>
      <c r="H118" s="7" t="n"/>
      <c r="I118" s="7" t="n"/>
      <c r="J118" s="16" t="n"/>
      <c r="K118" s="7" t="n"/>
      <c r="L118" s="7">
        <f>IF(D118="","",IF(COUNTIF($D$5:$D$204,D118)&gt;1,"Code en double",IF(OR(A118="",F118="",G118=""),"Champ obligatoire manquant",IF(C118="","Surface manquante","OK"))))</f>
        <v/>
      </c>
      <c r="M118" s="7">
        <f>IF(A118="","",A118&amp;" | "&amp;B118)</f>
        <v/>
      </c>
      <c r="N118" s="15">
        <f>IF(OR(M118="",C118=""),0,IF(COUNTIF($M$5:M118,M118)=1,C118,0))</f>
        <v/>
      </c>
      <c r="O118" s="7">
        <f>IF(AND(D118&lt;&gt;"",OR('Tableau de bord'!$C$9="",A118='Tableau de bord'!$C$9),OR('Tableau de bord'!$C$10="",B118='Tableau de bord'!$C$10),OR('Tableau de bord'!$C$11="",F118='Tableau de bord'!$C$11),OR('Tableau de bord'!$C$12="",G118='Tableau de bord'!$C$12)),1,0)</f>
        <v/>
      </c>
      <c r="P118" s="15">
        <f>IF(AND(N118&gt;0,OR('Tableau de bord'!$C$9="",A118='Tableau de bord'!$C$9),OR('Tableau de bord'!$C$10="",B118='Tableau de bord'!$C$10)),N118,0)</f>
        <v/>
      </c>
      <c r="Q118" s="7">
        <f>IF(OR(L118="",L118="OK"),0,1)</f>
        <v/>
      </c>
    </row>
    <row r="119" ht="18" customHeight="1">
      <c r="A119" s="7" t="n"/>
      <c r="B119" s="7" t="n"/>
      <c r="C119" s="15" t="n"/>
      <c r="D119" s="7" t="n"/>
      <c r="E119" s="7" t="n"/>
      <c r="F119" s="7" t="n"/>
      <c r="G119" s="7" t="n"/>
      <c r="H119" s="7" t="n"/>
      <c r="I119" s="7" t="n"/>
      <c r="J119" s="16" t="n"/>
      <c r="K119" s="7" t="n"/>
      <c r="L119" s="7">
        <f>IF(D119="","",IF(COUNTIF($D$5:$D$204,D119)&gt;1,"Code en double",IF(OR(A119="",F119="",G119=""),"Champ obligatoire manquant",IF(C119="","Surface manquante","OK"))))</f>
        <v/>
      </c>
      <c r="M119" s="7">
        <f>IF(A119="","",A119&amp;" | "&amp;B119)</f>
        <v/>
      </c>
      <c r="N119" s="15">
        <f>IF(OR(M119="",C119=""),0,IF(COUNTIF($M$5:M119,M119)=1,C119,0))</f>
        <v/>
      </c>
      <c r="O119" s="7">
        <f>IF(AND(D119&lt;&gt;"",OR('Tableau de bord'!$C$9="",A119='Tableau de bord'!$C$9),OR('Tableau de bord'!$C$10="",B119='Tableau de bord'!$C$10),OR('Tableau de bord'!$C$11="",F119='Tableau de bord'!$C$11),OR('Tableau de bord'!$C$12="",G119='Tableau de bord'!$C$12)),1,0)</f>
        <v/>
      </c>
      <c r="P119" s="15">
        <f>IF(AND(N119&gt;0,OR('Tableau de bord'!$C$9="",A119='Tableau de bord'!$C$9),OR('Tableau de bord'!$C$10="",B119='Tableau de bord'!$C$10)),N119,0)</f>
        <v/>
      </c>
      <c r="Q119" s="7">
        <f>IF(OR(L119="",L119="OK"),0,1)</f>
        <v/>
      </c>
    </row>
    <row r="120" ht="18" customHeight="1">
      <c r="A120" s="7" t="n"/>
      <c r="B120" s="7" t="n"/>
      <c r="C120" s="15" t="n"/>
      <c r="D120" s="7" t="n"/>
      <c r="E120" s="7" t="n"/>
      <c r="F120" s="7" t="n"/>
      <c r="G120" s="7" t="n"/>
      <c r="H120" s="7" t="n"/>
      <c r="I120" s="7" t="n"/>
      <c r="J120" s="16" t="n"/>
      <c r="K120" s="7" t="n"/>
      <c r="L120" s="7">
        <f>IF(D120="","",IF(COUNTIF($D$5:$D$204,D120)&gt;1,"Code en double",IF(OR(A120="",F120="",G120=""),"Champ obligatoire manquant",IF(C120="","Surface manquante","OK"))))</f>
        <v/>
      </c>
      <c r="M120" s="7">
        <f>IF(A120="","",A120&amp;" | "&amp;B120)</f>
        <v/>
      </c>
      <c r="N120" s="15">
        <f>IF(OR(M120="",C120=""),0,IF(COUNTIF($M$5:M120,M120)=1,C120,0))</f>
        <v/>
      </c>
      <c r="O120" s="7">
        <f>IF(AND(D120&lt;&gt;"",OR('Tableau de bord'!$C$9="",A120='Tableau de bord'!$C$9),OR('Tableau de bord'!$C$10="",B120='Tableau de bord'!$C$10),OR('Tableau de bord'!$C$11="",F120='Tableau de bord'!$C$11),OR('Tableau de bord'!$C$12="",G120='Tableau de bord'!$C$12)),1,0)</f>
        <v/>
      </c>
      <c r="P120" s="15">
        <f>IF(AND(N120&gt;0,OR('Tableau de bord'!$C$9="",A120='Tableau de bord'!$C$9),OR('Tableau de bord'!$C$10="",B120='Tableau de bord'!$C$10)),N120,0)</f>
        <v/>
      </c>
      <c r="Q120" s="7">
        <f>IF(OR(L120="",L120="OK"),0,1)</f>
        <v/>
      </c>
    </row>
    <row r="121" ht="18" customHeight="1">
      <c r="A121" s="7" t="n"/>
      <c r="B121" s="7" t="n"/>
      <c r="C121" s="15" t="n"/>
      <c r="D121" s="7" t="n"/>
      <c r="E121" s="7" t="n"/>
      <c r="F121" s="7" t="n"/>
      <c r="G121" s="7" t="n"/>
      <c r="H121" s="7" t="n"/>
      <c r="I121" s="7" t="n"/>
      <c r="J121" s="16" t="n"/>
      <c r="K121" s="7" t="n"/>
      <c r="L121" s="7">
        <f>IF(D121="","",IF(COUNTIF($D$5:$D$204,D121)&gt;1,"Code en double",IF(OR(A121="",F121="",G121=""),"Champ obligatoire manquant",IF(C121="","Surface manquante","OK"))))</f>
        <v/>
      </c>
      <c r="M121" s="7">
        <f>IF(A121="","",A121&amp;" | "&amp;B121)</f>
        <v/>
      </c>
      <c r="N121" s="15">
        <f>IF(OR(M121="",C121=""),0,IF(COUNTIF($M$5:M121,M121)=1,C121,0))</f>
        <v/>
      </c>
      <c r="O121" s="7">
        <f>IF(AND(D121&lt;&gt;"",OR('Tableau de bord'!$C$9="",A121='Tableau de bord'!$C$9),OR('Tableau de bord'!$C$10="",B121='Tableau de bord'!$C$10),OR('Tableau de bord'!$C$11="",F121='Tableau de bord'!$C$11),OR('Tableau de bord'!$C$12="",G121='Tableau de bord'!$C$12)),1,0)</f>
        <v/>
      </c>
      <c r="P121" s="15">
        <f>IF(AND(N121&gt;0,OR('Tableau de bord'!$C$9="",A121='Tableau de bord'!$C$9),OR('Tableau de bord'!$C$10="",B121='Tableau de bord'!$C$10)),N121,0)</f>
        <v/>
      </c>
      <c r="Q121" s="7">
        <f>IF(OR(L121="",L121="OK"),0,1)</f>
        <v/>
      </c>
    </row>
    <row r="122" ht="18" customHeight="1">
      <c r="A122" s="7" t="n"/>
      <c r="B122" s="7" t="n"/>
      <c r="C122" s="15" t="n"/>
      <c r="D122" s="7" t="n"/>
      <c r="E122" s="7" t="n"/>
      <c r="F122" s="7" t="n"/>
      <c r="G122" s="7" t="n"/>
      <c r="H122" s="7" t="n"/>
      <c r="I122" s="7" t="n"/>
      <c r="J122" s="16" t="n"/>
      <c r="K122" s="7" t="n"/>
      <c r="L122" s="7">
        <f>IF(D122="","",IF(COUNTIF($D$5:$D$204,D122)&gt;1,"Code en double",IF(OR(A122="",F122="",G122=""),"Champ obligatoire manquant",IF(C122="","Surface manquante","OK"))))</f>
        <v/>
      </c>
      <c r="M122" s="7">
        <f>IF(A122="","",A122&amp;" | "&amp;B122)</f>
        <v/>
      </c>
      <c r="N122" s="15">
        <f>IF(OR(M122="",C122=""),0,IF(COUNTIF($M$5:M122,M122)=1,C122,0))</f>
        <v/>
      </c>
      <c r="O122" s="7">
        <f>IF(AND(D122&lt;&gt;"",OR('Tableau de bord'!$C$9="",A122='Tableau de bord'!$C$9),OR('Tableau de bord'!$C$10="",B122='Tableau de bord'!$C$10),OR('Tableau de bord'!$C$11="",F122='Tableau de bord'!$C$11),OR('Tableau de bord'!$C$12="",G122='Tableau de bord'!$C$12)),1,0)</f>
        <v/>
      </c>
      <c r="P122" s="15">
        <f>IF(AND(N122&gt;0,OR('Tableau de bord'!$C$9="",A122='Tableau de bord'!$C$9),OR('Tableau de bord'!$C$10="",B122='Tableau de bord'!$C$10)),N122,0)</f>
        <v/>
      </c>
      <c r="Q122" s="7">
        <f>IF(OR(L122="",L122="OK"),0,1)</f>
        <v/>
      </c>
    </row>
    <row r="123" ht="18" customHeight="1">
      <c r="A123" s="7" t="n"/>
      <c r="B123" s="7" t="n"/>
      <c r="C123" s="15" t="n"/>
      <c r="D123" s="7" t="n"/>
      <c r="E123" s="7" t="n"/>
      <c r="F123" s="7" t="n"/>
      <c r="G123" s="7" t="n"/>
      <c r="H123" s="7" t="n"/>
      <c r="I123" s="7" t="n"/>
      <c r="J123" s="16" t="n"/>
      <c r="K123" s="7" t="n"/>
      <c r="L123" s="7">
        <f>IF(D123="","",IF(COUNTIF($D$5:$D$204,D123)&gt;1,"Code en double",IF(OR(A123="",F123="",G123=""),"Champ obligatoire manquant",IF(C123="","Surface manquante","OK"))))</f>
        <v/>
      </c>
      <c r="M123" s="7">
        <f>IF(A123="","",A123&amp;" | "&amp;B123)</f>
        <v/>
      </c>
      <c r="N123" s="15">
        <f>IF(OR(M123="",C123=""),0,IF(COUNTIF($M$5:M123,M123)=1,C123,0))</f>
        <v/>
      </c>
      <c r="O123" s="7">
        <f>IF(AND(D123&lt;&gt;"",OR('Tableau de bord'!$C$9="",A123='Tableau de bord'!$C$9),OR('Tableau de bord'!$C$10="",B123='Tableau de bord'!$C$10),OR('Tableau de bord'!$C$11="",F123='Tableau de bord'!$C$11),OR('Tableau de bord'!$C$12="",G123='Tableau de bord'!$C$12)),1,0)</f>
        <v/>
      </c>
      <c r="P123" s="15">
        <f>IF(AND(N123&gt;0,OR('Tableau de bord'!$C$9="",A123='Tableau de bord'!$C$9),OR('Tableau de bord'!$C$10="",B123='Tableau de bord'!$C$10)),N123,0)</f>
        <v/>
      </c>
      <c r="Q123" s="7">
        <f>IF(OR(L123="",L123="OK"),0,1)</f>
        <v/>
      </c>
    </row>
    <row r="124" ht="18" customHeight="1">
      <c r="A124" s="7" t="n"/>
      <c r="B124" s="7" t="n"/>
      <c r="C124" s="15" t="n"/>
      <c r="D124" s="7" t="n"/>
      <c r="E124" s="7" t="n"/>
      <c r="F124" s="7" t="n"/>
      <c r="G124" s="7" t="n"/>
      <c r="H124" s="7" t="n"/>
      <c r="I124" s="7" t="n"/>
      <c r="J124" s="16" t="n"/>
      <c r="K124" s="7" t="n"/>
      <c r="L124" s="7">
        <f>IF(D124="","",IF(COUNTIF($D$5:$D$204,D124)&gt;1,"Code en double",IF(OR(A124="",F124="",G124=""),"Champ obligatoire manquant",IF(C124="","Surface manquante","OK"))))</f>
        <v/>
      </c>
      <c r="M124" s="7">
        <f>IF(A124="","",A124&amp;" | "&amp;B124)</f>
        <v/>
      </c>
      <c r="N124" s="15">
        <f>IF(OR(M124="",C124=""),0,IF(COUNTIF($M$5:M124,M124)=1,C124,0))</f>
        <v/>
      </c>
      <c r="O124" s="7">
        <f>IF(AND(D124&lt;&gt;"",OR('Tableau de bord'!$C$9="",A124='Tableau de bord'!$C$9),OR('Tableau de bord'!$C$10="",B124='Tableau de bord'!$C$10),OR('Tableau de bord'!$C$11="",F124='Tableau de bord'!$C$11),OR('Tableau de bord'!$C$12="",G124='Tableau de bord'!$C$12)),1,0)</f>
        <v/>
      </c>
      <c r="P124" s="15">
        <f>IF(AND(N124&gt;0,OR('Tableau de bord'!$C$9="",A124='Tableau de bord'!$C$9),OR('Tableau de bord'!$C$10="",B124='Tableau de bord'!$C$10)),N124,0)</f>
        <v/>
      </c>
      <c r="Q124" s="7">
        <f>IF(OR(L124="",L124="OK"),0,1)</f>
        <v/>
      </c>
    </row>
    <row r="125" ht="18" customHeight="1">
      <c r="A125" s="7" t="n"/>
      <c r="B125" s="7" t="n"/>
      <c r="C125" s="15" t="n"/>
      <c r="D125" s="7" t="n"/>
      <c r="E125" s="7" t="n"/>
      <c r="F125" s="7" t="n"/>
      <c r="G125" s="7" t="n"/>
      <c r="H125" s="7" t="n"/>
      <c r="I125" s="7" t="n"/>
      <c r="J125" s="16" t="n"/>
      <c r="K125" s="7" t="n"/>
      <c r="L125" s="7">
        <f>IF(D125="","",IF(COUNTIF($D$5:$D$204,D125)&gt;1,"Code en double",IF(OR(A125="",F125="",G125=""),"Champ obligatoire manquant",IF(C125="","Surface manquante","OK"))))</f>
        <v/>
      </c>
      <c r="M125" s="7">
        <f>IF(A125="","",A125&amp;" | "&amp;B125)</f>
        <v/>
      </c>
      <c r="N125" s="15">
        <f>IF(OR(M125="",C125=""),0,IF(COUNTIF($M$5:M125,M125)=1,C125,0))</f>
        <v/>
      </c>
      <c r="O125" s="7">
        <f>IF(AND(D125&lt;&gt;"",OR('Tableau de bord'!$C$9="",A125='Tableau de bord'!$C$9),OR('Tableau de bord'!$C$10="",B125='Tableau de bord'!$C$10),OR('Tableau de bord'!$C$11="",F125='Tableau de bord'!$C$11),OR('Tableau de bord'!$C$12="",G125='Tableau de bord'!$C$12)),1,0)</f>
        <v/>
      </c>
      <c r="P125" s="15">
        <f>IF(AND(N125&gt;0,OR('Tableau de bord'!$C$9="",A125='Tableau de bord'!$C$9),OR('Tableau de bord'!$C$10="",B125='Tableau de bord'!$C$10)),N125,0)</f>
        <v/>
      </c>
      <c r="Q125" s="7">
        <f>IF(OR(L125="",L125="OK"),0,1)</f>
        <v/>
      </c>
    </row>
    <row r="126" ht="18" customHeight="1">
      <c r="A126" s="7" t="n"/>
      <c r="B126" s="7" t="n"/>
      <c r="C126" s="15" t="n"/>
      <c r="D126" s="7" t="n"/>
      <c r="E126" s="7" t="n"/>
      <c r="F126" s="7" t="n"/>
      <c r="G126" s="7" t="n"/>
      <c r="H126" s="7" t="n"/>
      <c r="I126" s="7" t="n"/>
      <c r="J126" s="16" t="n"/>
      <c r="K126" s="7" t="n"/>
      <c r="L126" s="7">
        <f>IF(D126="","",IF(COUNTIF($D$5:$D$204,D126)&gt;1,"Code en double",IF(OR(A126="",F126="",G126=""),"Champ obligatoire manquant",IF(C126="","Surface manquante","OK"))))</f>
        <v/>
      </c>
      <c r="M126" s="7">
        <f>IF(A126="","",A126&amp;" | "&amp;B126)</f>
        <v/>
      </c>
      <c r="N126" s="15">
        <f>IF(OR(M126="",C126=""),0,IF(COUNTIF($M$5:M126,M126)=1,C126,0))</f>
        <v/>
      </c>
      <c r="O126" s="7">
        <f>IF(AND(D126&lt;&gt;"",OR('Tableau de bord'!$C$9="",A126='Tableau de bord'!$C$9),OR('Tableau de bord'!$C$10="",B126='Tableau de bord'!$C$10),OR('Tableau de bord'!$C$11="",F126='Tableau de bord'!$C$11),OR('Tableau de bord'!$C$12="",G126='Tableau de bord'!$C$12)),1,0)</f>
        <v/>
      </c>
      <c r="P126" s="15">
        <f>IF(AND(N126&gt;0,OR('Tableau de bord'!$C$9="",A126='Tableau de bord'!$C$9),OR('Tableau de bord'!$C$10="",B126='Tableau de bord'!$C$10)),N126,0)</f>
        <v/>
      </c>
      <c r="Q126" s="7">
        <f>IF(OR(L126="",L126="OK"),0,1)</f>
        <v/>
      </c>
    </row>
    <row r="127" ht="18" customHeight="1">
      <c r="A127" s="7" t="n"/>
      <c r="B127" s="7" t="n"/>
      <c r="C127" s="15" t="n"/>
      <c r="D127" s="7" t="n"/>
      <c r="E127" s="7" t="n"/>
      <c r="F127" s="7" t="n"/>
      <c r="G127" s="7" t="n"/>
      <c r="H127" s="7" t="n"/>
      <c r="I127" s="7" t="n"/>
      <c r="J127" s="16" t="n"/>
      <c r="K127" s="7" t="n"/>
      <c r="L127" s="7">
        <f>IF(D127="","",IF(COUNTIF($D$5:$D$204,D127)&gt;1,"Code en double",IF(OR(A127="",F127="",G127=""),"Champ obligatoire manquant",IF(C127="","Surface manquante","OK"))))</f>
        <v/>
      </c>
      <c r="M127" s="7">
        <f>IF(A127="","",A127&amp;" | "&amp;B127)</f>
        <v/>
      </c>
      <c r="N127" s="15">
        <f>IF(OR(M127="",C127=""),0,IF(COUNTIF($M$5:M127,M127)=1,C127,0))</f>
        <v/>
      </c>
      <c r="O127" s="7">
        <f>IF(AND(D127&lt;&gt;"",OR('Tableau de bord'!$C$9="",A127='Tableau de bord'!$C$9),OR('Tableau de bord'!$C$10="",B127='Tableau de bord'!$C$10),OR('Tableau de bord'!$C$11="",F127='Tableau de bord'!$C$11),OR('Tableau de bord'!$C$12="",G127='Tableau de bord'!$C$12)),1,0)</f>
        <v/>
      </c>
      <c r="P127" s="15">
        <f>IF(AND(N127&gt;0,OR('Tableau de bord'!$C$9="",A127='Tableau de bord'!$C$9),OR('Tableau de bord'!$C$10="",B127='Tableau de bord'!$C$10)),N127,0)</f>
        <v/>
      </c>
      <c r="Q127" s="7">
        <f>IF(OR(L127="",L127="OK"),0,1)</f>
        <v/>
      </c>
    </row>
    <row r="128" ht="18" customHeight="1">
      <c r="A128" s="7" t="n"/>
      <c r="B128" s="7" t="n"/>
      <c r="C128" s="15" t="n"/>
      <c r="D128" s="7" t="n"/>
      <c r="E128" s="7" t="n"/>
      <c r="F128" s="7" t="n"/>
      <c r="G128" s="7" t="n"/>
      <c r="H128" s="7" t="n"/>
      <c r="I128" s="7" t="n"/>
      <c r="J128" s="16" t="n"/>
      <c r="K128" s="7" t="n"/>
      <c r="L128" s="7">
        <f>IF(D128="","",IF(COUNTIF($D$5:$D$204,D128)&gt;1,"Code en double",IF(OR(A128="",F128="",G128=""),"Champ obligatoire manquant",IF(C128="","Surface manquante","OK"))))</f>
        <v/>
      </c>
      <c r="M128" s="7">
        <f>IF(A128="","",A128&amp;" | "&amp;B128)</f>
        <v/>
      </c>
      <c r="N128" s="15">
        <f>IF(OR(M128="",C128=""),0,IF(COUNTIF($M$5:M128,M128)=1,C128,0))</f>
        <v/>
      </c>
      <c r="O128" s="7">
        <f>IF(AND(D128&lt;&gt;"",OR('Tableau de bord'!$C$9="",A128='Tableau de bord'!$C$9),OR('Tableau de bord'!$C$10="",B128='Tableau de bord'!$C$10),OR('Tableau de bord'!$C$11="",F128='Tableau de bord'!$C$11),OR('Tableau de bord'!$C$12="",G128='Tableau de bord'!$C$12)),1,0)</f>
        <v/>
      </c>
      <c r="P128" s="15">
        <f>IF(AND(N128&gt;0,OR('Tableau de bord'!$C$9="",A128='Tableau de bord'!$C$9),OR('Tableau de bord'!$C$10="",B128='Tableau de bord'!$C$10)),N128,0)</f>
        <v/>
      </c>
      <c r="Q128" s="7">
        <f>IF(OR(L128="",L128="OK"),0,1)</f>
        <v/>
      </c>
    </row>
    <row r="129" ht="18" customHeight="1">
      <c r="A129" s="7" t="n"/>
      <c r="B129" s="7" t="n"/>
      <c r="C129" s="15" t="n"/>
      <c r="D129" s="7" t="n"/>
      <c r="E129" s="7" t="n"/>
      <c r="F129" s="7" t="n"/>
      <c r="G129" s="7" t="n"/>
      <c r="H129" s="7" t="n"/>
      <c r="I129" s="7" t="n"/>
      <c r="J129" s="16" t="n"/>
      <c r="K129" s="7" t="n"/>
      <c r="L129" s="7">
        <f>IF(D129="","",IF(COUNTIF($D$5:$D$204,D129)&gt;1,"Code en double",IF(OR(A129="",F129="",G129=""),"Champ obligatoire manquant",IF(C129="","Surface manquante","OK"))))</f>
        <v/>
      </c>
      <c r="M129" s="7">
        <f>IF(A129="","",A129&amp;" | "&amp;B129)</f>
        <v/>
      </c>
      <c r="N129" s="15">
        <f>IF(OR(M129="",C129=""),0,IF(COUNTIF($M$5:M129,M129)=1,C129,0))</f>
        <v/>
      </c>
      <c r="O129" s="7">
        <f>IF(AND(D129&lt;&gt;"",OR('Tableau de bord'!$C$9="",A129='Tableau de bord'!$C$9),OR('Tableau de bord'!$C$10="",B129='Tableau de bord'!$C$10),OR('Tableau de bord'!$C$11="",F129='Tableau de bord'!$C$11),OR('Tableau de bord'!$C$12="",G129='Tableau de bord'!$C$12)),1,0)</f>
        <v/>
      </c>
      <c r="P129" s="15">
        <f>IF(AND(N129&gt;0,OR('Tableau de bord'!$C$9="",A129='Tableau de bord'!$C$9),OR('Tableau de bord'!$C$10="",B129='Tableau de bord'!$C$10)),N129,0)</f>
        <v/>
      </c>
      <c r="Q129" s="7">
        <f>IF(OR(L129="",L129="OK"),0,1)</f>
        <v/>
      </c>
    </row>
    <row r="130" ht="18" customHeight="1">
      <c r="A130" s="7" t="n"/>
      <c r="B130" s="7" t="n"/>
      <c r="C130" s="15" t="n"/>
      <c r="D130" s="7" t="n"/>
      <c r="E130" s="7" t="n"/>
      <c r="F130" s="7" t="n"/>
      <c r="G130" s="7" t="n"/>
      <c r="H130" s="7" t="n"/>
      <c r="I130" s="7" t="n"/>
      <c r="J130" s="16" t="n"/>
      <c r="K130" s="7" t="n"/>
      <c r="L130" s="7">
        <f>IF(D130="","",IF(COUNTIF($D$5:$D$204,D130)&gt;1,"Code en double",IF(OR(A130="",F130="",G130=""),"Champ obligatoire manquant",IF(C130="","Surface manquante","OK"))))</f>
        <v/>
      </c>
      <c r="M130" s="7">
        <f>IF(A130="","",A130&amp;" | "&amp;B130)</f>
        <v/>
      </c>
      <c r="N130" s="15">
        <f>IF(OR(M130="",C130=""),0,IF(COUNTIF($M$5:M130,M130)=1,C130,0))</f>
        <v/>
      </c>
      <c r="O130" s="7">
        <f>IF(AND(D130&lt;&gt;"",OR('Tableau de bord'!$C$9="",A130='Tableau de bord'!$C$9),OR('Tableau de bord'!$C$10="",B130='Tableau de bord'!$C$10),OR('Tableau de bord'!$C$11="",F130='Tableau de bord'!$C$11),OR('Tableau de bord'!$C$12="",G130='Tableau de bord'!$C$12)),1,0)</f>
        <v/>
      </c>
      <c r="P130" s="15">
        <f>IF(AND(N130&gt;0,OR('Tableau de bord'!$C$9="",A130='Tableau de bord'!$C$9),OR('Tableau de bord'!$C$10="",B130='Tableau de bord'!$C$10)),N130,0)</f>
        <v/>
      </c>
      <c r="Q130" s="7">
        <f>IF(OR(L130="",L130="OK"),0,1)</f>
        <v/>
      </c>
    </row>
    <row r="131" ht="18" customHeight="1">
      <c r="A131" s="7" t="n"/>
      <c r="B131" s="7" t="n"/>
      <c r="C131" s="15" t="n"/>
      <c r="D131" s="7" t="n"/>
      <c r="E131" s="7" t="n"/>
      <c r="F131" s="7" t="n"/>
      <c r="G131" s="7" t="n"/>
      <c r="H131" s="7" t="n"/>
      <c r="I131" s="7" t="n"/>
      <c r="J131" s="16" t="n"/>
      <c r="K131" s="7" t="n"/>
      <c r="L131" s="7">
        <f>IF(D131="","",IF(COUNTIF($D$5:$D$204,D131)&gt;1,"Code en double",IF(OR(A131="",F131="",G131=""),"Champ obligatoire manquant",IF(C131="","Surface manquante","OK"))))</f>
        <v/>
      </c>
      <c r="M131" s="7">
        <f>IF(A131="","",A131&amp;" | "&amp;B131)</f>
        <v/>
      </c>
      <c r="N131" s="15">
        <f>IF(OR(M131="",C131=""),0,IF(COUNTIF($M$5:M131,M131)=1,C131,0))</f>
        <v/>
      </c>
      <c r="O131" s="7">
        <f>IF(AND(D131&lt;&gt;"",OR('Tableau de bord'!$C$9="",A131='Tableau de bord'!$C$9),OR('Tableau de bord'!$C$10="",B131='Tableau de bord'!$C$10),OR('Tableau de bord'!$C$11="",F131='Tableau de bord'!$C$11),OR('Tableau de bord'!$C$12="",G131='Tableau de bord'!$C$12)),1,0)</f>
        <v/>
      </c>
      <c r="P131" s="15">
        <f>IF(AND(N131&gt;0,OR('Tableau de bord'!$C$9="",A131='Tableau de bord'!$C$9),OR('Tableau de bord'!$C$10="",B131='Tableau de bord'!$C$10)),N131,0)</f>
        <v/>
      </c>
      <c r="Q131" s="7">
        <f>IF(OR(L131="",L131="OK"),0,1)</f>
        <v/>
      </c>
    </row>
    <row r="132" ht="18" customHeight="1">
      <c r="A132" s="7" t="n"/>
      <c r="B132" s="7" t="n"/>
      <c r="C132" s="15" t="n"/>
      <c r="D132" s="7" t="n"/>
      <c r="E132" s="7" t="n"/>
      <c r="F132" s="7" t="n"/>
      <c r="G132" s="7" t="n"/>
      <c r="H132" s="7" t="n"/>
      <c r="I132" s="7" t="n"/>
      <c r="J132" s="16" t="n"/>
      <c r="K132" s="7" t="n"/>
      <c r="L132" s="7">
        <f>IF(D132="","",IF(COUNTIF($D$5:$D$204,D132)&gt;1,"Code en double",IF(OR(A132="",F132="",G132=""),"Champ obligatoire manquant",IF(C132="","Surface manquante","OK"))))</f>
        <v/>
      </c>
      <c r="M132" s="7">
        <f>IF(A132="","",A132&amp;" | "&amp;B132)</f>
        <v/>
      </c>
      <c r="N132" s="15">
        <f>IF(OR(M132="",C132=""),0,IF(COUNTIF($M$5:M132,M132)=1,C132,0))</f>
        <v/>
      </c>
      <c r="O132" s="7">
        <f>IF(AND(D132&lt;&gt;"",OR('Tableau de bord'!$C$9="",A132='Tableau de bord'!$C$9),OR('Tableau de bord'!$C$10="",B132='Tableau de bord'!$C$10),OR('Tableau de bord'!$C$11="",F132='Tableau de bord'!$C$11),OR('Tableau de bord'!$C$12="",G132='Tableau de bord'!$C$12)),1,0)</f>
        <v/>
      </c>
      <c r="P132" s="15">
        <f>IF(AND(N132&gt;0,OR('Tableau de bord'!$C$9="",A132='Tableau de bord'!$C$9),OR('Tableau de bord'!$C$10="",B132='Tableau de bord'!$C$10)),N132,0)</f>
        <v/>
      </c>
      <c r="Q132" s="7">
        <f>IF(OR(L132="",L132="OK"),0,1)</f>
        <v/>
      </c>
    </row>
    <row r="133" ht="18" customHeight="1">
      <c r="A133" s="7" t="n"/>
      <c r="B133" s="7" t="n"/>
      <c r="C133" s="15" t="n"/>
      <c r="D133" s="7" t="n"/>
      <c r="E133" s="7" t="n"/>
      <c r="F133" s="7" t="n"/>
      <c r="G133" s="7" t="n"/>
      <c r="H133" s="7" t="n"/>
      <c r="I133" s="7" t="n"/>
      <c r="J133" s="16" t="n"/>
      <c r="K133" s="7" t="n"/>
      <c r="L133" s="7">
        <f>IF(D133="","",IF(COUNTIF($D$5:$D$204,D133)&gt;1,"Code en double",IF(OR(A133="",F133="",G133=""),"Champ obligatoire manquant",IF(C133="","Surface manquante","OK"))))</f>
        <v/>
      </c>
      <c r="M133" s="7">
        <f>IF(A133="","",A133&amp;" | "&amp;B133)</f>
        <v/>
      </c>
      <c r="N133" s="15">
        <f>IF(OR(M133="",C133=""),0,IF(COUNTIF($M$5:M133,M133)=1,C133,0))</f>
        <v/>
      </c>
      <c r="O133" s="7">
        <f>IF(AND(D133&lt;&gt;"",OR('Tableau de bord'!$C$9="",A133='Tableau de bord'!$C$9),OR('Tableau de bord'!$C$10="",B133='Tableau de bord'!$C$10),OR('Tableau de bord'!$C$11="",F133='Tableau de bord'!$C$11),OR('Tableau de bord'!$C$12="",G133='Tableau de bord'!$C$12)),1,0)</f>
        <v/>
      </c>
      <c r="P133" s="15">
        <f>IF(AND(N133&gt;0,OR('Tableau de bord'!$C$9="",A133='Tableau de bord'!$C$9),OR('Tableau de bord'!$C$10="",B133='Tableau de bord'!$C$10)),N133,0)</f>
        <v/>
      </c>
      <c r="Q133" s="7">
        <f>IF(OR(L133="",L133="OK"),0,1)</f>
        <v/>
      </c>
    </row>
    <row r="134" ht="18" customHeight="1">
      <c r="A134" s="7" t="n"/>
      <c r="B134" s="7" t="n"/>
      <c r="C134" s="15" t="n"/>
      <c r="D134" s="7" t="n"/>
      <c r="E134" s="7" t="n"/>
      <c r="F134" s="7" t="n"/>
      <c r="G134" s="7" t="n"/>
      <c r="H134" s="7" t="n"/>
      <c r="I134" s="7" t="n"/>
      <c r="J134" s="16" t="n"/>
      <c r="K134" s="7" t="n"/>
      <c r="L134" s="7">
        <f>IF(D134="","",IF(COUNTIF($D$5:$D$204,D134)&gt;1,"Code en double",IF(OR(A134="",F134="",G134=""),"Champ obligatoire manquant",IF(C134="","Surface manquante","OK"))))</f>
        <v/>
      </c>
      <c r="M134" s="7">
        <f>IF(A134="","",A134&amp;" | "&amp;B134)</f>
        <v/>
      </c>
      <c r="N134" s="15">
        <f>IF(OR(M134="",C134=""),0,IF(COUNTIF($M$5:M134,M134)=1,C134,0))</f>
        <v/>
      </c>
      <c r="O134" s="7">
        <f>IF(AND(D134&lt;&gt;"",OR('Tableau de bord'!$C$9="",A134='Tableau de bord'!$C$9),OR('Tableau de bord'!$C$10="",B134='Tableau de bord'!$C$10),OR('Tableau de bord'!$C$11="",F134='Tableau de bord'!$C$11),OR('Tableau de bord'!$C$12="",G134='Tableau de bord'!$C$12)),1,0)</f>
        <v/>
      </c>
      <c r="P134" s="15">
        <f>IF(AND(N134&gt;0,OR('Tableau de bord'!$C$9="",A134='Tableau de bord'!$C$9),OR('Tableau de bord'!$C$10="",B134='Tableau de bord'!$C$10)),N134,0)</f>
        <v/>
      </c>
      <c r="Q134" s="7">
        <f>IF(OR(L134="",L134="OK"),0,1)</f>
        <v/>
      </c>
    </row>
    <row r="135" ht="18" customHeight="1">
      <c r="A135" s="7" t="n"/>
      <c r="B135" s="7" t="n"/>
      <c r="C135" s="15" t="n"/>
      <c r="D135" s="7" t="n"/>
      <c r="E135" s="7" t="n"/>
      <c r="F135" s="7" t="n"/>
      <c r="G135" s="7" t="n"/>
      <c r="H135" s="7" t="n"/>
      <c r="I135" s="7" t="n"/>
      <c r="J135" s="16" t="n"/>
      <c r="K135" s="7" t="n"/>
      <c r="L135" s="7">
        <f>IF(D135="","",IF(COUNTIF($D$5:$D$204,D135)&gt;1,"Code en double",IF(OR(A135="",F135="",G135=""),"Champ obligatoire manquant",IF(C135="","Surface manquante","OK"))))</f>
        <v/>
      </c>
      <c r="M135" s="7">
        <f>IF(A135="","",A135&amp;" | "&amp;B135)</f>
        <v/>
      </c>
      <c r="N135" s="15">
        <f>IF(OR(M135="",C135=""),0,IF(COUNTIF($M$5:M135,M135)=1,C135,0))</f>
        <v/>
      </c>
      <c r="O135" s="7">
        <f>IF(AND(D135&lt;&gt;"",OR('Tableau de bord'!$C$9="",A135='Tableau de bord'!$C$9),OR('Tableau de bord'!$C$10="",B135='Tableau de bord'!$C$10),OR('Tableau de bord'!$C$11="",F135='Tableau de bord'!$C$11),OR('Tableau de bord'!$C$12="",G135='Tableau de bord'!$C$12)),1,0)</f>
        <v/>
      </c>
      <c r="P135" s="15">
        <f>IF(AND(N135&gt;0,OR('Tableau de bord'!$C$9="",A135='Tableau de bord'!$C$9),OR('Tableau de bord'!$C$10="",B135='Tableau de bord'!$C$10)),N135,0)</f>
        <v/>
      </c>
      <c r="Q135" s="7">
        <f>IF(OR(L135="",L135="OK"),0,1)</f>
        <v/>
      </c>
    </row>
    <row r="136" ht="18" customHeight="1">
      <c r="A136" s="7" t="n"/>
      <c r="B136" s="7" t="n"/>
      <c r="C136" s="15" t="n"/>
      <c r="D136" s="7" t="n"/>
      <c r="E136" s="7" t="n"/>
      <c r="F136" s="7" t="n"/>
      <c r="G136" s="7" t="n"/>
      <c r="H136" s="7" t="n"/>
      <c r="I136" s="7" t="n"/>
      <c r="J136" s="16" t="n"/>
      <c r="K136" s="7" t="n"/>
      <c r="L136" s="7">
        <f>IF(D136="","",IF(COUNTIF($D$5:$D$204,D136)&gt;1,"Code en double",IF(OR(A136="",F136="",G136=""),"Champ obligatoire manquant",IF(C136="","Surface manquante","OK"))))</f>
        <v/>
      </c>
      <c r="M136" s="7">
        <f>IF(A136="","",A136&amp;" | "&amp;B136)</f>
        <v/>
      </c>
      <c r="N136" s="15">
        <f>IF(OR(M136="",C136=""),0,IF(COUNTIF($M$5:M136,M136)=1,C136,0))</f>
        <v/>
      </c>
      <c r="O136" s="7">
        <f>IF(AND(D136&lt;&gt;"",OR('Tableau de bord'!$C$9="",A136='Tableau de bord'!$C$9),OR('Tableau de bord'!$C$10="",B136='Tableau de bord'!$C$10),OR('Tableau de bord'!$C$11="",F136='Tableau de bord'!$C$11),OR('Tableau de bord'!$C$12="",G136='Tableau de bord'!$C$12)),1,0)</f>
        <v/>
      </c>
      <c r="P136" s="15">
        <f>IF(AND(N136&gt;0,OR('Tableau de bord'!$C$9="",A136='Tableau de bord'!$C$9),OR('Tableau de bord'!$C$10="",B136='Tableau de bord'!$C$10)),N136,0)</f>
        <v/>
      </c>
      <c r="Q136" s="7">
        <f>IF(OR(L136="",L136="OK"),0,1)</f>
        <v/>
      </c>
    </row>
    <row r="137" ht="18" customHeight="1">
      <c r="A137" s="7" t="n"/>
      <c r="B137" s="7" t="n"/>
      <c r="C137" s="15" t="n"/>
      <c r="D137" s="7" t="n"/>
      <c r="E137" s="7" t="n"/>
      <c r="F137" s="7" t="n"/>
      <c r="G137" s="7" t="n"/>
      <c r="H137" s="7" t="n"/>
      <c r="I137" s="7" t="n"/>
      <c r="J137" s="16" t="n"/>
      <c r="K137" s="7" t="n"/>
      <c r="L137" s="7">
        <f>IF(D137="","",IF(COUNTIF($D$5:$D$204,D137)&gt;1,"Code en double",IF(OR(A137="",F137="",G137=""),"Champ obligatoire manquant",IF(C137="","Surface manquante","OK"))))</f>
        <v/>
      </c>
      <c r="M137" s="7">
        <f>IF(A137="","",A137&amp;" | "&amp;B137)</f>
        <v/>
      </c>
      <c r="N137" s="15">
        <f>IF(OR(M137="",C137=""),0,IF(COUNTIF($M$5:M137,M137)=1,C137,0))</f>
        <v/>
      </c>
      <c r="O137" s="7">
        <f>IF(AND(D137&lt;&gt;"",OR('Tableau de bord'!$C$9="",A137='Tableau de bord'!$C$9),OR('Tableau de bord'!$C$10="",B137='Tableau de bord'!$C$10),OR('Tableau de bord'!$C$11="",F137='Tableau de bord'!$C$11),OR('Tableau de bord'!$C$12="",G137='Tableau de bord'!$C$12)),1,0)</f>
        <v/>
      </c>
      <c r="P137" s="15">
        <f>IF(AND(N137&gt;0,OR('Tableau de bord'!$C$9="",A137='Tableau de bord'!$C$9),OR('Tableau de bord'!$C$10="",B137='Tableau de bord'!$C$10)),N137,0)</f>
        <v/>
      </c>
      <c r="Q137" s="7">
        <f>IF(OR(L137="",L137="OK"),0,1)</f>
        <v/>
      </c>
    </row>
    <row r="138" ht="18" customHeight="1">
      <c r="A138" s="7" t="n"/>
      <c r="B138" s="7" t="n"/>
      <c r="C138" s="15" t="n"/>
      <c r="D138" s="7" t="n"/>
      <c r="E138" s="7" t="n"/>
      <c r="F138" s="7" t="n"/>
      <c r="G138" s="7" t="n"/>
      <c r="H138" s="7" t="n"/>
      <c r="I138" s="7" t="n"/>
      <c r="J138" s="16" t="n"/>
      <c r="K138" s="7" t="n"/>
      <c r="L138" s="7">
        <f>IF(D138="","",IF(COUNTIF($D$5:$D$204,D138)&gt;1,"Code en double",IF(OR(A138="",F138="",G138=""),"Champ obligatoire manquant",IF(C138="","Surface manquante","OK"))))</f>
        <v/>
      </c>
      <c r="M138" s="7">
        <f>IF(A138="","",A138&amp;" | "&amp;B138)</f>
        <v/>
      </c>
      <c r="N138" s="15">
        <f>IF(OR(M138="",C138=""),0,IF(COUNTIF($M$5:M138,M138)=1,C138,0))</f>
        <v/>
      </c>
      <c r="O138" s="7">
        <f>IF(AND(D138&lt;&gt;"",OR('Tableau de bord'!$C$9="",A138='Tableau de bord'!$C$9),OR('Tableau de bord'!$C$10="",B138='Tableau de bord'!$C$10),OR('Tableau de bord'!$C$11="",F138='Tableau de bord'!$C$11),OR('Tableau de bord'!$C$12="",G138='Tableau de bord'!$C$12)),1,0)</f>
        <v/>
      </c>
      <c r="P138" s="15">
        <f>IF(AND(N138&gt;0,OR('Tableau de bord'!$C$9="",A138='Tableau de bord'!$C$9),OR('Tableau de bord'!$C$10="",B138='Tableau de bord'!$C$10)),N138,0)</f>
        <v/>
      </c>
      <c r="Q138" s="7">
        <f>IF(OR(L138="",L138="OK"),0,1)</f>
        <v/>
      </c>
    </row>
    <row r="139" ht="18" customHeight="1">
      <c r="A139" s="7" t="n"/>
      <c r="B139" s="7" t="n"/>
      <c r="C139" s="15" t="n"/>
      <c r="D139" s="7" t="n"/>
      <c r="E139" s="7" t="n"/>
      <c r="F139" s="7" t="n"/>
      <c r="G139" s="7" t="n"/>
      <c r="H139" s="7" t="n"/>
      <c r="I139" s="7" t="n"/>
      <c r="J139" s="16" t="n"/>
      <c r="K139" s="7" t="n"/>
      <c r="L139" s="7">
        <f>IF(D139="","",IF(COUNTIF($D$5:$D$204,D139)&gt;1,"Code en double",IF(OR(A139="",F139="",G139=""),"Champ obligatoire manquant",IF(C139="","Surface manquante","OK"))))</f>
        <v/>
      </c>
      <c r="M139" s="7">
        <f>IF(A139="","",A139&amp;" | "&amp;B139)</f>
        <v/>
      </c>
      <c r="N139" s="15">
        <f>IF(OR(M139="",C139=""),0,IF(COUNTIF($M$5:M139,M139)=1,C139,0))</f>
        <v/>
      </c>
      <c r="O139" s="7">
        <f>IF(AND(D139&lt;&gt;"",OR('Tableau de bord'!$C$9="",A139='Tableau de bord'!$C$9),OR('Tableau de bord'!$C$10="",B139='Tableau de bord'!$C$10),OR('Tableau de bord'!$C$11="",F139='Tableau de bord'!$C$11),OR('Tableau de bord'!$C$12="",G139='Tableau de bord'!$C$12)),1,0)</f>
        <v/>
      </c>
      <c r="P139" s="15">
        <f>IF(AND(N139&gt;0,OR('Tableau de bord'!$C$9="",A139='Tableau de bord'!$C$9),OR('Tableau de bord'!$C$10="",B139='Tableau de bord'!$C$10)),N139,0)</f>
        <v/>
      </c>
      <c r="Q139" s="7">
        <f>IF(OR(L139="",L139="OK"),0,1)</f>
        <v/>
      </c>
    </row>
    <row r="140" ht="18" customHeight="1">
      <c r="A140" s="7" t="n"/>
      <c r="B140" s="7" t="n"/>
      <c r="C140" s="15" t="n"/>
      <c r="D140" s="7" t="n"/>
      <c r="E140" s="7" t="n"/>
      <c r="F140" s="7" t="n"/>
      <c r="G140" s="7" t="n"/>
      <c r="H140" s="7" t="n"/>
      <c r="I140" s="7" t="n"/>
      <c r="J140" s="16" t="n"/>
      <c r="K140" s="7" t="n"/>
      <c r="L140" s="7">
        <f>IF(D140="","",IF(COUNTIF($D$5:$D$204,D140)&gt;1,"Code en double",IF(OR(A140="",F140="",G140=""),"Champ obligatoire manquant",IF(C140="","Surface manquante","OK"))))</f>
        <v/>
      </c>
      <c r="M140" s="7">
        <f>IF(A140="","",A140&amp;" | "&amp;B140)</f>
        <v/>
      </c>
      <c r="N140" s="15">
        <f>IF(OR(M140="",C140=""),0,IF(COUNTIF($M$5:M140,M140)=1,C140,0))</f>
        <v/>
      </c>
      <c r="O140" s="7">
        <f>IF(AND(D140&lt;&gt;"",OR('Tableau de bord'!$C$9="",A140='Tableau de bord'!$C$9),OR('Tableau de bord'!$C$10="",B140='Tableau de bord'!$C$10),OR('Tableau de bord'!$C$11="",F140='Tableau de bord'!$C$11),OR('Tableau de bord'!$C$12="",G140='Tableau de bord'!$C$12)),1,0)</f>
        <v/>
      </c>
      <c r="P140" s="15">
        <f>IF(AND(N140&gt;0,OR('Tableau de bord'!$C$9="",A140='Tableau de bord'!$C$9),OR('Tableau de bord'!$C$10="",B140='Tableau de bord'!$C$10)),N140,0)</f>
        <v/>
      </c>
      <c r="Q140" s="7">
        <f>IF(OR(L140="",L140="OK"),0,1)</f>
        <v/>
      </c>
    </row>
    <row r="141" ht="18" customHeight="1">
      <c r="A141" s="7" t="n"/>
      <c r="B141" s="7" t="n"/>
      <c r="C141" s="15" t="n"/>
      <c r="D141" s="7" t="n"/>
      <c r="E141" s="7" t="n"/>
      <c r="F141" s="7" t="n"/>
      <c r="G141" s="7" t="n"/>
      <c r="H141" s="7" t="n"/>
      <c r="I141" s="7" t="n"/>
      <c r="J141" s="16" t="n"/>
      <c r="K141" s="7" t="n"/>
      <c r="L141" s="7">
        <f>IF(D141="","",IF(COUNTIF($D$5:$D$204,D141)&gt;1,"Code en double",IF(OR(A141="",F141="",G141=""),"Champ obligatoire manquant",IF(C141="","Surface manquante","OK"))))</f>
        <v/>
      </c>
      <c r="M141" s="7">
        <f>IF(A141="","",A141&amp;" | "&amp;B141)</f>
        <v/>
      </c>
      <c r="N141" s="15">
        <f>IF(OR(M141="",C141=""),0,IF(COUNTIF($M$5:M141,M141)=1,C141,0))</f>
        <v/>
      </c>
      <c r="O141" s="7">
        <f>IF(AND(D141&lt;&gt;"",OR('Tableau de bord'!$C$9="",A141='Tableau de bord'!$C$9),OR('Tableau de bord'!$C$10="",B141='Tableau de bord'!$C$10),OR('Tableau de bord'!$C$11="",F141='Tableau de bord'!$C$11),OR('Tableau de bord'!$C$12="",G141='Tableau de bord'!$C$12)),1,0)</f>
        <v/>
      </c>
      <c r="P141" s="15">
        <f>IF(AND(N141&gt;0,OR('Tableau de bord'!$C$9="",A141='Tableau de bord'!$C$9),OR('Tableau de bord'!$C$10="",B141='Tableau de bord'!$C$10)),N141,0)</f>
        <v/>
      </c>
      <c r="Q141" s="7">
        <f>IF(OR(L141="",L141="OK"),0,1)</f>
        <v/>
      </c>
    </row>
    <row r="142" ht="18" customHeight="1">
      <c r="A142" s="7" t="n"/>
      <c r="B142" s="7" t="n"/>
      <c r="C142" s="15" t="n"/>
      <c r="D142" s="7" t="n"/>
      <c r="E142" s="7" t="n"/>
      <c r="F142" s="7" t="n"/>
      <c r="G142" s="7" t="n"/>
      <c r="H142" s="7" t="n"/>
      <c r="I142" s="7" t="n"/>
      <c r="J142" s="16" t="n"/>
      <c r="K142" s="7" t="n"/>
      <c r="L142" s="7">
        <f>IF(D142="","",IF(COUNTIF($D$5:$D$204,D142)&gt;1,"Code en double",IF(OR(A142="",F142="",G142=""),"Champ obligatoire manquant",IF(C142="","Surface manquante","OK"))))</f>
        <v/>
      </c>
      <c r="M142" s="7">
        <f>IF(A142="","",A142&amp;" | "&amp;B142)</f>
        <v/>
      </c>
      <c r="N142" s="15">
        <f>IF(OR(M142="",C142=""),0,IF(COUNTIF($M$5:M142,M142)=1,C142,0))</f>
        <v/>
      </c>
      <c r="O142" s="7">
        <f>IF(AND(D142&lt;&gt;"",OR('Tableau de bord'!$C$9="",A142='Tableau de bord'!$C$9),OR('Tableau de bord'!$C$10="",B142='Tableau de bord'!$C$10),OR('Tableau de bord'!$C$11="",F142='Tableau de bord'!$C$11),OR('Tableau de bord'!$C$12="",G142='Tableau de bord'!$C$12)),1,0)</f>
        <v/>
      </c>
      <c r="P142" s="15">
        <f>IF(AND(N142&gt;0,OR('Tableau de bord'!$C$9="",A142='Tableau de bord'!$C$9),OR('Tableau de bord'!$C$10="",B142='Tableau de bord'!$C$10)),N142,0)</f>
        <v/>
      </c>
      <c r="Q142" s="7">
        <f>IF(OR(L142="",L142="OK"),0,1)</f>
        <v/>
      </c>
    </row>
    <row r="143" ht="18" customHeight="1">
      <c r="A143" s="7" t="n"/>
      <c r="B143" s="7" t="n"/>
      <c r="C143" s="15" t="n"/>
      <c r="D143" s="7" t="n"/>
      <c r="E143" s="7" t="n"/>
      <c r="F143" s="7" t="n"/>
      <c r="G143" s="7" t="n"/>
      <c r="H143" s="7" t="n"/>
      <c r="I143" s="7" t="n"/>
      <c r="J143" s="16" t="n"/>
      <c r="K143" s="7" t="n"/>
      <c r="L143" s="7">
        <f>IF(D143="","",IF(COUNTIF($D$5:$D$204,D143)&gt;1,"Code en double",IF(OR(A143="",F143="",G143=""),"Champ obligatoire manquant",IF(C143="","Surface manquante","OK"))))</f>
        <v/>
      </c>
      <c r="M143" s="7">
        <f>IF(A143="","",A143&amp;" | "&amp;B143)</f>
        <v/>
      </c>
      <c r="N143" s="15">
        <f>IF(OR(M143="",C143=""),0,IF(COUNTIF($M$5:M143,M143)=1,C143,0))</f>
        <v/>
      </c>
      <c r="O143" s="7">
        <f>IF(AND(D143&lt;&gt;"",OR('Tableau de bord'!$C$9="",A143='Tableau de bord'!$C$9),OR('Tableau de bord'!$C$10="",B143='Tableau de bord'!$C$10),OR('Tableau de bord'!$C$11="",F143='Tableau de bord'!$C$11),OR('Tableau de bord'!$C$12="",G143='Tableau de bord'!$C$12)),1,0)</f>
        <v/>
      </c>
      <c r="P143" s="15">
        <f>IF(AND(N143&gt;0,OR('Tableau de bord'!$C$9="",A143='Tableau de bord'!$C$9),OR('Tableau de bord'!$C$10="",B143='Tableau de bord'!$C$10)),N143,0)</f>
        <v/>
      </c>
      <c r="Q143" s="7">
        <f>IF(OR(L143="",L143="OK"),0,1)</f>
        <v/>
      </c>
    </row>
    <row r="144" ht="18" customHeight="1">
      <c r="A144" s="7" t="n"/>
      <c r="B144" s="7" t="n"/>
      <c r="C144" s="15" t="n"/>
      <c r="D144" s="7" t="n"/>
      <c r="E144" s="7" t="n"/>
      <c r="F144" s="7" t="n"/>
      <c r="G144" s="7" t="n"/>
      <c r="H144" s="7" t="n"/>
      <c r="I144" s="7" t="n"/>
      <c r="J144" s="16" t="n"/>
      <c r="K144" s="7" t="n"/>
      <c r="L144" s="7">
        <f>IF(D144="","",IF(COUNTIF($D$5:$D$204,D144)&gt;1,"Code en double",IF(OR(A144="",F144="",G144=""),"Champ obligatoire manquant",IF(C144="","Surface manquante","OK"))))</f>
        <v/>
      </c>
      <c r="M144" s="7">
        <f>IF(A144="","",A144&amp;" | "&amp;B144)</f>
        <v/>
      </c>
      <c r="N144" s="15">
        <f>IF(OR(M144="",C144=""),0,IF(COUNTIF($M$5:M144,M144)=1,C144,0))</f>
        <v/>
      </c>
      <c r="O144" s="7">
        <f>IF(AND(D144&lt;&gt;"",OR('Tableau de bord'!$C$9="",A144='Tableau de bord'!$C$9),OR('Tableau de bord'!$C$10="",B144='Tableau de bord'!$C$10),OR('Tableau de bord'!$C$11="",F144='Tableau de bord'!$C$11),OR('Tableau de bord'!$C$12="",G144='Tableau de bord'!$C$12)),1,0)</f>
        <v/>
      </c>
      <c r="P144" s="15">
        <f>IF(AND(N144&gt;0,OR('Tableau de bord'!$C$9="",A144='Tableau de bord'!$C$9),OR('Tableau de bord'!$C$10="",B144='Tableau de bord'!$C$10)),N144,0)</f>
        <v/>
      </c>
      <c r="Q144" s="7">
        <f>IF(OR(L144="",L144="OK"),0,1)</f>
        <v/>
      </c>
    </row>
    <row r="145" ht="18" customHeight="1">
      <c r="A145" s="7" t="n"/>
      <c r="B145" s="7" t="n"/>
      <c r="C145" s="15" t="n"/>
      <c r="D145" s="7" t="n"/>
      <c r="E145" s="7" t="n"/>
      <c r="F145" s="7" t="n"/>
      <c r="G145" s="7" t="n"/>
      <c r="H145" s="7" t="n"/>
      <c r="I145" s="7" t="n"/>
      <c r="J145" s="16" t="n"/>
      <c r="K145" s="7" t="n"/>
      <c r="L145" s="7">
        <f>IF(D145="","",IF(COUNTIF($D$5:$D$204,D145)&gt;1,"Code en double",IF(OR(A145="",F145="",G145=""),"Champ obligatoire manquant",IF(C145="","Surface manquante","OK"))))</f>
        <v/>
      </c>
      <c r="M145" s="7">
        <f>IF(A145="","",A145&amp;" | "&amp;B145)</f>
        <v/>
      </c>
      <c r="N145" s="15">
        <f>IF(OR(M145="",C145=""),0,IF(COUNTIF($M$5:M145,M145)=1,C145,0))</f>
        <v/>
      </c>
      <c r="O145" s="7">
        <f>IF(AND(D145&lt;&gt;"",OR('Tableau de bord'!$C$9="",A145='Tableau de bord'!$C$9),OR('Tableau de bord'!$C$10="",B145='Tableau de bord'!$C$10),OR('Tableau de bord'!$C$11="",F145='Tableau de bord'!$C$11),OR('Tableau de bord'!$C$12="",G145='Tableau de bord'!$C$12)),1,0)</f>
        <v/>
      </c>
      <c r="P145" s="15">
        <f>IF(AND(N145&gt;0,OR('Tableau de bord'!$C$9="",A145='Tableau de bord'!$C$9),OR('Tableau de bord'!$C$10="",B145='Tableau de bord'!$C$10)),N145,0)</f>
        <v/>
      </c>
      <c r="Q145" s="7">
        <f>IF(OR(L145="",L145="OK"),0,1)</f>
        <v/>
      </c>
    </row>
    <row r="146" ht="18" customHeight="1">
      <c r="A146" s="7" t="n"/>
      <c r="B146" s="7" t="n"/>
      <c r="C146" s="15" t="n"/>
      <c r="D146" s="7" t="n"/>
      <c r="E146" s="7" t="n"/>
      <c r="F146" s="7" t="n"/>
      <c r="G146" s="7" t="n"/>
      <c r="H146" s="7" t="n"/>
      <c r="I146" s="7" t="n"/>
      <c r="J146" s="16" t="n"/>
      <c r="K146" s="7" t="n"/>
      <c r="L146" s="7">
        <f>IF(D146="","",IF(COUNTIF($D$5:$D$204,D146)&gt;1,"Code en double",IF(OR(A146="",F146="",G146=""),"Champ obligatoire manquant",IF(C146="","Surface manquante","OK"))))</f>
        <v/>
      </c>
      <c r="M146" s="7">
        <f>IF(A146="","",A146&amp;" | "&amp;B146)</f>
        <v/>
      </c>
      <c r="N146" s="15">
        <f>IF(OR(M146="",C146=""),0,IF(COUNTIF($M$5:M146,M146)=1,C146,0))</f>
        <v/>
      </c>
      <c r="O146" s="7">
        <f>IF(AND(D146&lt;&gt;"",OR('Tableau de bord'!$C$9="",A146='Tableau de bord'!$C$9),OR('Tableau de bord'!$C$10="",B146='Tableau de bord'!$C$10),OR('Tableau de bord'!$C$11="",F146='Tableau de bord'!$C$11),OR('Tableau de bord'!$C$12="",G146='Tableau de bord'!$C$12)),1,0)</f>
        <v/>
      </c>
      <c r="P146" s="15">
        <f>IF(AND(N146&gt;0,OR('Tableau de bord'!$C$9="",A146='Tableau de bord'!$C$9),OR('Tableau de bord'!$C$10="",B146='Tableau de bord'!$C$10)),N146,0)</f>
        <v/>
      </c>
      <c r="Q146" s="7">
        <f>IF(OR(L146="",L146="OK"),0,1)</f>
        <v/>
      </c>
    </row>
    <row r="147" ht="18" customHeight="1">
      <c r="A147" s="7" t="n"/>
      <c r="B147" s="7" t="n"/>
      <c r="C147" s="15" t="n"/>
      <c r="D147" s="7" t="n"/>
      <c r="E147" s="7" t="n"/>
      <c r="F147" s="7" t="n"/>
      <c r="G147" s="7" t="n"/>
      <c r="H147" s="7" t="n"/>
      <c r="I147" s="7" t="n"/>
      <c r="J147" s="16" t="n"/>
      <c r="K147" s="7" t="n"/>
      <c r="L147" s="7">
        <f>IF(D147="","",IF(COUNTIF($D$5:$D$204,D147)&gt;1,"Code en double",IF(OR(A147="",F147="",G147=""),"Champ obligatoire manquant",IF(C147="","Surface manquante","OK"))))</f>
        <v/>
      </c>
      <c r="M147" s="7">
        <f>IF(A147="","",A147&amp;" | "&amp;B147)</f>
        <v/>
      </c>
      <c r="N147" s="15">
        <f>IF(OR(M147="",C147=""),0,IF(COUNTIF($M$5:M147,M147)=1,C147,0))</f>
        <v/>
      </c>
      <c r="O147" s="7">
        <f>IF(AND(D147&lt;&gt;"",OR('Tableau de bord'!$C$9="",A147='Tableau de bord'!$C$9),OR('Tableau de bord'!$C$10="",B147='Tableau de bord'!$C$10),OR('Tableau de bord'!$C$11="",F147='Tableau de bord'!$C$11),OR('Tableau de bord'!$C$12="",G147='Tableau de bord'!$C$12)),1,0)</f>
        <v/>
      </c>
      <c r="P147" s="15">
        <f>IF(AND(N147&gt;0,OR('Tableau de bord'!$C$9="",A147='Tableau de bord'!$C$9),OR('Tableau de bord'!$C$10="",B147='Tableau de bord'!$C$10)),N147,0)</f>
        <v/>
      </c>
      <c r="Q147" s="7">
        <f>IF(OR(L147="",L147="OK"),0,1)</f>
        <v/>
      </c>
    </row>
    <row r="148" ht="18" customHeight="1">
      <c r="A148" s="7" t="n"/>
      <c r="B148" s="7" t="n"/>
      <c r="C148" s="15" t="n"/>
      <c r="D148" s="7" t="n"/>
      <c r="E148" s="7" t="n"/>
      <c r="F148" s="7" t="n"/>
      <c r="G148" s="7" t="n"/>
      <c r="H148" s="7" t="n"/>
      <c r="I148" s="7" t="n"/>
      <c r="J148" s="16" t="n"/>
      <c r="K148" s="7" t="n"/>
      <c r="L148" s="7">
        <f>IF(D148="","",IF(COUNTIF($D$5:$D$204,D148)&gt;1,"Code en double",IF(OR(A148="",F148="",G148=""),"Champ obligatoire manquant",IF(C148="","Surface manquante","OK"))))</f>
        <v/>
      </c>
      <c r="M148" s="7">
        <f>IF(A148="","",A148&amp;" | "&amp;B148)</f>
        <v/>
      </c>
      <c r="N148" s="15">
        <f>IF(OR(M148="",C148=""),0,IF(COUNTIF($M$5:M148,M148)=1,C148,0))</f>
        <v/>
      </c>
      <c r="O148" s="7">
        <f>IF(AND(D148&lt;&gt;"",OR('Tableau de bord'!$C$9="",A148='Tableau de bord'!$C$9),OR('Tableau de bord'!$C$10="",B148='Tableau de bord'!$C$10),OR('Tableau de bord'!$C$11="",F148='Tableau de bord'!$C$11),OR('Tableau de bord'!$C$12="",G148='Tableau de bord'!$C$12)),1,0)</f>
        <v/>
      </c>
      <c r="P148" s="15">
        <f>IF(AND(N148&gt;0,OR('Tableau de bord'!$C$9="",A148='Tableau de bord'!$C$9),OR('Tableau de bord'!$C$10="",B148='Tableau de bord'!$C$10)),N148,0)</f>
        <v/>
      </c>
      <c r="Q148" s="7">
        <f>IF(OR(L148="",L148="OK"),0,1)</f>
        <v/>
      </c>
    </row>
    <row r="149" ht="18" customHeight="1">
      <c r="A149" s="7" t="n"/>
      <c r="B149" s="7" t="n"/>
      <c r="C149" s="15" t="n"/>
      <c r="D149" s="7" t="n"/>
      <c r="E149" s="7" t="n"/>
      <c r="F149" s="7" t="n"/>
      <c r="G149" s="7" t="n"/>
      <c r="H149" s="7" t="n"/>
      <c r="I149" s="7" t="n"/>
      <c r="J149" s="16" t="n"/>
      <c r="K149" s="7" t="n"/>
      <c r="L149" s="7">
        <f>IF(D149="","",IF(COUNTIF($D$5:$D$204,D149)&gt;1,"Code en double",IF(OR(A149="",F149="",G149=""),"Champ obligatoire manquant",IF(C149="","Surface manquante","OK"))))</f>
        <v/>
      </c>
      <c r="M149" s="7">
        <f>IF(A149="","",A149&amp;" | "&amp;B149)</f>
        <v/>
      </c>
      <c r="N149" s="15">
        <f>IF(OR(M149="",C149=""),0,IF(COUNTIF($M$5:M149,M149)=1,C149,0))</f>
        <v/>
      </c>
      <c r="O149" s="7">
        <f>IF(AND(D149&lt;&gt;"",OR('Tableau de bord'!$C$9="",A149='Tableau de bord'!$C$9),OR('Tableau de bord'!$C$10="",B149='Tableau de bord'!$C$10),OR('Tableau de bord'!$C$11="",F149='Tableau de bord'!$C$11),OR('Tableau de bord'!$C$12="",G149='Tableau de bord'!$C$12)),1,0)</f>
        <v/>
      </c>
      <c r="P149" s="15">
        <f>IF(AND(N149&gt;0,OR('Tableau de bord'!$C$9="",A149='Tableau de bord'!$C$9),OR('Tableau de bord'!$C$10="",B149='Tableau de bord'!$C$10)),N149,0)</f>
        <v/>
      </c>
      <c r="Q149" s="7">
        <f>IF(OR(L149="",L149="OK"),0,1)</f>
        <v/>
      </c>
    </row>
    <row r="150" ht="18" customHeight="1">
      <c r="A150" s="7" t="n"/>
      <c r="B150" s="7" t="n"/>
      <c r="C150" s="15" t="n"/>
      <c r="D150" s="7" t="n"/>
      <c r="E150" s="7" t="n"/>
      <c r="F150" s="7" t="n"/>
      <c r="G150" s="7" t="n"/>
      <c r="H150" s="7" t="n"/>
      <c r="I150" s="7" t="n"/>
      <c r="J150" s="16" t="n"/>
      <c r="K150" s="7" t="n"/>
      <c r="L150" s="7">
        <f>IF(D150="","",IF(COUNTIF($D$5:$D$204,D150)&gt;1,"Code en double",IF(OR(A150="",F150="",G150=""),"Champ obligatoire manquant",IF(C150="","Surface manquante","OK"))))</f>
        <v/>
      </c>
      <c r="M150" s="7">
        <f>IF(A150="","",A150&amp;" | "&amp;B150)</f>
        <v/>
      </c>
      <c r="N150" s="15">
        <f>IF(OR(M150="",C150=""),0,IF(COUNTIF($M$5:M150,M150)=1,C150,0))</f>
        <v/>
      </c>
      <c r="O150" s="7">
        <f>IF(AND(D150&lt;&gt;"",OR('Tableau de bord'!$C$9="",A150='Tableau de bord'!$C$9),OR('Tableau de bord'!$C$10="",B150='Tableau de bord'!$C$10),OR('Tableau de bord'!$C$11="",F150='Tableau de bord'!$C$11),OR('Tableau de bord'!$C$12="",G150='Tableau de bord'!$C$12)),1,0)</f>
        <v/>
      </c>
      <c r="P150" s="15">
        <f>IF(AND(N150&gt;0,OR('Tableau de bord'!$C$9="",A150='Tableau de bord'!$C$9),OR('Tableau de bord'!$C$10="",B150='Tableau de bord'!$C$10)),N150,0)</f>
        <v/>
      </c>
      <c r="Q150" s="7">
        <f>IF(OR(L150="",L150="OK"),0,1)</f>
        <v/>
      </c>
    </row>
    <row r="151" ht="18" customHeight="1">
      <c r="A151" s="7" t="n"/>
      <c r="B151" s="7" t="n"/>
      <c r="C151" s="15" t="n"/>
      <c r="D151" s="7" t="n"/>
      <c r="E151" s="7" t="n"/>
      <c r="F151" s="7" t="n"/>
      <c r="G151" s="7" t="n"/>
      <c r="H151" s="7" t="n"/>
      <c r="I151" s="7" t="n"/>
      <c r="J151" s="16" t="n"/>
      <c r="K151" s="7" t="n"/>
      <c r="L151" s="7">
        <f>IF(D151="","",IF(COUNTIF($D$5:$D$204,D151)&gt;1,"Code en double",IF(OR(A151="",F151="",G151=""),"Champ obligatoire manquant",IF(C151="","Surface manquante","OK"))))</f>
        <v/>
      </c>
      <c r="M151" s="7">
        <f>IF(A151="","",A151&amp;" | "&amp;B151)</f>
        <v/>
      </c>
      <c r="N151" s="15">
        <f>IF(OR(M151="",C151=""),0,IF(COUNTIF($M$5:M151,M151)=1,C151,0))</f>
        <v/>
      </c>
      <c r="O151" s="7">
        <f>IF(AND(D151&lt;&gt;"",OR('Tableau de bord'!$C$9="",A151='Tableau de bord'!$C$9),OR('Tableau de bord'!$C$10="",B151='Tableau de bord'!$C$10),OR('Tableau de bord'!$C$11="",F151='Tableau de bord'!$C$11),OR('Tableau de bord'!$C$12="",G151='Tableau de bord'!$C$12)),1,0)</f>
        <v/>
      </c>
      <c r="P151" s="15">
        <f>IF(AND(N151&gt;0,OR('Tableau de bord'!$C$9="",A151='Tableau de bord'!$C$9),OR('Tableau de bord'!$C$10="",B151='Tableau de bord'!$C$10)),N151,0)</f>
        <v/>
      </c>
      <c r="Q151" s="7">
        <f>IF(OR(L151="",L151="OK"),0,1)</f>
        <v/>
      </c>
    </row>
    <row r="152" ht="18" customHeight="1">
      <c r="A152" s="7" t="n"/>
      <c r="B152" s="7" t="n"/>
      <c r="C152" s="15" t="n"/>
      <c r="D152" s="7" t="n"/>
      <c r="E152" s="7" t="n"/>
      <c r="F152" s="7" t="n"/>
      <c r="G152" s="7" t="n"/>
      <c r="H152" s="7" t="n"/>
      <c r="I152" s="7" t="n"/>
      <c r="J152" s="16" t="n"/>
      <c r="K152" s="7" t="n"/>
      <c r="L152" s="7">
        <f>IF(D152="","",IF(COUNTIF($D$5:$D$204,D152)&gt;1,"Code en double",IF(OR(A152="",F152="",G152=""),"Champ obligatoire manquant",IF(C152="","Surface manquante","OK"))))</f>
        <v/>
      </c>
      <c r="M152" s="7">
        <f>IF(A152="","",A152&amp;" | "&amp;B152)</f>
        <v/>
      </c>
      <c r="N152" s="15">
        <f>IF(OR(M152="",C152=""),0,IF(COUNTIF($M$5:M152,M152)=1,C152,0))</f>
        <v/>
      </c>
      <c r="O152" s="7">
        <f>IF(AND(D152&lt;&gt;"",OR('Tableau de bord'!$C$9="",A152='Tableau de bord'!$C$9),OR('Tableau de bord'!$C$10="",B152='Tableau de bord'!$C$10),OR('Tableau de bord'!$C$11="",F152='Tableau de bord'!$C$11),OR('Tableau de bord'!$C$12="",G152='Tableau de bord'!$C$12)),1,0)</f>
        <v/>
      </c>
      <c r="P152" s="15">
        <f>IF(AND(N152&gt;0,OR('Tableau de bord'!$C$9="",A152='Tableau de bord'!$C$9),OR('Tableau de bord'!$C$10="",B152='Tableau de bord'!$C$10)),N152,0)</f>
        <v/>
      </c>
      <c r="Q152" s="7">
        <f>IF(OR(L152="",L152="OK"),0,1)</f>
        <v/>
      </c>
    </row>
    <row r="153" ht="18" customHeight="1">
      <c r="A153" s="7" t="n"/>
      <c r="B153" s="7" t="n"/>
      <c r="C153" s="15" t="n"/>
      <c r="D153" s="7" t="n"/>
      <c r="E153" s="7" t="n"/>
      <c r="F153" s="7" t="n"/>
      <c r="G153" s="7" t="n"/>
      <c r="H153" s="7" t="n"/>
      <c r="I153" s="7" t="n"/>
      <c r="J153" s="16" t="n"/>
      <c r="K153" s="7" t="n"/>
      <c r="L153" s="7">
        <f>IF(D153="","",IF(COUNTIF($D$5:$D$204,D153)&gt;1,"Code en double",IF(OR(A153="",F153="",G153=""),"Champ obligatoire manquant",IF(C153="","Surface manquante","OK"))))</f>
        <v/>
      </c>
      <c r="M153" s="7">
        <f>IF(A153="","",A153&amp;" | "&amp;B153)</f>
        <v/>
      </c>
      <c r="N153" s="15">
        <f>IF(OR(M153="",C153=""),0,IF(COUNTIF($M$5:M153,M153)=1,C153,0))</f>
        <v/>
      </c>
      <c r="O153" s="7">
        <f>IF(AND(D153&lt;&gt;"",OR('Tableau de bord'!$C$9="",A153='Tableau de bord'!$C$9),OR('Tableau de bord'!$C$10="",B153='Tableau de bord'!$C$10),OR('Tableau de bord'!$C$11="",F153='Tableau de bord'!$C$11),OR('Tableau de bord'!$C$12="",G153='Tableau de bord'!$C$12)),1,0)</f>
        <v/>
      </c>
      <c r="P153" s="15">
        <f>IF(AND(N153&gt;0,OR('Tableau de bord'!$C$9="",A153='Tableau de bord'!$C$9),OR('Tableau de bord'!$C$10="",B153='Tableau de bord'!$C$10)),N153,0)</f>
        <v/>
      </c>
      <c r="Q153" s="7">
        <f>IF(OR(L153="",L153="OK"),0,1)</f>
        <v/>
      </c>
    </row>
    <row r="154" ht="18" customHeight="1">
      <c r="A154" s="7" t="n"/>
      <c r="B154" s="7" t="n"/>
      <c r="C154" s="15" t="n"/>
      <c r="D154" s="7" t="n"/>
      <c r="E154" s="7" t="n"/>
      <c r="F154" s="7" t="n"/>
      <c r="G154" s="7" t="n"/>
      <c r="H154" s="7" t="n"/>
      <c r="I154" s="7" t="n"/>
      <c r="J154" s="16" t="n"/>
      <c r="K154" s="7" t="n"/>
      <c r="L154" s="7">
        <f>IF(D154="","",IF(COUNTIF($D$5:$D$204,D154)&gt;1,"Code en double",IF(OR(A154="",F154="",G154=""),"Champ obligatoire manquant",IF(C154="","Surface manquante","OK"))))</f>
        <v/>
      </c>
      <c r="M154" s="7">
        <f>IF(A154="","",A154&amp;" | "&amp;B154)</f>
        <v/>
      </c>
      <c r="N154" s="15">
        <f>IF(OR(M154="",C154=""),0,IF(COUNTIF($M$5:M154,M154)=1,C154,0))</f>
        <v/>
      </c>
      <c r="O154" s="7">
        <f>IF(AND(D154&lt;&gt;"",OR('Tableau de bord'!$C$9="",A154='Tableau de bord'!$C$9),OR('Tableau de bord'!$C$10="",B154='Tableau de bord'!$C$10),OR('Tableau de bord'!$C$11="",F154='Tableau de bord'!$C$11),OR('Tableau de bord'!$C$12="",G154='Tableau de bord'!$C$12)),1,0)</f>
        <v/>
      </c>
      <c r="P154" s="15">
        <f>IF(AND(N154&gt;0,OR('Tableau de bord'!$C$9="",A154='Tableau de bord'!$C$9),OR('Tableau de bord'!$C$10="",B154='Tableau de bord'!$C$10)),N154,0)</f>
        <v/>
      </c>
      <c r="Q154" s="7">
        <f>IF(OR(L154="",L154="OK"),0,1)</f>
        <v/>
      </c>
    </row>
    <row r="155" ht="18" customHeight="1">
      <c r="A155" s="7" t="n"/>
      <c r="B155" s="7" t="n"/>
      <c r="C155" s="15" t="n"/>
      <c r="D155" s="7" t="n"/>
      <c r="E155" s="7" t="n"/>
      <c r="F155" s="7" t="n"/>
      <c r="G155" s="7" t="n"/>
      <c r="H155" s="7" t="n"/>
      <c r="I155" s="7" t="n"/>
      <c r="J155" s="16" t="n"/>
      <c r="K155" s="7" t="n"/>
      <c r="L155" s="7">
        <f>IF(D155="","",IF(COUNTIF($D$5:$D$204,D155)&gt;1,"Code en double",IF(OR(A155="",F155="",G155=""),"Champ obligatoire manquant",IF(C155="","Surface manquante","OK"))))</f>
        <v/>
      </c>
      <c r="M155" s="7">
        <f>IF(A155="","",A155&amp;" | "&amp;B155)</f>
        <v/>
      </c>
      <c r="N155" s="15">
        <f>IF(OR(M155="",C155=""),0,IF(COUNTIF($M$5:M155,M155)=1,C155,0))</f>
        <v/>
      </c>
      <c r="O155" s="7">
        <f>IF(AND(D155&lt;&gt;"",OR('Tableau de bord'!$C$9="",A155='Tableau de bord'!$C$9),OR('Tableau de bord'!$C$10="",B155='Tableau de bord'!$C$10),OR('Tableau de bord'!$C$11="",F155='Tableau de bord'!$C$11),OR('Tableau de bord'!$C$12="",G155='Tableau de bord'!$C$12)),1,0)</f>
        <v/>
      </c>
      <c r="P155" s="15">
        <f>IF(AND(N155&gt;0,OR('Tableau de bord'!$C$9="",A155='Tableau de bord'!$C$9),OR('Tableau de bord'!$C$10="",B155='Tableau de bord'!$C$10)),N155,0)</f>
        <v/>
      </c>
      <c r="Q155" s="7">
        <f>IF(OR(L155="",L155="OK"),0,1)</f>
        <v/>
      </c>
    </row>
    <row r="156" ht="18" customHeight="1">
      <c r="A156" s="7" t="n"/>
      <c r="B156" s="7" t="n"/>
      <c r="C156" s="15" t="n"/>
      <c r="D156" s="7" t="n"/>
      <c r="E156" s="7" t="n"/>
      <c r="F156" s="7" t="n"/>
      <c r="G156" s="7" t="n"/>
      <c r="H156" s="7" t="n"/>
      <c r="I156" s="7" t="n"/>
      <c r="J156" s="16" t="n"/>
      <c r="K156" s="7" t="n"/>
      <c r="L156" s="7">
        <f>IF(D156="","",IF(COUNTIF($D$5:$D$204,D156)&gt;1,"Code en double",IF(OR(A156="",F156="",G156=""),"Champ obligatoire manquant",IF(C156="","Surface manquante","OK"))))</f>
        <v/>
      </c>
      <c r="M156" s="7">
        <f>IF(A156="","",A156&amp;" | "&amp;B156)</f>
        <v/>
      </c>
      <c r="N156" s="15">
        <f>IF(OR(M156="",C156=""),0,IF(COUNTIF($M$5:M156,M156)=1,C156,0))</f>
        <v/>
      </c>
      <c r="O156" s="7">
        <f>IF(AND(D156&lt;&gt;"",OR('Tableau de bord'!$C$9="",A156='Tableau de bord'!$C$9),OR('Tableau de bord'!$C$10="",B156='Tableau de bord'!$C$10),OR('Tableau de bord'!$C$11="",F156='Tableau de bord'!$C$11),OR('Tableau de bord'!$C$12="",G156='Tableau de bord'!$C$12)),1,0)</f>
        <v/>
      </c>
      <c r="P156" s="15">
        <f>IF(AND(N156&gt;0,OR('Tableau de bord'!$C$9="",A156='Tableau de bord'!$C$9),OR('Tableau de bord'!$C$10="",B156='Tableau de bord'!$C$10)),N156,0)</f>
        <v/>
      </c>
      <c r="Q156" s="7">
        <f>IF(OR(L156="",L156="OK"),0,1)</f>
        <v/>
      </c>
    </row>
    <row r="157" ht="18" customHeight="1">
      <c r="A157" s="7" t="n"/>
      <c r="B157" s="7" t="n"/>
      <c r="C157" s="15" t="n"/>
      <c r="D157" s="7" t="n"/>
      <c r="E157" s="7" t="n"/>
      <c r="F157" s="7" t="n"/>
      <c r="G157" s="7" t="n"/>
      <c r="H157" s="7" t="n"/>
      <c r="I157" s="7" t="n"/>
      <c r="J157" s="16" t="n"/>
      <c r="K157" s="7" t="n"/>
      <c r="L157" s="7">
        <f>IF(D157="","",IF(COUNTIF($D$5:$D$204,D157)&gt;1,"Code en double",IF(OR(A157="",F157="",G157=""),"Champ obligatoire manquant",IF(C157="","Surface manquante","OK"))))</f>
        <v/>
      </c>
      <c r="M157" s="7">
        <f>IF(A157="","",A157&amp;" | "&amp;B157)</f>
        <v/>
      </c>
      <c r="N157" s="15">
        <f>IF(OR(M157="",C157=""),0,IF(COUNTIF($M$5:M157,M157)=1,C157,0))</f>
        <v/>
      </c>
      <c r="O157" s="7">
        <f>IF(AND(D157&lt;&gt;"",OR('Tableau de bord'!$C$9="",A157='Tableau de bord'!$C$9),OR('Tableau de bord'!$C$10="",B157='Tableau de bord'!$C$10),OR('Tableau de bord'!$C$11="",F157='Tableau de bord'!$C$11),OR('Tableau de bord'!$C$12="",G157='Tableau de bord'!$C$12)),1,0)</f>
        <v/>
      </c>
      <c r="P157" s="15">
        <f>IF(AND(N157&gt;0,OR('Tableau de bord'!$C$9="",A157='Tableau de bord'!$C$9),OR('Tableau de bord'!$C$10="",B157='Tableau de bord'!$C$10)),N157,0)</f>
        <v/>
      </c>
      <c r="Q157" s="7">
        <f>IF(OR(L157="",L157="OK"),0,1)</f>
        <v/>
      </c>
    </row>
    <row r="158" ht="18" customHeight="1">
      <c r="A158" s="7" t="n"/>
      <c r="B158" s="7" t="n"/>
      <c r="C158" s="15" t="n"/>
      <c r="D158" s="7" t="n"/>
      <c r="E158" s="7" t="n"/>
      <c r="F158" s="7" t="n"/>
      <c r="G158" s="7" t="n"/>
      <c r="H158" s="7" t="n"/>
      <c r="I158" s="7" t="n"/>
      <c r="J158" s="16" t="n"/>
      <c r="K158" s="7" t="n"/>
      <c r="L158" s="7">
        <f>IF(D158="","",IF(COUNTIF($D$5:$D$204,D158)&gt;1,"Code en double",IF(OR(A158="",F158="",G158=""),"Champ obligatoire manquant",IF(C158="","Surface manquante","OK"))))</f>
        <v/>
      </c>
      <c r="M158" s="7">
        <f>IF(A158="","",A158&amp;" | "&amp;B158)</f>
        <v/>
      </c>
      <c r="N158" s="15">
        <f>IF(OR(M158="",C158=""),0,IF(COUNTIF($M$5:M158,M158)=1,C158,0))</f>
        <v/>
      </c>
      <c r="O158" s="7">
        <f>IF(AND(D158&lt;&gt;"",OR('Tableau de bord'!$C$9="",A158='Tableau de bord'!$C$9),OR('Tableau de bord'!$C$10="",B158='Tableau de bord'!$C$10),OR('Tableau de bord'!$C$11="",F158='Tableau de bord'!$C$11),OR('Tableau de bord'!$C$12="",G158='Tableau de bord'!$C$12)),1,0)</f>
        <v/>
      </c>
      <c r="P158" s="15">
        <f>IF(AND(N158&gt;0,OR('Tableau de bord'!$C$9="",A158='Tableau de bord'!$C$9),OR('Tableau de bord'!$C$10="",B158='Tableau de bord'!$C$10)),N158,0)</f>
        <v/>
      </c>
      <c r="Q158" s="7">
        <f>IF(OR(L158="",L158="OK"),0,1)</f>
        <v/>
      </c>
    </row>
    <row r="159" ht="18" customHeight="1">
      <c r="A159" s="7" t="n"/>
      <c r="B159" s="7" t="n"/>
      <c r="C159" s="15" t="n"/>
      <c r="D159" s="7" t="n"/>
      <c r="E159" s="7" t="n"/>
      <c r="F159" s="7" t="n"/>
      <c r="G159" s="7" t="n"/>
      <c r="H159" s="7" t="n"/>
      <c r="I159" s="7" t="n"/>
      <c r="J159" s="16" t="n"/>
      <c r="K159" s="7" t="n"/>
      <c r="L159" s="7">
        <f>IF(D159="","",IF(COUNTIF($D$5:$D$204,D159)&gt;1,"Code en double",IF(OR(A159="",F159="",G159=""),"Champ obligatoire manquant",IF(C159="","Surface manquante","OK"))))</f>
        <v/>
      </c>
      <c r="M159" s="7">
        <f>IF(A159="","",A159&amp;" | "&amp;B159)</f>
        <v/>
      </c>
      <c r="N159" s="15">
        <f>IF(OR(M159="",C159=""),0,IF(COUNTIF($M$5:M159,M159)=1,C159,0))</f>
        <v/>
      </c>
      <c r="O159" s="7">
        <f>IF(AND(D159&lt;&gt;"",OR('Tableau de bord'!$C$9="",A159='Tableau de bord'!$C$9),OR('Tableau de bord'!$C$10="",B159='Tableau de bord'!$C$10),OR('Tableau de bord'!$C$11="",F159='Tableau de bord'!$C$11),OR('Tableau de bord'!$C$12="",G159='Tableau de bord'!$C$12)),1,0)</f>
        <v/>
      </c>
      <c r="P159" s="15">
        <f>IF(AND(N159&gt;0,OR('Tableau de bord'!$C$9="",A159='Tableau de bord'!$C$9),OR('Tableau de bord'!$C$10="",B159='Tableau de bord'!$C$10)),N159,0)</f>
        <v/>
      </c>
      <c r="Q159" s="7">
        <f>IF(OR(L159="",L159="OK"),0,1)</f>
        <v/>
      </c>
    </row>
    <row r="160" ht="18" customHeight="1">
      <c r="A160" s="7" t="n"/>
      <c r="B160" s="7" t="n"/>
      <c r="C160" s="15" t="n"/>
      <c r="D160" s="7" t="n"/>
      <c r="E160" s="7" t="n"/>
      <c r="F160" s="7" t="n"/>
      <c r="G160" s="7" t="n"/>
      <c r="H160" s="7" t="n"/>
      <c r="I160" s="7" t="n"/>
      <c r="J160" s="16" t="n"/>
      <c r="K160" s="7" t="n"/>
      <c r="L160" s="7">
        <f>IF(D160="","",IF(COUNTIF($D$5:$D$204,D160)&gt;1,"Code en double",IF(OR(A160="",F160="",G160=""),"Champ obligatoire manquant",IF(C160="","Surface manquante","OK"))))</f>
        <v/>
      </c>
      <c r="M160" s="7">
        <f>IF(A160="","",A160&amp;" | "&amp;B160)</f>
        <v/>
      </c>
      <c r="N160" s="15">
        <f>IF(OR(M160="",C160=""),0,IF(COUNTIF($M$5:M160,M160)=1,C160,0))</f>
        <v/>
      </c>
      <c r="O160" s="7">
        <f>IF(AND(D160&lt;&gt;"",OR('Tableau de bord'!$C$9="",A160='Tableau de bord'!$C$9),OR('Tableau de bord'!$C$10="",B160='Tableau de bord'!$C$10),OR('Tableau de bord'!$C$11="",F160='Tableau de bord'!$C$11),OR('Tableau de bord'!$C$12="",G160='Tableau de bord'!$C$12)),1,0)</f>
        <v/>
      </c>
      <c r="P160" s="15">
        <f>IF(AND(N160&gt;0,OR('Tableau de bord'!$C$9="",A160='Tableau de bord'!$C$9),OR('Tableau de bord'!$C$10="",B160='Tableau de bord'!$C$10)),N160,0)</f>
        <v/>
      </c>
      <c r="Q160" s="7">
        <f>IF(OR(L160="",L160="OK"),0,1)</f>
        <v/>
      </c>
    </row>
    <row r="161" ht="18" customHeight="1">
      <c r="A161" s="7" t="n"/>
      <c r="B161" s="7" t="n"/>
      <c r="C161" s="15" t="n"/>
      <c r="D161" s="7" t="n"/>
      <c r="E161" s="7" t="n"/>
      <c r="F161" s="7" t="n"/>
      <c r="G161" s="7" t="n"/>
      <c r="H161" s="7" t="n"/>
      <c r="I161" s="7" t="n"/>
      <c r="J161" s="16" t="n"/>
      <c r="K161" s="7" t="n"/>
      <c r="L161" s="7">
        <f>IF(D161="","",IF(COUNTIF($D$5:$D$204,D161)&gt;1,"Code en double",IF(OR(A161="",F161="",G161=""),"Champ obligatoire manquant",IF(C161="","Surface manquante","OK"))))</f>
        <v/>
      </c>
      <c r="M161" s="7">
        <f>IF(A161="","",A161&amp;" | "&amp;B161)</f>
        <v/>
      </c>
      <c r="N161" s="15">
        <f>IF(OR(M161="",C161=""),0,IF(COUNTIF($M$5:M161,M161)=1,C161,0))</f>
        <v/>
      </c>
      <c r="O161" s="7">
        <f>IF(AND(D161&lt;&gt;"",OR('Tableau de bord'!$C$9="",A161='Tableau de bord'!$C$9),OR('Tableau de bord'!$C$10="",B161='Tableau de bord'!$C$10),OR('Tableau de bord'!$C$11="",F161='Tableau de bord'!$C$11),OR('Tableau de bord'!$C$12="",G161='Tableau de bord'!$C$12)),1,0)</f>
        <v/>
      </c>
      <c r="P161" s="15">
        <f>IF(AND(N161&gt;0,OR('Tableau de bord'!$C$9="",A161='Tableau de bord'!$C$9),OR('Tableau de bord'!$C$10="",B161='Tableau de bord'!$C$10)),N161,0)</f>
        <v/>
      </c>
      <c r="Q161" s="7">
        <f>IF(OR(L161="",L161="OK"),0,1)</f>
        <v/>
      </c>
    </row>
    <row r="162" ht="18" customHeight="1">
      <c r="A162" s="7" t="n"/>
      <c r="B162" s="7" t="n"/>
      <c r="C162" s="15" t="n"/>
      <c r="D162" s="7" t="n"/>
      <c r="E162" s="7" t="n"/>
      <c r="F162" s="7" t="n"/>
      <c r="G162" s="7" t="n"/>
      <c r="H162" s="7" t="n"/>
      <c r="I162" s="7" t="n"/>
      <c r="J162" s="16" t="n"/>
      <c r="K162" s="7" t="n"/>
      <c r="L162" s="7">
        <f>IF(D162="","",IF(COUNTIF($D$5:$D$204,D162)&gt;1,"Code en double",IF(OR(A162="",F162="",G162=""),"Champ obligatoire manquant",IF(C162="","Surface manquante","OK"))))</f>
        <v/>
      </c>
      <c r="M162" s="7">
        <f>IF(A162="","",A162&amp;" | "&amp;B162)</f>
        <v/>
      </c>
      <c r="N162" s="15">
        <f>IF(OR(M162="",C162=""),0,IF(COUNTIF($M$5:M162,M162)=1,C162,0))</f>
        <v/>
      </c>
      <c r="O162" s="7">
        <f>IF(AND(D162&lt;&gt;"",OR('Tableau de bord'!$C$9="",A162='Tableau de bord'!$C$9),OR('Tableau de bord'!$C$10="",B162='Tableau de bord'!$C$10),OR('Tableau de bord'!$C$11="",F162='Tableau de bord'!$C$11),OR('Tableau de bord'!$C$12="",G162='Tableau de bord'!$C$12)),1,0)</f>
        <v/>
      </c>
      <c r="P162" s="15">
        <f>IF(AND(N162&gt;0,OR('Tableau de bord'!$C$9="",A162='Tableau de bord'!$C$9),OR('Tableau de bord'!$C$10="",B162='Tableau de bord'!$C$10)),N162,0)</f>
        <v/>
      </c>
      <c r="Q162" s="7">
        <f>IF(OR(L162="",L162="OK"),0,1)</f>
        <v/>
      </c>
    </row>
    <row r="163" ht="18" customHeight="1">
      <c r="A163" s="7" t="n"/>
      <c r="B163" s="7" t="n"/>
      <c r="C163" s="15" t="n"/>
      <c r="D163" s="7" t="n"/>
      <c r="E163" s="7" t="n"/>
      <c r="F163" s="7" t="n"/>
      <c r="G163" s="7" t="n"/>
      <c r="H163" s="7" t="n"/>
      <c r="I163" s="7" t="n"/>
      <c r="J163" s="16" t="n"/>
      <c r="K163" s="7" t="n"/>
      <c r="L163" s="7">
        <f>IF(D163="","",IF(COUNTIF($D$5:$D$204,D163)&gt;1,"Code en double",IF(OR(A163="",F163="",G163=""),"Champ obligatoire manquant",IF(C163="","Surface manquante","OK"))))</f>
        <v/>
      </c>
      <c r="M163" s="7">
        <f>IF(A163="","",A163&amp;" | "&amp;B163)</f>
        <v/>
      </c>
      <c r="N163" s="15">
        <f>IF(OR(M163="",C163=""),0,IF(COUNTIF($M$5:M163,M163)=1,C163,0))</f>
        <v/>
      </c>
      <c r="O163" s="7">
        <f>IF(AND(D163&lt;&gt;"",OR('Tableau de bord'!$C$9="",A163='Tableau de bord'!$C$9),OR('Tableau de bord'!$C$10="",B163='Tableau de bord'!$C$10),OR('Tableau de bord'!$C$11="",F163='Tableau de bord'!$C$11),OR('Tableau de bord'!$C$12="",G163='Tableau de bord'!$C$12)),1,0)</f>
        <v/>
      </c>
      <c r="P163" s="15">
        <f>IF(AND(N163&gt;0,OR('Tableau de bord'!$C$9="",A163='Tableau de bord'!$C$9),OR('Tableau de bord'!$C$10="",B163='Tableau de bord'!$C$10)),N163,0)</f>
        <v/>
      </c>
      <c r="Q163" s="7">
        <f>IF(OR(L163="",L163="OK"),0,1)</f>
        <v/>
      </c>
    </row>
    <row r="164" ht="18" customHeight="1">
      <c r="A164" s="7" t="n"/>
      <c r="B164" s="7" t="n"/>
      <c r="C164" s="15" t="n"/>
      <c r="D164" s="7" t="n"/>
      <c r="E164" s="7" t="n"/>
      <c r="F164" s="7" t="n"/>
      <c r="G164" s="7" t="n"/>
      <c r="H164" s="7" t="n"/>
      <c r="I164" s="7" t="n"/>
      <c r="J164" s="16" t="n"/>
      <c r="K164" s="7" t="n"/>
      <c r="L164" s="7">
        <f>IF(D164="","",IF(COUNTIF($D$5:$D$204,D164)&gt;1,"Code en double",IF(OR(A164="",F164="",G164=""),"Champ obligatoire manquant",IF(C164="","Surface manquante","OK"))))</f>
        <v/>
      </c>
      <c r="M164" s="7">
        <f>IF(A164="","",A164&amp;" | "&amp;B164)</f>
        <v/>
      </c>
      <c r="N164" s="15">
        <f>IF(OR(M164="",C164=""),0,IF(COUNTIF($M$5:M164,M164)=1,C164,0))</f>
        <v/>
      </c>
      <c r="O164" s="7">
        <f>IF(AND(D164&lt;&gt;"",OR('Tableau de bord'!$C$9="",A164='Tableau de bord'!$C$9),OR('Tableau de bord'!$C$10="",B164='Tableau de bord'!$C$10),OR('Tableau de bord'!$C$11="",F164='Tableau de bord'!$C$11),OR('Tableau de bord'!$C$12="",G164='Tableau de bord'!$C$12)),1,0)</f>
        <v/>
      </c>
      <c r="P164" s="15">
        <f>IF(AND(N164&gt;0,OR('Tableau de bord'!$C$9="",A164='Tableau de bord'!$C$9),OR('Tableau de bord'!$C$10="",B164='Tableau de bord'!$C$10)),N164,0)</f>
        <v/>
      </c>
      <c r="Q164" s="7">
        <f>IF(OR(L164="",L164="OK"),0,1)</f>
        <v/>
      </c>
    </row>
    <row r="165" ht="18" customHeight="1">
      <c r="A165" s="7" t="n"/>
      <c r="B165" s="7" t="n"/>
      <c r="C165" s="15" t="n"/>
      <c r="D165" s="7" t="n"/>
      <c r="E165" s="7" t="n"/>
      <c r="F165" s="7" t="n"/>
      <c r="G165" s="7" t="n"/>
      <c r="H165" s="7" t="n"/>
      <c r="I165" s="7" t="n"/>
      <c r="J165" s="16" t="n"/>
      <c r="K165" s="7" t="n"/>
      <c r="L165" s="7">
        <f>IF(D165="","",IF(COUNTIF($D$5:$D$204,D165)&gt;1,"Code en double",IF(OR(A165="",F165="",G165=""),"Champ obligatoire manquant",IF(C165="","Surface manquante","OK"))))</f>
        <v/>
      </c>
      <c r="M165" s="7">
        <f>IF(A165="","",A165&amp;" | "&amp;B165)</f>
        <v/>
      </c>
      <c r="N165" s="15">
        <f>IF(OR(M165="",C165=""),0,IF(COUNTIF($M$5:M165,M165)=1,C165,0))</f>
        <v/>
      </c>
      <c r="O165" s="7">
        <f>IF(AND(D165&lt;&gt;"",OR('Tableau de bord'!$C$9="",A165='Tableau de bord'!$C$9),OR('Tableau de bord'!$C$10="",B165='Tableau de bord'!$C$10),OR('Tableau de bord'!$C$11="",F165='Tableau de bord'!$C$11),OR('Tableau de bord'!$C$12="",G165='Tableau de bord'!$C$12)),1,0)</f>
        <v/>
      </c>
      <c r="P165" s="15">
        <f>IF(AND(N165&gt;0,OR('Tableau de bord'!$C$9="",A165='Tableau de bord'!$C$9),OR('Tableau de bord'!$C$10="",B165='Tableau de bord'!$C$10)),N165,0)</f>
        <v/>
      </c>
      <c r="Q165" s="7">
        <f>IF(OR(L165="",L165="OK"),0,1)</f>
        <v/>
      </c>
    </row>
    <row r="166" ht="18" customHeight="1">
      <c r="A166" s="7" t="n"/>
      <c r="B166" s="7" t="n"/>
      <c r="C166" s="15" t="n"/>
      <c r="D166" s="7" t="n"/>
      <c r="E166" s="7" t="n"/>
      <c r="F166" s="7" t="n"/>
      <c r="G166" s="7" t="n"/>
      <c r="H166" s="7" t="n"/>
      <c r="I166" s="7" t="n"/>
      <c r="J166" s="16" t="n"/>
      <c r="K166" s="7" t="n"/>
      <c r="L166" s="7">
        <f>IF(D166="","",IF(COUNTIF($D$5:$D$204,D166)&gt;1,"Code en double",IF(OR(A166="",F166="",G166=""),"Champ obligatoire manquant",IF(C166="","Surface manquante","OK"))))</f>
        <v/>
      </c>
      <c r="M166" s="7">
        <f>IF(A166="","",A166&amp;" | "&amp;B166)</f>
        <v/>
      </c>
      <c r="N166" s="15">
        <f>IF(OR(M166="",C166=""),0,IF(COUNTIF($M$5:M166,M166)=1,C166,0))</f>
        <v/>
      </c>
      <c r="O166" s="7">
        <f>IF(AND(D166&lt;&gt;"",OR('Tableau de bord'!$C$9="",A166='Tableau de bord'!$C$9),OR('Tableau de bord'!$C$10="",B166='Tableau de bord'!$C$10),OR('Tableau de bord'!$C$11="",F166='Tableau de bord'!$C$11),OR('Tableau de bord'!$C$12="",G166='Tableau de bord'!$C$12)),1,0)</f>
        <v/>
      </c>
      <c r="P166" s="15">
        <f>IF(AND(N166&gt;0,OR('Tableau de bord'!$C$9="",A166='Tableau de bord'!$C$9),OR('Tableau de bord'!$C$10="",B166='Tableau de bord'!$C$10)),N166,0)</f>
        <v/>
      </c>
      <c r="Q166" s="7">
        <f>IF(OR(L166="",L166="OK"),0,1)</f>
        <v/>
      </c>
    </row>
    <row r="167" ht="18" customHeight="1">
      <c r="A167" s="7" t="n"/>
      <c r="B167" s="7" t="n"/>
      <c r="C167" s="15" t="n"/>
      <c r="D167" s="7" t="n"/>
      <c r="E167" s="7" t="n"/>
      <c r="F167" s="7" t="n"/>
      <c r="G167" s="7" t="n"/>
      <c r="H167" s="7" t="n"/>
      <c r="I167" s="7" t="n"/>
      <c r="J167" s="16" t="n"/>
      <c r="K167" s="7" t="n"/>
      <c r="L167" s="7">
        <f>IF(D167="","",IF(COUNTIF($D$5:$D$204,D167)&gt;1,"Code en double",IF(OR(A167="",F167="",G167=""),"Champ obligatoire manquant",IF(C167="","Surface manquante","OK"))))</f>
        <v/>
      </c>
      <c r="M167" s="7">
        <f>IF(A167="","",A167&amp;" | "&amp;B167)</f>
        <v/>
      </c>
      <c r="N167" s="15">
        <f>IF(OR(M167="",C167=""),0,IF(COUNTIF($M$5:M167,M167)=1,C167,0))</f>
        <v/>
      </c>
      <c r="O167" s="7">
        <f>IF(AND(D167&lt;&gt;"",OR('Tableau de bord'!$C$9="",A167='Tableau de bord'!$C$9),OR('Tableau de bord'!$C$10="",B167='Tableau de bord'!$C$10),OR('Tableau de bord'!$C$11="",F167='Tableau de bord'!$C$11),OR('Tableau de bord'!$C$12="",G167='Tableau de bord'!$C$12)),1,0)</f>
        <v/>
      </c>
      <c r="P167" s="15">
        <f>IF(AND(N167&gt;0,OR('Tableau de bord'!$C$9="",A167='Tableau de bord'!$C$9),OR('Tableau de bord'!$C$10="",B167='Tableau de bord'!$C$10)),N167,0)</f>
        <v/>
      </c>
      <c r="Q167" s="7">
        <f>IF(OR(L167="",L167="OK"),0,1)</f>
        <v/>
      </c>
    </row>
    <row r="168" ht="18" customHeight="1">
      <c r="A168" s="7" t="n"/>
      <c r="B168" s="7" t="n"/>
      <c r="C168" s="15" t="n"/>
      <c r="D168" s="7" t="n"/>
      <c r="E168" s="7" t="n"/>
      <c r="F168" s="7" t="n"/>
      <c r="G168" s="7" t="n"/>
      <c r="H168" s="7" t="n"/>
      <c r="I168" s="7" t="n"/>
      <c r="J168" s="16" t="n"/>
      <c r="K168" s="7" t="n"/>
      <c r="L168" s="7">
        <f>IF(D168="","",IF(COUNTIF($D$5:$D$204,D168)&gt;1,"Code en double",IF(OR(A168="",F168="",G168=""),"Champ obligatoire manquant",IF(C168="","Surface manquante","OK"))))</f>
        <v/>
      </c>
      <c r="M168" s="7">
        <f>IF(A168="","",A168&amp;" | "&amp;B168)</f>
        <v/>
      </c>
      <c r="N168" s="15">
        <f>IF(OR(M168="",C168=""),0,IF(COUNTIF($M$5:M168,M168)=1,C168,0))</f>
        <v/>
      </c>
      <c r="O168" s="7">
        <f>IF(AND(D168&lt;&gt;"",OR('Tableau de bord'!$C$9="",A168='Tableau de bord'!$C$9),OR('Tableau de bord'!$C$10="",B168='Tableau de bord'!$C$10),OR('Tableau de bord'!$C$11="",F168='Tableau de bord'!$C$11),OR('Tableau de bord'!$C$12="",G168='Tableau de bord'!$C$12)),1,0)</f>
        <v/>
      </c>
      <c r="P168" s="15">
        <f>IF(AND(N168&gt;0,OR('Tableau de bord'!$C$9="",A168='Tableau de bord'!$C$9),OR('Tableau de bord'!$C$10="",B168='Tableau de bord'!$C$10)),N168,0)</f>
        <v/>
      </c>
      <c r="Q168" s="7">
        <f>IF(OR(L168="",L168="OK"),0,1)</f>
        <v/>
      </c>
    </row>
    <row r="169" ht="18" customHeight="1">
      <c r="A169" s="7" t="n"/>
      <c r="B169" s="7" t="n"/>
      <c r="C169" s="15" t="n"/>
      <c r="D169" s="7" t="n"/>
      <c r="E169" s="7" t="n"/>
      <c r="F169" s="7" t="n"/>
      <c r="G169" s="7" t="n"/>
      <c r="H169" s="7" t="n"/>
      <c r="I169" s="7" t="n"/>
      <c r="J169" s="16" t="n"/>
      <c r="K169" s="7" t="n"/>
      <c r="L169" s="7">
        <f>IF(D169="","",IF(COUNTIF($D$5:$D$204,D169)&gt;1,"Code en double",IF(OR(A169="",F169="",G169=""),"Champ obligatoire manquant",IF(C169="","Surface manquante","OK"))))</f>
        <v/>
      </c>
      <c r="M169" s="7">
        <f>IF(A169="","",A169&amp;" | "&amp;B169)</f>
        <v/>
      </c>
      <c r="N169" s="15">
        <f>IF(OR(M169="",C169=""),0,IF(COUNTIF($M$5:M169,M169)=1,C169,0))</f>
        <v/>
      </c>
      <c r="O169" s="7">
        <f>IF(AND(D169&lt;&gt;"",OR('Tableau de bord'!$C$9="",A169='Tableau de bord'!$C$9),OR('Tableau de bord'!$C$10="",B169='Tableau de bord'!$C$10),OR('Tableau de bord'!$C$11="",F169='Tableau de bord'!$C$11),OR('Tableau de bord'!$C$12="",G169='Tableau de bord'!$C$12)),1,0)</f>
        <v/>
      </c>
      <c r="P169" s="15">
        <f>IF(AND(N169&gt;0,OR('Tableau de bord'!$C$9="",A169='Tableau de bord'!$C$9),OR('Tableau de bord'!$C$10="",B169='Tableau de bord'!$C$10)),N169,0)</f>
        <v/>
      </c>
      <c r="Q169" s="7">
        <f>IF(OR(L169="",L169="OK"),0,1)</f>
        <v/>
      </c>
    </row>
    <row r="170" ht="18" customHeight="1">
      <c r="A170" s="7" t="n"/>
      <c r="B170" s="7" t="n"/>
      <c r="C170" s="15" t="n"/>
      <c r="D170" s="7" t="n"/>
      <c r="E170" s="7" t="n"/>
      <c r="F170" s="7" t="n"/>
      <c r="G170" s="7" t="n"/>
      <c r="H170" s="7" t="n"/>
      <c r="I170" s="7" t="n"/>
      <c r="J170" s="16" t="n"/>
      <c r="K170" s="7" t="n"/>
      <c r="L170" s="7">
        <f>IF(D170="","",IF(COUNTIF($D$5:$D$204,D170)&gt;1,"Code en double",IF(OR(A170="",F170="",G170=""),"Champ obligatoire manquant",IF(C170="","Surface manquante","OK"))))</f>
        <v/>
      </c>
      <c r="M170" s="7">
        <f>IF(A170="","",A170&amp;" | "&amp;B170)</f>
        <v/>
      </c>
      <c r="N170" s="15">
        <f>IF(OR(M170="",C170=""),0,IF(COUNTIF($M$5:M170,M170)=1,C170,0))</f>
        <v/>
      </c>
      <c r="O170" s="7">
        <f>IF(AND(D170&lt;&gt;"",OR('Tableau de bord'!$C$9="",A170='Tableau de bord'!$C$9),OR('Tableau de bord'!$C$10="",B170='Tableau de bord'!$C$10),OR('Tableau de bord'!$C$11="",F170='Tableau de bord'!$C$11),OR('Tableau de bord'!$C$12="",G170='Tableau de bord'!$C$12)),1,0)</f>
        <v/>
      </c>
      <c r="P170" s="15">
        <f>IF(AND(N170&gt;0,OR('Tableau de bord'!$C$9="",A170='Tableau de bord'!$C$9),OR('Tableau de bord'!$C$10="",B170='Tableau de bord'!$C$10)),N170,0)</f>
        <v/>
      </c>
      <c r="Q170" s="7">
        <f>IF(OR(L170="",L170="OK"),0,1)</f>
        <v/>
      </c>
    </row>
    <row r="171" ht="18" customHeight="1">
      <c r="A171" s="7" t="n"/>
      <c r="B171" s="7" t="n"/>
      <c r="C171" s="15" t="n"/>
      <c r="D171" s="7" t="n"/>
      <c r="E171" s="7" t="n"/>
      <c r="F171" s="7" t="n"/>
      <c r="G171" s="7" t="n"/>
      <c r="H171" s="7" t="n"/>
      <c r="I171" s="7" t="n"/>
      <c r="J171" s="16" t="n"/>
      <c r="K171" s="7" t="n"/>
      <c r="L171" s="7">
        <f>IF(D171="","",IF(COUNTIF($D$5:$D$204,D171)&gt;1,"Code en double",IF(OR(A171="",F171="",G171=""),"Champ obligatoire manquant",IF(C171="","Surface manquante","OK"))))</f>
        <v/>
      </c>
      <c r="M171" s="7">
        <f>IF(A171="","",A171&amp;" | "&amp;B171)</f>
        <v/>
      </c>
      <c r="N171" s="15">
        <f>IF(OR(M171="",C171=""),0,IF(COUNTIF($M$5:M171,M171)=1,C171,0))</f>
        <v/>
      </c>
      <c r="O171" s="7">
        <f>IF(AND(D171&lt;&gt;"",OR('Tableau de bord'!$C$9="",A171='Tableau de bord'!$C$9),OR('Tableau de bord'!$C$10="",B171='Tableau de bord'!$C$10),OR('Tableau de bord'!$C$11="",F171='Tableau de bord'!$C$11),OR('Tableau de bord'!$C$12="",G171='Tableau de bord'!$C$12)),1,0)</f>
        <v/>
      </c>
      <c r="P171" s="15">
        <f>IF(AND(N171&gt;0,OR('Tableau de bord'!$C$9="",A171='Tableau de bord'!$C$9),OR('Tableau de bord'!$C$10="",B171='Tableau de bord'!$C$10)),N171,0)</f>
        <v/>
      </c>
      <c r="Q171" s="7">
        <f>IF(OR(L171="",L171="OK"),0,1)</f>
        <v/>
      </c>
    </row>
    <row r="172" ht="18" customHeight="1">
      <c r="A172" s="7" t="n"/>
      <c r="B172" s="7" t="n"/>
      <c r="C172" s="15" t="n"/>
      <c r="D172" s="7" t="n"/>
      <c r="E172" s="7" t="n"/>
      <c r="F172" s="7" t="n"/>
      <c r="G172" s="7" t="n"/>
      <c r="H172" s="7" t="n"/>
      <c r="I172" s="7" t="n"/>
      <c r="J172" s="16" t="n"/>
      <c r="K172" s="7" t="n"/>
      <c r="L172" s="7">
        <f>IF(D172="","",IF(COUNTIF($D$5:$D$204,D172)&gt;1,"Code en double",IF(OR(A172="",F172="",G172=""),"Champ obligatoire manquant",IF(C172="","Surface manquante","OK"))))</f>
        <v/>
      </c>
      <c r="M172" s="7">
        <f>IF(A172="","",A172&amp;" | "&amp;B172)</f>
        <v/>
      </c>
      <c r="N172" s="15">
        <f>IF(OR(M172="",C172=""),0,IF(COUNTIF($M$5:M172,M172)=1,C172,0))</f>
        <v/>
      </c>
      <c r="O172" s="7">
        <f>IF(AND(D172&lt;&gt;"",OR('Tableau de bord'!$C$9="",A172='Tableau de bord'!$C$9),OR('Tableau de bord'!$C$10="",B172='Tableau de bord'!$C$10),OR('Tableau de bord'!$C$11="",F172='Tableau de bord'!$C$11),OR('Tableau de bord'!$C$12="",G172='Tableau de bord'!$C$12)),1,0)</f>
        <v/>
      </c>
      <c r="P172" s="15">
        <f>IF(AND(N172&gt;0,OR('Tableau de bord'!$C$9="",A172='Tableau de bord'!$C$9),OR('Tableau de bord'!$C$10="",B172='Tableau de bord'!$C$10)),N172,0)</f>
        <v/>
      </c>
      <c r="Q172" s="7">
        <f>IF(OR(L172="",L172="OK"),0,1)</f>
        <v/>
      </c>
    </row>
    <row r="173" ht="18" customHeight="1">
      <c r="A173" s="7" t="n"/>
      <c r="B173" s="7" t="n"/>
      <c r="C173" s="15" t="n"/>
      <c r="D173" s="7" t="n"/>
      <c r="E173" s="7" t="n"/>
      <c r="F173" s="7" t="n"/>
      <c r="G173" s="7" t="n"/>
      <c r="H173" s="7" t="n"/>
      <c r="I173" s="7" t="n"/>
      <c r="J173" s="16" t="n"/>
      <c r="K173" s="7" t="n"/>
      <c r="L173" s="7">
        <f>IF(D173="","",IF(COUNTIF($D$5:$D$204,D173)&gt;1,"Code en double",IF(OR(A173="",F173="",G173=""),"Champ obligatoire manquant",IF(C173="","Surface manquante","OK"))))</f>
        <v/>
      </c>
      <c r="M173" s="7">
        <f>IF(A173="","",A173&amp;" | "&amp;B173)</f>
        <v/>
      </c>
      <c r="N173" s="15">
        <f>IF(OR(M173="",C173=""),0,IF(COUNTIF($M$5:M173,M173)=1,C173,0))</f>
        <v/>
      </c>
      <c r="O173" s="7">
        <f>IF(AND(D173&lt;&gt;"",OR('Tableau de bord'!$C$9="",A173='Tableau de bord'!$C$9),OR('Tableau de bord'!$C$10="",B173='Tableau de bord'!$C$10),OR('Tableau de bord'!$C$11="",F173='Tableau de bord'!$C$11),OR('Tableau de bord'!$C$12="",G173='Tableau de bord'!$C$12)),1,0)</f>
        <v/>
      </c>
      <c r="P173" s="15">
        <f>IF(AND(N173&gt;0,OR('Tableau de bord'!$C$9="",A173='Tableau de bord'!$C$9),OR('Tableau de bord'!$C$10="",B173='Tableau de bord'!$C$10)),N173,0)</f>
        <v/>
      </c>
      <c r="Q173" s="7">
        <f>IF(OR(L173="",L173="OK"),0,1)</f>
        <v/>
      </c>
    </row>
    <row r="174" ht="18" customHeight="1">
      <c r="A174" s="7" t="n"/>
      <c r="B174" s="7" t="n"/>
      <c r="C174" s="15" t="n"/>
      <c r="D174" s="7" t="n"/>
      <c r="E174" s="7" t="n"/>
      <c r="F174" s="7" t="n"/>
      <c r="G174" s="7" t="n"/>
      <c r="H174" s="7" t="n"/>
      <c r="I174" s="7" t="n"/>
      <c r="J174" s="16" t="n"/>
      <c r="K174" s="7" t="n"/>
      <c r="L174" s="7">
        <f>IF(D174="","",IF(COUNTIF($D$5:$D$204,D174)&gt;1,"Code en double",IF(OR(A174="",F174="",G174=""),"Champ obligatoire manquant",IF(C174="","Surface manquante","OK"))))</f>
        <v/>
      </c>
      <c r="M174" s="7">
        <f>IF(A174="","",A174&amp;" | "&amp;B174)</f>
        <v/>
      </c>
      <c r="N174" s="15">
        <f>IF(OR(M174="",C174=""),0,IF(COUNTIF($M$5:M174,M174)=1,C174,0))</f>
        <v/>
      </c>
      <c r="O174" s="7">
        <f>IF(AND(D174&lt;&gt;"",OR('Tableau de bord'!$C$9="",A174='Tableau de bord'!$C$9),OR('Tableau de bord'!$C$10="",B174='Tableau de bord'!$C$10),OR('Tableau de bord'!$C$11="",F174='Tableau de bord'!$C$11),OR('Tableau de bord'!$C$12="",G174='Tableau de bord'!$C$12)),1,0)</f>
        <v/>
      </c>
      <c r="P174" s="15">
        <f>IF(AND(N174&gt;0,OR('Tableau de bord'!$C$9="",A174='Tableau de bord'!$C$9),OR('Tableau de bord'!$C$10="",B174='Tableau de bord'!$C$10)),N174,0)</f>
        <v/>
      </c>
      <c r="Q174" s="7">
        <f>IF(OR(L174="",L174="OK"),0,1)</f>
        <v/>
      </c>
    </row>
    <row r="175" ht="18" customHeight="1">
      <c r="A175" s="7" t="n"/>
      <c r="B175" s="7" t="n"/>
      <c r="C175" s="15" t="n"/>
      <c r="D175" s="7" t="n"/>
      <c r="E175" s="7" t="n"/>
      <c r="F175" s="7" t="n"/>
      <c r="G175" s="7" t="n"/>
      <c r="H175" s="7" t="n"/>
      <c r="I175" s="7" t="n"/>
      <c r="J175" s="16" t="n"/>
      <c r="K175" s="7" t="n"/>
      <c r="L175" s="7">
        <f>IF(D175="","",IF(COUNTIF($D$5:$D$204,D175)&gt;1,"Code en double",IF(OR(A175="",F175="",G175=""),"Champ obligatoire manquant",IF(C175="","Surface manquante","OK"))))</f>
        <v/>
      </c>
      <c r="M175" s="7">
        <f>IF(A175="","",A175&amp;" | "&amp;B175)</f>
        <v/>
      </c>
      <c r="N175" s="15">
        <f>IF(OR(M175="",C175=""),0,IF(COUNTIF($M$5:M175,M175)=1,C175,0))</f>
        <v/>
      </c>
      <c r="O175" s="7">
        <f>IF(AND(D175&lt;&gt;"",OR('Tableau de bord'!$C$9="",A175='Tableau de bord'!$C$9),OR('Tableau de bord'!$C$10="",B175='Tableau de bord'!$C$10),OR('Tableau de bord'!$C$11="",F175='Tableau de bord'!$C$11),OR('Tableau de bord'!$C$12="",G175='Tableau de bord'!$C$12)),1,0)</f>
        <v/>
      </c>
      <c r="P175" s="15">
        <f>IF(AND(N175&gt;0,OR('Tableau de bord'!$C$9="",A175='Tableau de bord'!$C$9),OR('Tableau de bord'!$C$10="",B175='Tableau de bord'!$C$10)),N175,0)</f>
        <v/>
      </c>
      <c r="Q175" s="7">
        <f>IF(OR(L175="",L175="OK"),0,1)</f>
        <v/>
      </c>
    </row>
    <row r="176" ht="18" customHeight="1">
      <c r="A176" s="7" t="n"/>
      <c r="B176" s="7" t="n"/>
      <c r="C176" s="15" t="n"/>
      <c r="D176" s="7" t="n"/>
      <c r="E176" s="7" t="n"/>
      <c r="F176" s="7" t="n"/>
      <c r="G176" s="7" t="n"/>
      <c r="H176" s="7" t="n"/>
      <c r="I176" s="7" t="n"/>
      <c r="J176" s="16" t="n"/>
      <c r="K176" s="7" t="n"/>
      <c r="L176" s="7">
        <f>IF(D176="","",IF(COUNTIF($D$5:$D$204,D176)&gt;1,"Code en double",IF(OR(A176="",F176="",G176=""),"Champ obligatoire manquant",IF(C176="","Surface manquante","OK"))))</f>
        <v/>
      </c>
      <c r="M176" s="7">
        <f>IF(A176="","",A176&amp;" | "&amp;B176)</f>
        <v/>
      </c>
      <c r="N176" s="15">
        <f>IF(OR(M176="",C176=""),0,IF(COUNTIF($M$5:M176,M176)=1,C176,0))</f>
        <v/>
      </c>
      <c r="O176" s="7">
        <f>IF(AND(D176&lt;&gt;"",OR('Tableau de bord'!$C$9="",A176='Tableau de bord'!$C$9),OR('Tableau de bord'!$C$10="",B176='Tableau de bord'!$C$10),OR('Tableau de bord'!$C$11="",F176='Tableau de bord'!$C$11),OR('Tableau de bord'!$C$12="",G176='Tableau de bord'!$C$12)),1,0)</f>
        <v/>
      </c>
      <c r="P176" s="15">
        <f>IF(AND(N176&gt;0,OR('Tableau de bord'!$C$9="",A176='Tableau de bord'!$C$9),OR('Tableau de bord'!$C$10="",B176='Tableau de bord'!$C$10)),N176,0)</f>
        <v/>
      </c>
      <c r="Q176" s="7">
        <f>IF(OR(L176="",L176="OK"),0,1)</f>
        <v/>
      </c>
    </row>
    <row r="177" ht="18" customHeight="1">
      <c r="A177" s="7" t="n"/>
      <c r="B177" s="7" t="n"/>
      <c r="C177" s="15" t="n"/>
      <c r="D177" s="7" t="n"/>
      <c r="E177" s="7" t="n"/>
      <c r="F177" s="7" t="n"/>
      <c r="G177" s="7" t="n"/>
      <c r="H177" s="7" t="n"/>
      <c r="I177" s="7" t="n"/>
      <c r="J177" s="16" t="n"/>
      <c r="K177" s="7" t="n"/>
      <c r="L177" s="7">
        <f>IF(D177="","",IF(COUNTIF($D$5:$D$204,D177)&gt;1,"Code en double",IF(OR(A177="",F177="",G177=""),"Champ obligatoire manquant",IF(C177="","Surface manquante","OK"))))</f>
        <v/>
      </c>
      <c r="M177" s="7">
        <f>IF(A177="","",A177&amp;" | "&amp;B177)</f>
        <v/>
      </c>
      <c r="N177" s="15">
        <f>IF(OR(M177="",C177=""),0,IF(COUNTIF($M$5:M177,M177)=1,C177,0))</f>
        <v/>
      </c>
      <c r="O177" s="7">
        <f>IF(AND(D177&lt;&gt;"",OR('Tableau de bord'!$C$9="",A177='Tableau de bord'!$C$9),OR('Tableau de bord'!$C$10="",B177='Tableau de bord'!$C$10),OR('Tableau de bord'!$C$11="",F177='Tableau de bord'!$C$11),OR('Tableau de bord'!$C$12="",G177='Tableau de bord'!$C$12)),1,0)</f>
        <v/>
      </c>
      <c r="P177" s="15">
        <f>IF(AND(N177&gt;0,OR('Tableau de bord'!$C$9="",A177='Tableau de bord'!$C$9),OR('Tableau de bord'!$C$10="",B177='Tableau de bord'!$C$10)),N177,0)</f>
        <v/>
      </c>
      <c r="Q177" s="7">
        <f>IF(OR(L177="",L177="OK"),0,1)</f>
        <v/>
      </c>
    </row>
    <row r="178" ht="18" customHeight="1">
      <c r="A178" s="7" t="n"/>
      <c r="B178" s="7" t="n"/>
      <c r="C178" s="15" t="n"/>
      <c r="D178" s="7" t="n"/>
      <c r="E178" s="7" t="n"/>
      <c r="F178" s="7" t="n"/>
      <c r="G178" s="7" t="n"/>
      <c r="H178" s="7" t="n"/>
      <c r="I178" s="7" t="n"/>
      <c r="J178" s="16" t="n"/>
      <c r="K178" s="7" t="n"/>
      <c r="L178" s="7">
        <f>IF(D178="","",IF(COUNTIF($D$5:$D$204,D178)&gt;1,"Code en double",IF(OR(A178="",F178="",G178=""),"Champ obligatoire manquant",IF(C178="","Surface manquante","OK"))))</f>
        <v/>
      </c>
      <c r="M178" s="7">
        <f>IF(A178="","",A178&amp;" | "&amp;B178)</f>
        <v/>
      </c>
      <c r="N178" s="15">
        <f>IF(OR(M178="",C178=""),0,IF(COUNTIF($M$5:M178,M178)=1,C178,0))</f>
        <v/>
      </c>
      <c r="O178" s="7">
        <f>IF(AND(D178&lt;&gt;"",OR('Tableau de bord'!$C$9="",A178='Tableau de bord'!$C$9),OR('Tableau de bord'!$C$10="",B178='Tableau de bord'!$C$10),OR('Tableau de bord'!$C$11="",F178='Tableau de bord'!$C$11),OR('Tableau de bord'!$C$12="",G178='Tableau de bord'!$C$12)),1,0)</f>
        <v/>
      </c>
      <c r="P178" s="15">
        <f>IF(AND(N178&gt;0,OR('Tableau de bord'!$C$9="",A178='Tableau de bord'!$C$9),OR('Tableau de bord'!$C$10="",B178='Tableau de bord'!$C$10)),N178,0)</f>
        <v/>
      </c>
      <c r="Q178" s="7">
        <f>IF(OR(L178="",L178="OK"),0,1)</f>
        <v/>
      </c>
    </row>
    <row r="179" ht="18" customHeight="1">
      <c r="A179" s="7" t="n"/>
      <c r="B179" s="7" t="n"/>
      <c r="C179" s="15" t="n"/>
      <c r="D179" s="7" t="n"/>
      <c r="E179" s="7" t="n"/>
      <c r="F179" s="7" t="n"/>
      <c r="G179" s="7" t="n"/>
      <c r="H179" s="7" t="n"/>
      <c r="I179" s="7" t="n"/>
      <c r="J179" s="16" t="n"/>
      <c r="K179" s="7" t="n"/>
      <c r="L179" s="7">
        <f>IF(D179="","",IF(COUNTIF($D$5:$D$204,D179)&gt;1,"Code en double",IF(OR(A179="",F179="",G179=""),"Champ obligatoire manquant",IF(C179="","Surface manquante","OK"))))</f>
        <v/>
      </c>
      <c r="M179" s="7">
        <f>IF(A179="","",A179&amp;" | "&amp;B179)</f>
        <v/>
      </c>
      <c r="N179" s="15">
        <f>IF(OR(M179="",C179=""),0,IF(COUNTIF($M$5:M179,M179)=1,C179,0))</f>
        <v/>
      </c>
      <c r="O179" s="7">
        <f>IF(AND(D179&lt;&gt;"",OR('Tableau de bord'!$C$9="",A179='Tableau de bord'!$C$9),OR('Tableau de bord'!$C$10="",B179='Tableau de bord'!$C$10),OR('Tableau de bord'!$C$11="",F179='Tableau de bord'!$C$11),OR('Tableau de bord'!$C$12="",G179='Tableau de bord'!$C$12)),1,0)</f>
        <v/>
      </c>
      <c r="P179" s="15">
        <f>IF(AND(N179&gt;0,OR('Tableau de bord'!$C$9="",A179='Tableau de bord'!$C$9),OR('Tableau de bord'!$C$10="",B179='Tableau de bord'!$C$10)),N179,0)</f>
        <v/>
      </c>
      <c r="Q179" s="7">
        <f>IF(OR(L179="",L179="OK"),0,1)</f>
        <v/>
      </c>
    </row>
    <row r="180" ht="18" customHeight="1">
      <c r="A180" s="7" t="n"/>
      <c r="B180" s="7" t="n"/>
      <c r="C180" s="15" t="n"/>
      <c r="D180" s="7" t="n"/>
      <c r="E180" s="7" t="n"/>
      <c r="F180" s="7" t="n"/>
      <c r="G180" s="7" t="n"/>
      <c r="H180" s="7" t="n"/>
      <c r="I180" s="7" t="n"/>
      <c r="J180" s="16" t="n"/>
      <c r="K180" s="7" t="n"/>
      <c r="L180" s="7">
        <f>IF(D180="","",IF(COUNTIF($D$5:$D$204,D180)&gt;1,"Code en double",IF(OR(A180="",F180="",G180=""),"Champ obligatoire manquant",IF(C180="","Surface manquante","OK"))))</f>
        <v/>
      </c>
      <c r="M180" s="7">
        <f>IF(A180="","",A180&amp;" | "&amp;B180)</f>
        <v/>
      </c>
      <c r="N180" s="15">
        <f>IF(OR(M180="",C180=""),0,IF(COUNTIF($M$5:M180,M180)=1,C180,0))</f>
        <v/>
      </c>
      <c r="O180" s="7">
        <f>IF(AND(D180&lt;&gt;"",OR('Tableau de bord'!$C$9="",A180='Tableau de bord'!$C$9),OR('Tableau de bord'!$C$10="",B180='Tableau de bord'!$C$10),OR('Tableau de bord'!$C$11="",F180='Tableau de bord'!$C$11),OR('Tableau de bord'!$C$12="",G180='Tableau de bord'!$C$12)),1,0)</f>
        <v/>
      </c>
      <c r="P180" s="15">
        <f>IF(AND(N180&gt;0,OR('Tableau de bord'!$C$9="",A180='Tableau de bord'!$C$9),OR('Tableau de bord'!$C$10="",B180='Tableau de bord'!$C$10)),N180,0)</f>
        <v/>
      </c>
      <c r="Q180" s="7">
        <f>IF(OR(L180="",L180="OK"),0,1)</f>
        <v/>
      </c>
    </row>
    <row r="181" ht="18" customHeight="1">
      <c r="A181" s="7" t="n"/>
      <c r="B181" s="7" t="n"/>
      <c r="C181" s="15" t="n"/>
      <c r="D181" s="7" t="n"/>
      <c r="E181" s="7" t="n"/>
      <c r="F181" s="7" t="n"/>
      <c r="G181" s="7" t="n"/>
      <c r="H181" s="7" t="n"/>
      <c r="I181" s="7" t="n"/>
      <c r="J181" s="16" t="n"/>
      <c r="K181" s="7" t="n"/>
      <c r="L181" s="7">
        <f>IF(D181="","",IF(COUNTIF($D$5:$D$204,D181)&gt;1,"Code en double",IF(OR(A181="",F181="",G181=""),"Champ obligatoire manquant",IF(C181="","Surface manquante","OK"))))</f>
        <v/>
      </c>
      <c r="M181" s="7">
        <f>IF(A181="","",A181&amp;" | "&amp;B181)</f>
        <v/>
      </c>
      <c r="N181" s="15">
        <f>IF(OR(M181="",C181=""),0,IF(COUNTIF($M$5:M181,M181)=1,C181,0))</f>
        <v/>
      </c>
      <c r="O181" s="7">
        <f>IF(AND(D181&lt;&gt;"",OR('Tableau de bord'!$C$9="",A181='Tableau de bord'!$C$9),OR('Tableau de bord'!$C$10="",B181='Tableau de bord'!$C$10),OR('Tableau de bord'!$C$11="",F181='Tableau de bord'!$C$11),OR('Tableau de bord'!$C$12="",G181='Tableau de bord'!$C$12)),1,0)</f>
        <v/>
      </c>
      <c r="P181" s="15">
        <f>IF(AND(N181&gt;0,OR('Tableau de bord'!$C$9="",A181='Tableau de bord'!$C$9),OR('Tableau de bord'!$C$10="",B181='Tableau de bord'!$C$10)),N181,0)</f>
        <v/>
      </c>
      <c r="Q181" s="7">
        <f>IF(OR(L181="",L181="OK"),0,1)</f>
        <v/>
      </c>
    </row>
    <row r="182" ht="18" customHeight="1">
      <c r="A182" s="7" t="n"/>
      <c r="B182" s="7" t="n"/>
      <c r="C182" s="15" t="n"/>
      <c r="D182" s="7" t="n"/>
      <c r="E182" s="7" t="n"/>
      <c r="F182" s="7" t="n"/>
      <c r="G182" s="7" t="n"/>
      <c r="H182" s="7" t="n"/>
      <c r="I182" s="7" t="n"/>
      <c r="J182" s="16" t="n"/>
      <c r="K182" s="7" t="n"/>
      <c r="L182" s="7">
        <f>IF(D182="","",IF(COUNTIF($D$5:$D$204,D182)&gt;1,"Code en double",IF(OR(A182="",F182="",G182=""),"Champ obligatoire manquant",IF(C182="","Surface manquante","OK"))))</f>
        <v/>
      </c>
      <c r="M182" s="7">
        <f>IF(A182="","",A182&amp;" | "&amp;B182)</f>
        <v/>
      </c>
      <c r="N182" s="15">
        <f>IF(OR(M182="",C182=""),0,IF(COUNTIF($M$5:M182,M182)=1,C182,0))</f>
        <v/>
      </c>
      <c r="O182" s="7">
        <f>IF(AND(D182&lt;&gt;"",OR('Tableau de bord'!$C$9="",A182='Tableau de bord'!$C$9),OR('Tableau de bord'!$C$10="",B182='Tableau de bord'!$C$10),OR('Tableau de bord'!$C$11="",F182='Tableau de bord'!$C$11),OR('Tableau de bord'!$C$12="",G182='Tableau de bord'!$C$12)),1,0)</f>
        <v/>
      </c>
      <c r="P182" s="15">
        <f>IF(AND(N182&gt;0,OR('Tableau de bord'!$C$9="",A182='Tableau de bord'!$C$9),OR('Tableau de bord'!$C$10="",B182='Tableau de bord'!$C$10)),N182,0)</f>
        <v/>
      </c>
      <c r="Q182" s="7">
        <f>IF(OR(L182="",L182="OK"),0,1)</f>
        <v/>
      </c>
    </row>
    <row r="183" ht="18" customHeight="1">
      <c r="A183" s="7" t="n"/>
      <c r="B183" s="7" t="n"/>
      <c r="C183" s="15" t="n"/>
      <c r="D183" s="7" t="n"/>
      <c r="E183" s="7" t="n"/>
      <c r="F183" s="7" t="n"/>
      <c r="G183" s="7" t="n"/>
      <c r="H183" s="7" t="n"/>
      <c r="I183" s="7" t="n"/>
      <c r="J183" s="16" t="n"/>
      <c r="K183" s="7" t="n"/>
      <c r="L183" s="7">
        <f>IF(D183="","",IF(COUNTIF($D$5:$D$204,D183)&gt;1,"Code en double",IF(OR(A183="",F183="",G183=""),"Champ obligatoire manquant",IF(C183="","Surface manquante","OK"))))</f>
        <v/>
      </c>
      <c r="M183" s="7">
        <f>IF(A183="","",A183&amp;" | "&amp;B183)</f>
        <v/>
      </c>
      <c r="N183" s="15">
        <f>IF(OR(M183="",C183=""),0,IF(COUNTIF($M$5:M183,M183)=1,C183,0))</f>
        <v/>
      </c>
      <c r="O183" s="7">
        <f>IF(AND(D183&lt;&gt;"",OR('Tableau de bord'!$C$9="",A183='Tableau de bord'!$C$9),OR('Tableau de bord'!$C$10="",B183='Tableau de bord'!$C$10),OR('Tableau de bord'!$C$11="",F183='Tableau de bord'!$C$11),OR('Tableau de bord'!$C$12="",G183='Tableau de bord'!$C$12)),1,0)</f>
        <v/>
      </c>
      <c r="P183" s="15">
        <f>IF(AND(N183&gt;0,OR('Tableau de bord'!$C$9="",A183='Tableau de bord'!$C$9),OR('Tableau de bord'!$C$10="",B183='Tableau de bord'!$C$10)),N183,0)</f>
        <v/>
      </c>
      <c r="Q183" s="7">
        <f>IF(OR(L183="",L183="OK"),0,1)</f>
        <v/>
      </c>
    </row>
    <row r="184" ht="18" customHeight="1">
      <c r="A184" s="7" t="n"/>
      <c r="B184" s="7" t="n"/>
      <c r="C184" s="15" t="n"/>
      <c r="D184" s="7" t="n"/>
      <c r="E184" s="7" t="n"/>
      <c r="F184" s="7" t="n"/>
      <c r="G184" s="7" t="n"/>
      <c r="H184" s="7" t="n"/>
      <c r="I184" s="7" t="n"/>
      <c r="J184" s="16" t="n"/>
      <c r="K184" s="7" t="n"/>
      <c r="L184" s="7">
        <f>IF(D184="","",IF(COUNTIF($D$5:$D$204,D184)&gt;1,"Code en double",IF(OR(A184="",F184="",G184=""),"Champ obligatoire manquant",IF(C184="","Surface manquante","OK"))))</f>
        <v/>
      </c>
      <c r="M184" s="7">
        <f>IF(A184="","",A184&amp;" | "&amp;B184)</f>
        <v/>
      </c>
      <c r="N184" s="15">
        <f>IF(OR(M184="",C184=""),0,IF(COUNTIF($M$5:M184,M184)=1,C184,0))</f>
        <v/>
      </c>
      <c r="O184" s="7">
        <f>IF(AND(D184&lt;&gt;"",OR('Tableau de bord'!$C$9="",A184='Tableau de bord'!$C$9),OR('Tableau de bord'!$C$10="",B184='Tableau de bord'!$C$10),OR('Tableau de bord'!$C$11="",F184='Tableau de bord'!$C$11),OR('Tableau de bord'!$C$12="",G184='Tableau de bord'!$C$12)),1,0)</f>
        <v/>
      </c>
      <c r="P184" s="15">
        <f>IF(AND(N184&gt;0,OR('Tableau de bord'!$C$9="",A184='Tableau de bord'!$C$9),OR('Tableau de bord'!$C$10="",B184='Tableau de bord'!$C$10)),N184,0)</f>
        <v/>
      </c>
      <c r="Q184" s="7">
        <f>IF(OR(L184="",L184="OK"),0,1)</f>
        <v/>
      </c>
    </row>
    <row r="185" ht="18" customHeight="1">
      <c r="A185" s="7" t="n"/>
      <c r="B185" s="7" t="n"/>
      <c r="C185" s="15" t="n"/>
      <c r="D185" s="7" t="n"/>
      <c r="E185" s="7" t="n"/>
      <c r="F185" s="7" t="n"/>
      <c r="G185" s="7" t="n"/>
      <c r="H185" s="7" t="n"/>
      <c r="I185" s="7" t="n"/>
      <c r="J185" s="16" t="n"/>
      <c r="K185" s="7" t="n"/>
      <c r="L185" s="7">
        <f>IF(D185="","",IF(COUNTIF($D$5:$D$204,D185)&gt;1,"Code en double",IF(OR(A185="",F185="",G185=""),"Champ obligatoire manquant",IF(C185="","Surface manquante","OK"))))</f>
        <v/>
      </c>
      <c r="M185" s="7">
        <f>IF(A185="","",A185&amp;" | "&amp;B185)</f>
        <v/>
      </c>
      <c r="N185" s="15">
        <f>IF(OR(M185="",C185=""),0,IF(COUNTIF($M$5:M185,M185)=1,C185,0))</f>
        <v/>
      </c>
      <c r="O185" s="7">
        <f>IF(AND(D185&lt;&gt;"",OR('Tableau de bord'!$C$9="",A185='Tableau de bord'!$C$9),OR('Tableau de bord'!$C$10="",B185='Tableau de bord'!$C$10),OR('Tableau de bord'!$C$11="",F185='Tableau de bord'!$C$11),OR('Tableau de bord'!$C$12="",G185='Tableau de bord'!$C$12)),1,0)</f>
        <v/>
      </c>
      <c r="P185" s="15">
        <f>IF(AND(N185&gt;0,OR('Tableau de bord'!$C$9="",A185='Tableau de bord'!$C$9),OR('Tableau de bord'!$C$10="",B185='Tableau de bord'!$C$10)),N185,0)</f>
        <v/>
      </c>
      <c r="Q185" s="7">
        <f>IF(OR(L185="",L185="OK"),0,1)</f>
        <v/>
      </c>
    </row>
    <row r="186" ht="18" customHeight="1">
      <c r="A186" s="7" t="n"/>
      <c r="B186" s="7" t="n"/>
      <c r="C186" s="15" t="n"/>
      <c r="D186" s="7" t="n"/>
      <c r="E186" s="7" t="n"/>
      <c r="F186" s="7" t="n"/>
      <c r="G186" s="7" t="n"/>
      <c r="H186" s="7" t="n"/>
      <c r="I186" s="7" t="n"/>
      <c r="J186" s="16" t="n"/>
      <c r="K186" s="7" t="n"/>
      <c r="L186" s="7">
        <f>IF(D186="","",IF(COUNTIF($D$5:$D$204,D186)&gt;1,"Code en double",IF(OR(A186="",F186="",G186=""),"Champ obligatoire manquant",IF(C186="","Surface manquante","OK"))))</f>
        <v/>
      </c>
      <c r="M186" s="7">
        <f>IF(A186="","",A186&amp;" | "&amp;B186)</f>
        <v/>
      </c>
      <c r="N186" s="15">
        <f>IF(OR(M186="",C186=""),0,IF(COUNTIF($M$5:M186,M186)=1,C186,0))</f>
        <v/>
      </c>
      <c r="O186" s="7">
        <f>IF(AND(D186&lt;&gt;"",OR('Tableau de bord'!$C$9="",A186='Tableau de bord'!$C$9),OR('Tableau de bord'!$C$10="",B186='Tableau de bord'!$C$10),OR('Tableau de bord'!$C$11="",F186='Tableau de bord'!$C$11),OR('Tableau de bord'!$C$12="",G186='Tableau de bord'!$C$12)),1,0)</f>
        <v/>
      </c>
      <c r="P186" s="15">
        <f>IF(AND(N186&gt;0,OR('Tableau de bord'!$C$9="",A186='Tableau de bord'!$C$9),OR('Tableau de bord'!$C$10="",B186='Tableau de bord'!$C$10)),N186,0)</f>
        <v/>
      </c>
      <c r="Q186" s="7">
        <f>IF(OR(L186="",L186="OK"),0,1)</f>
        <v/>
      </c>
    </row>
    <row r="187" ht="18" customHeight="1">
      <c r="A187" s="7" t="n"/>
      <c r="B187" s="7" t="n"/>
      <c r="C187" s="15" t="n"/>
      <c r="D187" s="7" t="n"/>
      <c r="E187" s="7" t="n"/>
      <c r="F187" s="7" t="n"/>
      <c r="G187" s="7" t="n"/>
      <c r="H187" s="7" t="n"/>
      <c r="I187" s="7" t="n"/>
      <c r="J187" s="16" t="n"/>
      <c r="K187" s="7" t="n"/>
      <c r="L187" s="7">
        <f>IF(D187="","",IF(COUNTIF($D$5:$D$204,D187)&gt;1,"Code en double",IF(OR(A187="",F187="",G187=""),"Champ obligatoire manquant",IF(C187="","Surface manquante","OK"))))</f>
        <v/>
      </c>
      <c r="M187" s="7">
        <f>IF(A187="","",A187&amp;" | "&amp;B187)</f>
        <v/>
      </c>
      <c r="N187" s="15">
        <f>IF(OR(M187="",C187=""),0,IF(COUNTIF($M$5:M187,M187)=1,C187,0))</f>
        <v/>
      </c>
      <c r="O187" s="7">
        <f>IF(AND(D187&lt;&gt;"",OR('Tableau de bord'!$C$9="",A187='Tableau de bord'!$C$9),OR('Tableau de bord'!$C$10="",B187='Tableau de bord'!$C$10),OR('Tableau de bord'!$C$11="",F187='Tableau de bord'!$C$11),OR('Tableau de bord'!$C$12="",G187='Tableau de bord'!$C$12)),1,0)</f>
        <v/>
      </c>
      <c r="P187" s="15">
        <f>IF(AND(N187&gt;0,OR('Tableau de bord'!$C$9="",A187='Tableau de bord'!$C$9),OR('Tableau de bord'!$C$10="",B187='Tableau de bord'!$C$10)),N187,0)</f>
        <v/>
      </c>
      <c r="Q187" s="7">
        <f>IF(OR(L187="",L187="OK"),0,1)</f>
        <v/>
      </c>
    </row>
    <row r="188" ht="18" customHeight="1">
      <c r="A188" s="7" t="n"/>
      <c r="B188" s="7" t="n"/>
      <c r="C188" s="15" t="n"/>
      <c r="D188" s="7" t="n"/>
      <c r="E188" s="7" t="n"/>
      <c r="F188" s="7" t="n"/>
      <c r="G188" s="7" t="n"/>
      <c r="H188" s="7" t="n"/>
      <c r="I188" s="7" t="n"/>
      <c r="J188" s="16" t="n"/>
      <c r="K188" s="7" t="n"/>
      <c r="L188" s="7">
        <f>IF(D188="","",IF(COUNTIF($D$5:$D$204,D188)&gt;1,"Code en double",IF(OR(A188="",F188="",G188=""),"Champ obligatoire manquant",IF(C188="","Surface manquante","OK"))))</f>
        <v/>
      </c>
      <c r="M188" s="7">
        <f>IF(A188="","",A188&amp;" | "&amp;B188)</f>
        <v/>
      </c>
      <c r="N188" s="15">
        <f>IF(OR(M188="",C188=""),0,IF(COUNTIF($M$5:M188,M188)=1,C188,0))</f>
        <v/>
      </c>
      <c r="O188" s="7">
        <f>IF(AND(D188&lt;&gt;"",OR('Tableau de bord'!$C$9="",A188='Tableau de bord'!$C$9),OR('Tableau de bord'!$C$10="",B188='Tableau de bord'!$C$10),OR('Tableau de bord'!$C$11="",F188='Tableau de bord'!$C$11),OR('Tableau de bord'!$C$12="",G188='Tableau de bord'!$C$12)),1,0)</f>
        <v/>
      </c>
      <c r="P188" s="15">
        <f>IF(AND(N188&gt;0,OR('Tableau de bord'!$C$9="",A188='Tableau de bord'!$C$9),OR('Tableau de bord'!$C$10="",B188='Tableau de bord'!$C$10)),N188,0)</f>
        <v/>
      </c>
      <c r="Q188" s="7">
        <f>IF(OR(L188="",L188="OK"),0,1)</f>
        <v/>
      </c>
    </row>
    <row r="189" ht="18" customHeight="1">
      <c r="A189" s="7" t="n"/>
      <c r="B189" s="7" t="n"/>
      <c r="C189" s="15" t="n"/>
      <c r="D189" s="7" t="n"/>
      <c r="E189" s="7" t="n"/>
      <c r="F189" s="7" t="n"/>
      <c r="G189" s="7" t="n"/>
      <c r="H189" s="7" t="n"/>
      <c r="I189" s="7" t="n"/>
      <c r="J189" s="16" t="n"/>
      <c r="K189" s="7" t="n"/>
      <c r="L189" s="7">
        <f>IF(D189="","",IF(COUNTIF($D$5:$D$204,D189)&gt;1,"Code en double",IF(OR(A189="",F189="",G189=""),"Champ obligatoire manquant",IF(C189="","Surface manquante","OK"))))</f>
        <v/>
      </c>
      <c r="M189" s="7">
        <f>IF(A189="","",A189&amp;" | "&amp;B189)</f>
        <v/>
      </c>
      <c r="N189" s="15">
        <f>IF(OR(M189="",C189=""),0,IF(COUNTIF($M$5:M189,M189)=1,C189,0))</f>
        <v/>
      </c>
      <c r="O189" s="7">
        <f>IF(AND(D189&lt;&gt;"",OR('Tableau de bord'!$C$9="",A189='Tableau de bord'!$C$9),OR('Tableau de bord'!$C$10="",B189='Tableau de bord'!$C$10),OR('Tableau de bord'!$C$11="",F189='Tableau de bord'!$C$11),OR('Tableau de bord'!$C$12="",G189='Tableau de bord'!$C$12)),1,0)</f>
        <v/>
      </c>
      <c r="P189" s="15">
        <f>IF(AND(N189&gt;0,OR('Tableau de bord'!$C$9="",A189='Tableau de bord'!$C$9),OR('Tableau de bord'!$C$10="",B189='Tableau de bord'!$C$10)),N189,0)</f>
        <v/>
      </c>
      <c r="Q189" s="7">
        <f>IF(OR(L189="",L189="OK"),0,1)</f>
        <v/>
      </c>
    </row>
    <row r="190" ht="18" customHeight="1">
      <c r="A190" s="7" t="n"/>
      <c r="B190" s="7" t="n"/>
      <c r="C190" s="15" t="n"/>
      <c r="D190" s="7" t="n"/>
      <c r="E190" s="7" t="n"/>
      <c r="F190" s="7" t="n"/>
      <c r="G190" s="7" t="n"/>
      <c r="H190" s="7" t="n"/>
      <c r="I190" s="7" t="n"/>
      <c r="J190" s="16" t="n"/>
      <c r="K190" s="7" t="n"/>
      <c r="L190" s="7">
        <f>IF(D190="","",IF(COUNTIF($D$5:$D$204,D190)&gt;1,"Code en double",IF(OR(A190="",F190="",G190=""),"Champ obligatoire manquant",IF(C190="","Surface manquante","OK"))))</f>
        <v/>
      </c>
      <c r="M190" s="7">
        <f>IF(A190="","",A190&amp;" | "&amp;B190)</f>
        <v/>
      </c>
      <c r="N190" s="15">
        <f>IF(OR(M190="",C190=""),0,IF(COUNTIF($M$5:M190,M190)=1,C190,0))</f>
        <v/>
      </c>
      <c r="O190" s="7">
        <f>IF(AND(D190&lt;&gt;"",OR('Tableau de bord'!$C$9="",A190='Tableau de bord'!$C$9),OR('Tableau de bord'!$C$10="",B190='Tableau de bord'!$C$10),OR('Tableau de bord'!$C$11="",F190='Tableau de bord'!$C$11),OR('Tableau de bord'!$C$12="",G190='Tableau de bord'!$C$12)),1,0)</f>
        <v/>
      </c>
      <c r="P190" s="15">
        <f>IF(AND(N190&gt;0,OR('Tableau de bord'!$C$9="",A190='Tableau de bord'!$C$9),OR('Tableau de bord'!$C$10="",B190='Tableau de bord'!$C$10)),N190,0)</f>
        <v/>
      </c>
      <c r="Q190" s="7">
        <f>IF(OR(L190="",L190="OK"),0,1)</f>
        <v/>
      </c>
    </row>
    <row r="191" ht="18" customHeight="1">
      <c r="A191" s="7" t="n"/>
      <c r="B191" s="7" t="n"/>
      <c r="C191" s="15" t="n"/>
      <c r="D191" s="7" t="n"/>
      <c r="E191" s="7" t="n"/>
      <c r="F191" s="7" t="n"/>
      <c r="G191" s="7" t="n"/>
      <c r="H191" s="7" t="n"/>
      <c r="I191" s="7" t="n"/>
      <c r="J191" s="16" t="n"/>
      <c r="K191" s="7" t="n"/>
      <c r="L191" s="7">
        <f>IF(D191="","",IF(COUNTIF($D$5:$D$204,D191)&gt;1,"Code en double",IF(OR(A191="",F191="",G191=""),"Champ obligatoire manquant",IF(C191="","Surface manquante","OK"))))</f>
        <v/>
      </c>
      <c r="M191" s="7">
        <f>IF(A191="","",A191&amp;" | "&amp;B191)</f>
        <v/>
      </c>
      <c r="N191" s="15">
        <f>IF(OR(M191="",C191=""),0,IF(COUNTIF($M$5:M191,M191)=1,C191,0))</f>
        <v/>
      </c>
      <c r="O191" s="7">
        <f>IF(AND(D191&lt;&gt;"",OR('Tableau de bord'!$C$9="",A191='Tableau de bord'!$C$9),OR('Tableau de bord'!$C$10="",B191='Tableau de bord'!$C$10),OR('Tableau de bord'!$C$11="",F191='Tableau de bord'!$C$11),OR('Tableau de bord'!$C$12="",G191='Tableau de bord'!$C$12)),1,0)</f>
        <v/>
      </c>
      <c r="P191" s="15">
        <f>IF(AND(N191&gt;0,OR('Tableau de bord'!$C$9="",A191='Tableau de bord'!$C$9),OR('Tableau de bord'!$C$10="",B191='Tableau de bord'!$C$10)),N191,0)</f>
        <v/>
      </c>
      <c r="Q191" s="7">
        <f>IF(OR(L191="",L191="OK"),0,1)</f>
        <v/>
      </c>
    </row>
    <row r="192" ht="18" customHeight="1">
      <c r="A192" s="7" t="n"/>
      <c r="B192" s="7" t="n"/>
      <c r="C192" s="15" t="n"/>
      <c r="D192" s="7" t="n"/>
      <c r="E192" s="7" t="n"/>
      <c r="F192" s="7" t="n"/>
      <c r="G192" s="7" t="n"/>
      <c r="H192" s="7" t="n"/>
      <c r="I192" s="7" t="n"/>
      <c r="J192" s="16" t="n"/>
      <c r="K192" s="7" t="n"/>
      <c r="L192" s="7">
        <f>IF(D192="","",IF(COUNTIF($D$5:$D$204,D192)&gt;1,"Code en double",IF(OR(A192="",F192="",G192=""),"Champ obligatoire manquant",IF(C192="","Surface manquante","OK"))))</f>
        <v/>
      </c>
      <c r="M192" s="7">
        <f>IF(A192="","",A192&amp;" | "&amp;B192)</f>
        <v/>
      </c>
      <c r="N192" s="15">
        <f>IF(OR(M192="",C192=""),0,IF(COUNTIF($M$5:M192,M192)=1,C192,0))</f>
        <v/>
      </c>
      <c r="O192" s="7">
        <f>IF(AND(D192&lt;&gt;"",OR('Tableau de bord'!$C$9="",A192='Tableau de bord'!$C$9),OR('Tableau de bord'!$C$10="",B192='Tableau de bord'!$C$10),OR('Tableau de bord'!$C$11="",F192='Tableau de bord'!$C$11),OR('Tableau de bord'!$C$12="",G192='Tableau de bord'!$C$12)),1,0)</f>
        <v/>
      </c>
      <c r="P192" s="15">
        <f>IF(AND(N192&gt;0,OR('Tableau de bord'!$C$9="",A192='Tableau de bord'!$C$9),OR('Tableau de bord'!$C$10="",B192='Tableau de bord'!$C$10)),N192,0)</f>
        <v/>
      </c>
      <c r="Q192" s="7">
        <f>IF(OR(L192="",L192="OK"),0,1)</f>
        <v/>
      </c>
    </row>
    <row r="193" ht="18" customHeight="1">
      <c r="A193" s="7" t="n"/>
      <c r="B193" s="7" t="n"/>
      <c r="C193" s="15" t="n"/>
      <c r="D193" s="7" t="n"/>
      <c r="E193" s="7" t="n"/>
      <c r="F193" s="7" t="n"/>
      <c r="G193" s="7" t="n"/>
      <c r="H193" s="7" t="n"/>
      <c r="I193" s="7" t="n"/>
      <c r="J193" s="16" t="n"/>
      <c r="K193" s="7" t="n"/>
      <c r="L193" s="7">
        <f>IF(D193="","",IF(COUNTIF($D$5:$D$204,D193)&gt;1,"Code en double",IF(OR(A193="",F193="",G193=""),"Champ obligatoire manquant",IF(C193="","Surface manquante","OK"))))</f>
        <v/>
      </c>
      <c r="M193" s="7">
        <f>IF(A193="","",A193&amp;" | "&amp;B193)</f>
        <v/>
      </c>
      <c r="N193" s="15">
        <f>IF(OR(M193="",C193=""),0,IF(COUNTIF($M$5:M193,M193)=1,C193,0))</f>
        <v/>
      </c>
      <c r="O193" s="7">
        <f>IF(AND(D193&lt;&gt;"",OR('Tableau de bord'!$C$9="",A193='Tableau de bord'!$C$9),OR('Tableau de bord'!$C$10="",B193='Tableau de bord'!$C$10),OR('Tableau de bord'!$C$11="",F193='Tableau de bord'!$C$11),OR('Tableau de bord'!$C$12="",G193='Tableau de bord'!$C$12)),1,0)</f>
        <v/>
      </c>
      <c r="P193" s="15">
        <f>IF(AND(N193&gt;0,OR('Tableau de bord'!$C$9="",A193='Tableau de bord'!$C$9),OR('Tableau de bord'!$C$10="",B193='Tableau de bord'!$C$10)),N193,0)</f>
        <v/>
      </c>
      <c r="Q193" s="7">
        <f>IF(OR(L193="",L193="OK"),0,1)</f>
        <v/>
      </c>
    </row>
    <row r="194" ht="18" customHeight="1">
      <c r="A194" s="7" t="n"/>
      <c r="B194" s="7" t="n"/>
      <c r="C194" s="15" t="n"/>
      <c r="D194" s="7" t="n"/>
      <c r="E194" s="7" t="n"/>
      <c r="F194" s="7" t="n"/>
      <c r="G194" s="7" t="n"/>
      <c r="H194" s="7" t="n"/>
      <c r="I194" s="7" t="n"/>
      <c r="J194" s="16" t="n"/>
      <c r="K194" s="7" t="n"/>
      <c r="L194" s="7">
        <f>IF(D194="","",IF(COUNTIF($D$5:$D$204,D194)&gt;1,"Code en double",IF(OR(A194="",F194="",G194=""),"Champ obligatoire manquant",IF(C194="","Surface manquante","OK"))))</f>
        <v/>
      </c>
      <c r="M194" s="7">
        <f>IF(A194="","",A194&amp;" | "&amp;B194)</f>
        <v/>
      </c>
      <c r="N194" s="15">
        <f>IF(OR(M194="",C194=""),0,IF(COUNTIF($M$5:M194,M194)=1,C194,0))</f>
        <v/>
      </c>
      <c r="O194" s="7">
        <f>IF(AND(D194&lt;&gt;"",OR('Tableau de bord'!$C$9="",A194='Tableau de bord'!$C$9),OR('Tableau de bord'!$C$10="",B194='Tableau de bord'!$C$10),OR('Tableau de bord'!$C$11="",F194='Tableau de bord'!$C$11),OR('Tableau de bord'!$C$12="",G194='Tableau de bord'!$C$12)),1,0)</f>
        <v/>
      </c>
      <c r="P194" s="15">
        <f>IF(AND(N194&gt;0,OR('Tableau de bord'!$C$9="",A194='Tableau de bord'!$C$9),OR('Tableau de bord'!$C$10="",B194='Tableau de bord'!$C$10)),N194,0)</f>
        <v/>
      </c>
      <c r="Q194" s="7">
        <f>IF(OR(L194="",L194="OK"),0,1)</f>
        <v/>
      </c>
    </row>
    <row r="195" ht="18" customHeight="1">
      <c r="A195" s="7" t="n"/>
      <c r="B195" s="7" t="n"/>
      <c r="C195" s="15" t="n"/>
      <c r="D195" s="7" t="n"/>
      <c r="E195" s="7" t="n"/>
      <c r="F195" s="7" t="n"/>
      <c r="G195" s="7" t="n"/>
      <c r="H195" s="7" t="n"/>
      <c r="I195" s="7" t="n"/>
      <c r="J195" s="16" t="n"/>
      <c r="K195" s="7" t="n"/>
      <c r="L195" s="7">
        <f>IF(D195="","",IF(COUNTIF($D$5:$D$204,D195)&gt;1,"Code en double",IF(OR(A195="",F195="",G195=""),"Champ obligatoire manquant",IF(C195="","Surface manquante","OK"))))</f>
        <v/>
      </c>
      <c r="M195" s="7">
        <f>IF(A195="","",A195&amp;" | "&amp;B195)</f>
        <v/>
      </c>
      <c r="N195" s="15">
        <f>IF(OR(M195="",C195=""),0,IF(COUNTIF($M$5:M195,M195)=1,C195,0))</f>
        <v/>
      </c>
      <c r="O195" s="7">
        <f>IF(AND(D195&lt;&gt;"",OR('Tableau de bord'!$C$9="",A195='Tableau de bord'!$C$9),OR('Tableau de bord'!$C$10="",B195='Tableau de bord'!$C$10),OR('Tableau de bord'!$C$11="",F195='Tableau de bord'!$C$11),OR('Tableau de bord'!$C$12="",G195='Tableau de bord'!$C$12)),1,0)</f>
        <v/>
      </c>
      <c r="P195" s="15">
        <f>IF(AND(N195&gt;0,OR('Tableau de bord'!$C$9="",A195='Tableau de bord'!$C$9),OR('Tableau de bord'!$C$10="",B195='Tableau de bord'!$C$10)),N195,0)</f>
        <v/>
      </c>
      <c r="Q195" s="7">
        <f>IF(OR(L195="",L195="OK"),0,1)</f>
        <v/>
      </c>
    </row>
    <row r="196" ht="18" customHeight="1">
      <c r="A196" s="7" t="n"/>
      <c r="B196" s="7" t="n"/>
      <c r="C196" s="15" t="n"/>
      <c r="D196" s="7" t="n"/>
      <c r="E196" s="7" t="n"/>
      <c r="F196" s="7" t="n"/>
      <c r="G196" s="7" t="n"/>
      <c r="H196" s="7" t="n"/>
      <c r="I196" s="7" t="n"/>
      <c r="J196" s="16" t="n"/>
      <c r="K196" s="7" t="n"/>
      <c r="L196" s="7">
        <f>IF(D196="","",IF(COUNTIF($D$5:$D$204,D196)&gt;1,"Code en double",IF(OR(A196="",F196="",G196=""),"Champ obligatoire manquant",IF(C196="","Surface manquante","OK"))))</f>
        <v/>
      </c>
      <c r="M196" s="7">
        <f>IF(A196="","",A196&amp;" | "&amp;B196)</f>
        <v/>
      </c>
      <c r="N196" s="15">
        <f>IF(OR(M196="",C196=""),0,IF(COUNTIF($M$5:M196,M196)=1,C196,0))</f>
        <v/>
      </c>
      <c r="O196" s="7">
        <f>IF(AND(D196&lt;&gt;"",OR('Tableau de bord'!$C$9="",A196='Tableau de bord'!$C$9),OR('Tableau de bord'!$C$10="",B196='Tableau de bord'!$C$10),OR('Tableau de bord'!$C$11="",F196='Tableau de bord'!$C$11),OR('Tableau de bord'!$C$12="",G196='Tableau de bord'!$C$12)),1,0)</f>
        <v/>
      </c>
      <c r="P196" s="15">
        <f>IF(AND(N196&gt;0,OR('Tableau de bord'!$C$9="",A196='Tableau de bord'!$C$9),OR('Tableau de bord'!$C$10="",B196='Tableau de bord'!$C$10)),N196,0)</f>
        <v/>
      </c>
      <c r="Q196" s="7">
        <f>IF(OR(L196="",L196="OK"),0,1)</f>
        <v/>
      </c>
    </row>
    <row r="197" ht="18" customHeight="1">
      <c r="A197" s="7" t="n"/>
      <c r="B197" s="7" t="n"/>
      <c r="C197" s="15" t="n"/>
      <c r="D197" s="7" t="n"/>
      <c r="E197" s="7" t="n"/>
      <c r="F197" s="7" t="n"/>
      <c r="G197" s="7" t="n"/>
      <c r="H197" s="7" t="n"/>
      <c r="I197" s="7" t="n"/>
      <c r="J197" s="16" t="n"/>
      <c r="K197" s="7" t="n"/>
      <c r="L197" s="7">
        <f>IF(D197="","",IF(COUNTIF($D$5:$D$204,D197)&gt;1,"Code en double",IF(OR(A197="",F197="",G197=""),"Champ obligatoire manquant",IF(C197="","Surface manquante","OK"))))</f>
        <v/>
      </c>
      <c r="M197" s="7">
        <f>IF(A197="","",A197&amp;" | "&amp;B197)</f>
        <v/>
      </c>
      <c r="N197" s="15">
        <f>IF(OR(M197="",C197=""),0,IF(COUNTIF($M$5:M197,M197)=1,C197,0))</f>
        <v/>
      </c>
      <c r="O197" s="7">
        <f>IF(AND(D197&lt;&gt;"",OR('Tableau de bord'!$C$9="",A197='Tableau de bord'!$C$9),OR('Tableau de bord'!$C$10="",B197='Tableau de bord'!$C$10),OR('Tableau de bord'!$C$11="",F197='Tableau de bord'!$C$11),OR('Tableau de bord'!$C$12="",G197='Tableau de bord'!$C$12)),1,0)</f>
        <v/>
      </c>
      <c r="P197" s="15">
        <f>IF(AND(N197&gt;0,OR('Tableau de bord'!$C$9="",A197='Tableau de bord'!$C$9),OR('Tableau de bord'!$C$10="",B197='Tableau de bord'!$C$10)),N197,0)</f>
        <v/>
      </c>
      <c r="Q197" s="7">
        <f>IF(OR(L197="",L197="OK"),0,1)</f>
        <v/>
      </c>
    </row>
    <row r="198" ht="18" customHeight="1">
      <c r="A198" s="7" t="n"/>
      <c r="B198" s="7" t="n"/>
      <c r="C198" s="15" t="n"/>
      <c r="D198" s="7" t="n"/>
      <c r="E198" s="7" t="n"/>
      <c r="F198" s="7" t="n"/>
      <c r="G198" s="7" t="n"/>
      <c r="H198" s="7" t="n"/>
      <c r="I198" s="7" t="n"/>
      <c r="J198" s="16" t="n"/>
      <c r="K198" s="7" t="n"/>
      <c r="L198" s="7">
        <f>IF(D198="","",IF(COUNTIF($D$5:$D$204,D198)&gt;1,"Code en double",IF(OR(A198="",F198="",G198=""),"Champ obligatoire manquant",IF(C198="","Surface manquante","OK"))))</f>
        <v/>
      </c>
      <c r="M198" s="7">
        <f>IF(A198="","",A198&amp;" | "&amp;B198)</f>
        <v/>
      </c>
      <c r="N198" s="15">
        <f>IF(OR(M198="",C198=""),0,IF(COUNTIF($M$5:M198,M198)=1,C198,0))</f>
        <v/>
      </c>
      <c r="O198" s="7">
        <f>IF(AND(D198&lt;&gt;"",OR('Tableau de bord'!$C$9="",A198='Tableau de bord'!$C$9),OR('Tableau de bord'!$C$10="",B198='Tableau de bord'!$C$10),OR('Tableau de bord'!$C$11="",F198='Tableau de bord'!$C$11),OR('Tableau de bord'!$C$12="",G198='Tableau de bord'!$C$12)),1,0)</f>
        <v/>
      </c>
      <c r="P198" s="15">
        <f>IF(AND(N198&gt;0,OR('Tableau de bord'!$C$9="",A198='Tableau de bord'!$C$9),OR('Tableau de bord'!$C$10="",B198='Tableau de bord'!$C$10)),N198,0)</f>
        <v/>
      </c>
      <c r="Q198" s="7">
        <f>IF(OR(L198="",L198="OK"),0,1)</f>
        <v/>
      </c>
    </row>
    <row r="199" ht="18" customHeight="1">
      <c r="A199" s="7" t="n"/>
      <c r="B199" s="7" t="n"/>
      <c r="C199" s="15" t="n"/>
      <c r="D199" s="7" t="n"/>
      <c r="E199" s="7" t="n"/>
      <c r="F199" s="7" t="n"/>
      <c r="G199" s="7" t="n"/>
      <c r="H199" s="7" t="n"/>
      <c r="I199" s="7" t="n"/>
      <c r="J199" s="16" t="n"/>
      <c r="K199" s="7" t="n"/>
      <c r="L199" s="7">
        <f>IF(D199="","",IF(COUNTIF($D$5:$D$204,D199)&gt;1,"Code en double",IF(OR(A199="",F199="",G199=""),"Champ obligatoire manquant",IF(C199="","Surface manquante","OK"))))</f>
        <v/>
      </c>
      <c r="M199" s="7">
        <f>IF(A199="","",A199&amp;" | "&amp;B199)</f>
        <v/>
      </c>
      <c r="N199" s="15">
        <f>IF(OR(M199="",C199=""),0,IF(COUNTIF($M$5:M199,M199)=1,C199,0))</f>
        <v/>
      </c>
      <c r="O199" s="7">
        <f>IF(AND(D199&lt;&gt;"",OR('Tableau de bord'!$C$9="",A199='Tableau de bord'!$C$9),OR('Tableau de bord'!$C$10="",B199='Tableau de bord'!$C$10),OR('Tableau de bord'!$C$11="",F199='Tableau de bord'!$C$11),OR('Tableau de bord'!$C$12="",G199='Tableau de bord'!$C$12)),1,0)</f>
        <v/>
      </c>
      <c r="P199" s="15">
        <f>IF(AND(N199&gt;0,OR('Tableau de bord'!$C$9="",A199='Tableau de bord'!$C$9),OR('Tableau de bord'!$C$10="",B199='Tableau de bord'!$C$10)),N199,0)</f>
        <v/>
      </c>
      <c r="Q199" s="7">
        <f>IF(OR(L199="",L199="OK"),0,1)</f>
        <v/>
      </c>
    </row>
    <row r="200" ht="18" customHeight="1">
      <c r="A200" s="7" t="n"/>
      <c r="B200" s="7" t="n"/>
      <c r="C200" s="15" t="n"/>
      <c r="D200" s="7" t="n"/>
      <c r="E200" s="7" t="n"/>
      <c r="F200" s="7" t="n"/>
      <c r="G200" s="7" t="n"/>
      <c r="H200" s="7" t="n"/>
      <c r="I200" s="7" t="n"/>
      <c r="J200" s="16" t="n"/>
      <c r="K200" s="7" t="n"/>
      <c r="L200" s="7">
        <f>IF(D200="","",IF(COUNTIF($D$5:$D$204,D200)&gt;1,"Code en double",IF(OR(A200="",F200="",G200=""),"Champ obligatoire manquant",IF(C200="","Surface manquante","OK"))))</f>
        <v/>
      </c>
      <c r="M200" s="7">
        <f>IF(A200="","",A200&amp;" | "&amp;B200)</f>
        <v/>
      </c>
      <c r="N200" s="15">
        <f>IF(OR(M200="",C200=""),0,IF(COUNTIF($M$5:M200,M200)=1,C200,0))</f>
        <v/>
      </c>
      <c r="O200" s="7">
        <f>IF(AND(D200&lt;&gt;"",OR('Tableau de bord'!$C$9="",A200='Tableau de bord'!$C$9),OR('Tableau de bord'!$C$10="",B200='Tableau de bord'!$C$10),OR('Tableau de bord'!$C$11="",F200='Tableau de bord'!$C$11),OR('Tableau de bord'!$C$12="",G200='Tableau de bord'!$C$12)),1,0)</f>
        <v/>
      </c>
      <c r="P200" s="15">
        <f>IF(AND(N200&gt;0,OR('Tableau de bord'!$C$9="",A200='Tableau de bord'!$C$9),OR('Tableau de bord'!$C$10="",B200='Tableau de bord'!$C$10)),N200,0)</f>
        <v/>
      </c>
      <c r="Q200" s="7">
        <f>IF(OR(L200="",L200="OK"),0,1)</f>
        <v/>
      </c>
    </row>
    <row r="201" ht="18" customHeight="1">
      <c r="A201" s="7" t="n"/>
      <c r="B201" s="7" t="n"/>
      <c r="C201" s="15" t="n"/>
      <c r="D201" s="7" t="n"/>
      <c r="E201" s="7" t="n"/>
      <c r="F201" s="7" t="n"/>
      <c r="G201" s="7" t="n"/>
      <c r="H201" s="7" t="n"/>
      <c r="I201" s="7" t="n"/>
      <c r="J201" s="16" t="n"/>
      <c r="K201" s="7" t="n"/>
      <c r="L201" s="7">
        <f>IF(D201="","",IF(COUNTIF($D$5:$D$204,D201)&gt;1,"Code en double",IF(OR(A201="",F201="",G201=""),"Champ obligatoire manquant",IF(C201="","Surface manquante","OK"))))</f>
        <v/>
      </c>
      <c r="M201" s="7">
        <f>IF(A201="","",A201&amp;" | "&amp;B201)</f>
        <v/>
      </c>
      <c r="N201" s="15">
        <f>IF(OR(M201="",C201=""),0,IF(COUNTIF($M$5:M201,M201)=1,C201,0))</f>
        <v/>
      </c>
      <c r="O201" s="7">
        <f>IF(AND(D201&lt;&gt;"",OR('Tableau de bord'!$C$9="",A201='Tableau de bord'!$C$9),OR('Tableau de bord'!$C$10="",B201='Tableau de bord'!$C$10),OR('Tableau de bord'!$C$11="",F201='Tableau de bord'!$C$11),OR('Tableau de bord'!$C$12="",G201='Tableau de bord'!$C$12)),1,0)</f>
        <v/>
      </c>
      <c r="P201" s="15">
        <f>IF(AND(N201&gt;0,OR('Tableau de bord'!$C$9="",A201='Tableau de bord'!$C$9),OR('Tableau de bord'!$C$10="",B201='Tableau de bord'!$C$10)),N201,0)</f>
        <v/>
      </c>
      <c r="Q201" s="7">
        <f>IF(OR(L201="",L201="OK"),0,1)</f>
        <v/>
      </c>
    </row>
    <row r="202" ht="18" customHeight="1">
      <c r="A202" s="7" t="n"/>
      <c r="B202" s="7" t="n"/>
      <c r="C202" s="15" t="n"/>
      <c r="D202" s="7" t="n"/>
      <c r="E202" s="7" t="n"/>
      <c r="F202" s="7" t="n"/>
      <c r="G202" s="7" t="n"/>
      <c r="H202" s="7" t="n"/>
      <c r="I202" s="7" t="n"/>
      <c r="J202" s="16" t="n"/>
      <c r="K202" s="7" t="n"/>
      <c r="L202" s="7">
        <f>IF(D202="","",IF(COUNTIF($D$5:$D$204,D202)&gt;1,"Code en double",IF(OR(A202="",F202="",G202=""),"Champ obligatoire manquant",IF(C202="","Surface manquante","OK"))))</f>
        <v/>
      </c>
      <c r="M202" s="7">
        <f>IF(A202="","",A202&amp;" | "&amp;B202)</f>
        <v/>
      </c>
      <c r="N202" s="15">
        <f>IF(OR(M202="",C202=""),0,IF(COUNTIF($M$5:M202,M202)=1,C202,0))</f>
        <v/>
      </c>
      <c r="O202" s="7">
        <f>IF(AND(D202&lt;&gt;"",OR('Tableau de bord'!$C$9="",A202='Tableau de bord'!$C$9),OR('Tableau de bord'!$C$10="",B202='Tableau de bord'!$C$10),OR('Tableau de bord'!$C$11="",F202='Tableau de bord'!$C$11),OR('Tableau de bord'!$C$12="",G202='Tableau de bord'!$C$12)),1,0)</f>
        <v/>
      </c>
      <c r="P202" s="15">
        <f>IF(AND(N202&gt;0,OR('Tableau de bord'!$C$9="",A202='Tableau de bord'!$C$9),OR('Tableau de bord'!$C$10="",B202='Tableau de bord'!$C$10)),N202,0)</f>
        <v/>
      </c>
      <c r="Q202" s="7">
        <f>IF(OR(L202="",L202="OK"),0,1)</f>
        <v/>
      </c>
    </row>
    <row r="203" ht="18" customHeight="1">
      <c r="A203" s="7" t="n"/>
      <c r="B203" s="7" t="n"/>
      <c r="C203" s="15" t="n"/>
      <c r="D203" s="7" t="n"/>
      <c r="E203" s="7" t="n"/>
      <c r="F203" s="7" t="n"/>
      <c r="G203" s="7" t="n"/>
      <c r="H203" s="7" t="n"/>
      <c r="I203" s="7" t="n"/>
      <c r="J203" s="16" t="n"/>
      <c r="K203" s="7" t="n"/>
      <c r="L203" s="7">
        <f>IF(D203="","",IF(COUNTIF($D$5:$D$204,D203)&gt;1,"Code en double",IF(OR(A203="",F203="",G203=""),"Champ obligatoire manquant",IF(C203="","Surface manquante","OK"))))</f>
        <v/>
      </c>
      <c r="M203" s="7">
        <f>IF(A203="","",A203&amp;" | "&amp;B203)</f>
        <v/>
      </c>
      <c r="N203" s="15">
        <f>IF(OR(M203="",C203=""),0,IF(COUNTIF($M$5:M203,M203)=1,C203,0))</f>
        <v/>
      </c>
      <c r="O203" s="7">
        <f>IF(AND(D203&lt;&gt;"",OR('Tableau de bord'!$C$9="",A203='Tableau de bord'!$C$9),OR('Tableau de bord'!$C$10="",B203='Tableau de bord'!$C$10),OR('Tableau de bord'!$C$11="",F203='Tableau de bord'!$C$11),OR('Tableau de bord'!$C$12="",G203='Tableau de bord'!$C$12)),1,0)</f>
        <v/>
      </c>
      <c r="P203" s="15">
        <f>IF(AND(N203&gt;0,OR('Tableau de bord'!$C$9="",A203='Tableau de bord'!$C$9),OR('Tableau de bord'!$C$10="",B203='Tableau de bord'!$C$10)),N203,0)</f>
        <v/>
      </c>
      <c r="Q203" s="7">
        <f>IF(OR(L203="",L203="OK"),0,1)</f>
        <v/>
      </c>
    </row>
    <row r="204" ht="18" customHeight="1">
      <c r="A204" s="7" t="n"/>
      <c r="B204" s="7" t="n"/>
      <c r="C204" s="15" t="n"/>
      <c r="D204" s="7" t="n"/>
      <c r="E204" s="7" t="n"/>
      <c r="F204" s="7" t="n"/>
      <c r="G204" s="7" t="n"/>
      <c r="H204" s="7" t="n"/>
      <c r="I204" s="7" t="n"/>
      <c r="J204" s="16" t="n"/>
      <c r="K204" s="7" t="n"/>
      <c r="L204" s="7">
        <f>IF(D204="","",IF(COUNTIF($D$5:$D$204,D204)&gt;1,"Code en double",IF(OR(A204="",F204="",G204=""),"Champ obligatoire manquant",IF(C204="","Surface manquante","OK"))))</f>
        <v/>
      </c>
      <c r="M204" s="7">
        <f>IF(A204="","",A204&amp;" | "&amp;B204)</f>
        <v/>
      </c>
      <c r="N204" s="15">
        <f>IF(OR(M204="",C204=""),0,IF(COUNTIF($M$5:M204,M204)=1,C204,0))</f>
        <v/>
      </c>
      <c r="O204" s="7">
        <f>IF(AND(D204&lt;&gt;"",OR('Tableau de bord'!$C$9="",A204='Tableau de bord'!$C$9),OR('Tableau de bord'!$C$10="",B204='Tableau de bord'!$C$10),OR('Tableau de bord'!$C$11="",F204='Tableau de bord'!$C$11),OR('Tableau de bord'!$C$12="",G204='Tableau de bord'!$C$12)),1,0)</f>
        <v/>
      </c>
      <c r="P204" s="15">
        <f>IF(AND(N204&gt;0,OR('Tableau de bord'!$C$9="",A204='Tableau de bord'!$C$9),OR('Tableau de bord'!$C$10="",B204='Tableau de bord'!$C$10)),N204,0)</f>
        <v/>
      </c>
      <c r="Q204" s="7">
        <f>IF(OR(L204="",L204="OK"),0,1)</f>
        <v/>
      </c>
    </row>
  </sheetData>
  <autoFilter ref="A4:Q204"/>
  <mergeCells count="2">
    <mergeCell ref="A2:Q2"/>
    <mergeCell ref="A1:Q1"/>
  </mergeCells>
  <conditionalFormatting sqref="L5:L204">
    <cfRule type="expression" priority="1" dxfId="0">
      <formula>AND(L5&lt;&gt;"",L5&lt;&gt;"OK")</formula>
    </cfRule>
  </conditionalFormatting>
  <dataValidations count="3">
    <dataValidation sqref="F5:F204" showDropDown="0" showInputMessage="0" showErrorMessage="1" allowBlank="1" errorTitle="Valeur hors liste" error="Choisissez une valeur de la liste (modifiable dans la feuille Mode d’emploi)." type="list">
      <formula1>='Mode d’emploi'!$C$6:$C$30</formula1>
    </dataValidation>
    <dataValidation sqref="G5:G204" showDropDown="0" showInputMessage="0" showErrorMessage="1" allowBlank="1" errorTitle="Valeur hors liste" error="Choisissez une valeur de la liste (modifiable dans la feuille Mode d’emploi)." type="list">
      <formula1>='Mode d’emploi'!$D$6:$D$30</formula1>
    </dataValidation>
    <dataValidation sqref="I5:I204" showDropDown="0" showInputMessage="0" showErrorMessage="1" allowBlank="1" errorTitle="Valeur hors liste" error="Choisissez une valeur de la liste (modifiable dans la feuille Mode d’emploi)." type="list">
      <formula1>='Mode d’emploi'!$N$6:$N$30</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AF3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20" customWidth="1" min="2" max="2"/>
    <col width="12" customWidth="1" min="3" max="3"/>
    <col width="14" customWidth="1" min="4" max="4"/>
    <col width="17" customWidth="1" min="5" max="5"/>
    <col width="10" customWidth="1" min="6" max="6"/>
    <col width="32" customWidth="1" min="7" max="7"/>
    <col width="14" customWidth="1" min="8" max="8"/>
    <col width="8" customWidth="1" min="9" max="9"/>
    <col width="13" customWidth="1" min="10" max="10"/>
    <col width="12" customWidth="1" min="11" max="11"/>
    <col width="30" customWidth="1" min="12" max="12"/>
    <col width="26" customWidth="1" min="13" max="13"/>
    <col width="18" customWidth="1" min="14" max="14"/>
    <col width="10" customWidth="1" min="15" max="15"/>
    <col width="12" customWidth="1" min="16" max="16"/>
    <col width="12" customWidth="1" min="17" max="17"/>
    <col width="12" customWidth="1" min="18" max="18"/>
    <col width="12" customWidth="1" min="19" max="19"/>
    <col width="13" customWidth="1" min="20" max="20"/>
    <col width="11" customWidth="1" min="21" max="21"/>
    <col width="15" customWidth="1" min="22" max="22"/>
    <col width="22" customWidth="1" min="23" max="23"/>
    <col hidden="1" outlineLevel="1" width="11" customWidth="1" min="24" max="32"/>
  </cols>
  <sheetData>
    <row r="1" ht="24" customHeight="1">
      <c r="A1" s="1" t="inlineStr">
        <is>
          <t>harmony.  par Depanneo  —  Planning préventif</t>
        </is>
      </c>
    </row>
    <row r="2" ht="26" customHeight="1">
      <c r="A2" s="10" t="inlineStr">
        <is>
          <t>Une ligne par échéance d’opération préventive. Les échéances réglementaires sont signalées et référencées ; ne les confondez pas avec les périodicités contractuelles.  Modèle fourni à titre indicatif, à adapter et à faire valider avant usage.</t>
        </is>
      </c>
    </row>
    <row r="4" ht="44" customHeight="1">
      <c r="A4" s="6" t="inlineStr">
        <is>
          <t>N° opération</t>
        </is>
      </c>
      <c r="B4" s="6" t="inlineStr">
        <is>
          <t>Site</t>
        </is>
      </c>
      <c r="C4" s="6" t="inlineStr">
        <is>
          <t>Bâtiment</t>
        </is>
      </c>
      <c r="D4" s="6" t="inlineStr">
        <is>
          <t>Code installation</t>
        </is>
      </c>
      <c r="E4" s="6" t="inlineStr">
        <is>
          <t>Lot technique</t>
        </is>
      </c>
      <c r="F4" s="6" t="inlineStr">
        <is>
          <t>Criticité</t>
        </is>
      </c>
      <c r="G4" s="6" t="inlineStr">
        <is>
          <t>Opération de maintenance</t>
        </is>
      </c>
      <c r="H4" s="6" t="inlineStr">
        <is>
          <t>Type de préventif</t>
        </is>
      </c>
      <c r="I4" s="6" t="inlineStr">
        <is>
          <t>Niveau (1 à 5)</t>
        </is>
      </c>
      <c r="J4" s="6" t="inlineStr">
        <is>
          <t>Périodicité</t>
        </is>
      </c>
      <c r="K4" s="6" t="inlineStr">
        <is>
          <t>Obligation réglementaire</t>
        </is>
      </c>
      <c r="L4" s="6" t="inlineStr">
        <is>
          <t>Référence du texte applicable</t>
        </is>
      </c>
      <c r="M4" s="6" t="inlineStr">
        <is>
          <t>Prestataire ou responsable</t>
        </is>
      </c>
      <c r="N4" s="6" t="inlineStr">
        <is>
          <t>Ressources affectées</t>
        </is>
      </c>
      <c r="O4" s="6" t="inlineStr">
        <is>
          <t>Prestation (P2/P3)</t>
        </is>
      </c>
      <c r="P4" s="6" t="inlineStr">
        <is>
          <t>Dernière réalisation</t>
        </is>
      </c>
      <c r="Q4" s="6" t="inlineStr">
        <is>
          <t>Prochaine échéance</t>
        </is>
      </c>
      <c r="R4" s="6" t="inlineStr">
        <is>
          <t>Date de réalisation</t>
        </is>
      </c>
      <c r="S4" s="6" t="inlineStr">
        <is>
          <t>Statut</t>
        </is>
      </c>
      <c r="T4" s="6" t="inlineStr">
        <is>
          <t>N° OT associé</t>
        </is>
      </c>
      <c r="U4" s="11" t="inlineStr">
        <is>
          <t>Écart réalisé / échéance (jours)</t>
        </is>
      </c>
      <c r="V4" s="11" t="inlineStr">
        <is>
          <t>Situation à la date d’arrêté</t>
        </is>
      </c>
      <c r="W4" s="11" t="inlineStr">
        <is>
          <t>Contrôle</t>
        </is>
      </c>
      <c r="X4" s="12" t="inlineStr">
        <is>
          <t>Dans le périmètre (1/0)</t>
        </is>
      </c>
      <c r="Y4" s="12" t="inlineStr">
        <is>
          <t>Échéance dans la période (1/0)</t>
        </is>
      </c>
      <c r="Z4" s="12" t="inlineStr">
        <is>
          <t>Réalisée (1/0)</t>
        </is>
      </c>
      <c r="AA4" s="12" t="inlineStr">
        <is>
          <t>En retard (1/0)</t>
        </is>
      </c>
      <c r="AB4" s="12" t="inlineStr">
        <is>
          <t>Retard réglementaire (1/0)</t>
        </is>
      </c>
      <c r="AC4" s="12" t="inlineStr">
        <is>
          <t>Clé site : échéance période</t>
        </is>
      </c>
      <c r="AD4" s="12" t="inlineStr">
        <is>
          <t>Clé site : réalisée</t>
        </is>
      </c>
      <c r="AE4" s="12" t="inlineStr">
        <is>
          <t>Clé site : en retard</t>
        </is>
      </c>
      <c r="AF4" s="12" t="inlineStr">
        <is>
          <t>Anomalie (1/0)</t>
        </is>
      </c>
    </row>
    <row r="5" ht="18" customHeight="1">
      <c r="A5" s="8" t="inlineStr">
        <is>
          <t>EX-PRV-001</t>
        </is>
      </c>
      <c r="B5" s="8" t="inlineStr">
        <is>
          <t>Exemple – Siège</t>
        </is>
      </c>
      <c r="C5" s="8" t="inlineStr">
        <is>
          <t>Bât. A</t>
        </is>
      </c>
      <c r="D5" s="8" t="inlineStr">
        <is>
          <t>EX-CVC-001</t>
        </is>
      </c>
      <c r="E5" s="8" t="inlineStr">
        <is>
          <t>CVC</t>
        </is>
      </c>
      <c r="F5" s="8" t="inlineStr">
        <is>
          <t>Élevée</t>
        </is>
      </c>
      <c r="G5" s="8" t="inlineStr">
        <is>
          <t>Remplacement des filtres de la CTA 1</t>
        </is>
      </c>
      <c r="H5" s="8" t="inlineStr">
        <is>
          <t>Systématique</t>
        </is>
      </c>
      <c r="I5" s="8" t="n">
        <v>2</v>
      </c>
      <c r="J5" s="8" t="inlineStr">
        <is>
          <t>Trimestrielle</t>
        </is>
      </c>
      <c r="K5" s="8" t="inlineStr">
        <is>
          <t>Non</t>
        </is>
      </c>
      <c r="L5" s="8" t="n"/>
      <c r="M5" s="8" t="inlineStr">
        <is>
          <t>Exemple – Prestataire CVC</t>
        </is>
      </c>
      <c r="N5" s="8" t="inlineStr">
        <is>
          <t>1 technicien, 2 h</t>
        </is>
      </c>
      <c r="O5" s="8" t="inlineStr">
        <is>
          <t>P2</t>
        </is>
      </c>
      <c r="P5" s="14" t="n">
        <v>46188</v>
      </c>
      <c r="Q5" s="14" t="n">
        <v>46280</v>
      </c>
      <c r="R5" s="14" t="n">
        <v>46283</v>
      </c>
      <c r="S5" s="8" t="inlineStr">
        <is>
          <t>Réalisé</t>
        </is>
      </c>
      <c r="T5" s="8" t="inlineStr">
        <is>
          <t>EX-OT-0001</t>
        </is>
      </c>
      <c r="U5" s="8">
        <f>IF(AND(Q5&lt;&gt;"",R5&lt;&gt;""),R5-Q5,"")</f>
        <v/>
      </c>
      <c r="V5" s="8">
        <f>IF(Q5="","",IF(R5&lt;&gt;"",IF(R5&lt;=Q5,"Réalisée à temps","Réalisée en retard"),IF(Q5&lt;'Tableau de bord'!$C$7,"En retard","À venir")))</f>
        <v/>
      </c>
      <c r="W5" s="8">
        <f>IF(A5="","",IF(COUNTIF($A$5:$A$304,A5)&gt;1,"N° en double",IF(COUNTIF('Sites et équipements'!$D$5:$D$204,D5)=0,"Code installation inconnu",IF(Q5="","Échéance manquante",IF(AND(S5="Réalisé",R5=""),"Date de réalisation manquante",IF(AND(R5&lt;&gt;"",S5&lt;&gt;"Réalisé"),"Statut incohérent",IF(AND(K5="Oui",L5=""),"Référence réglementaire manquante","OK")))))))</f>
        <v/>
      </c>
      <c r="X5" s="8">
        <f>IF(AND(A5&lt;&gt;"",OR('Tableau de bord'!$C$9="",B5='Tableau de bord'!$C$9),OR('Tableau de bord'!$C$10="",C5='Tableau de bord'!$C$10),OR('Tableau de bord'!$C$11="",E5='Tableau de bord'!$C$11),OR('Tableau de bord'!$C$12="",F5='Tableau de bord'!$C$12),OR('Tableau de bord'!$C$13="",'Tableau de bord'!$C$13="Préventive"),OR('Tableau de bord'!$C$16="",M5='Tableau de bord'!$C$16),OR('Tableau de bord'!$C$17="",O5='Tableau de bord'!$C$17)),1,0)</f>
        <v/>
      </c>
      <c r="Y5" s="8">
        <f>IF(AND(X5=1,Q5&lt;&gt;"",Q5&gt;='Tableau de bord'!$C$5,Q5&lt;='Tableau de bord'!$C$6),1,0)</f>
        <v/>
      </c>
      <c r="Z5" s="8">
        <f>IF(AND(Y5=1,R5&lt;&gt;""),1,0)</f>
        <v/>
      </c>
      <c r="AA5" s="8">
        <f>IF(AND(X5=1,V5="En retard"),1,0)</f>
        <v/>
      </c>
      <c r="AB5" s="8">
        <f>IF(AND(AA5=1,K5="Oui"),1,0)</f>
        <v/>
      </c>
      <c r="AC5" s="8">
        <f>IF(AND(A5&lt;&gt;"",Q5&lt;&gt;"",Q5&gt;='Tableau de bord'!$C$5,Q5&lt;='Tableau de bord'!$C$6),B5,"")</f>
        <v/>
      </c>
      <c r="AD5" s="8">
        <f>IF(AND(AC5&lt;&gt;"",R5&lt;&gt;""),B5,"")</f>
        <v/>
      </c>
      <c r="AE5" s="8">
        <f>IF(V5="En retard",B5,"")</f>
        <v/>
      </c>
      <c r="AF5" s="8">
        <f>IF(OR(W5="",W5="OK"),0,1)</f>
        <v/>
      </c>
    </row>
    <row r="6" ht="18" customHeight="1">
      <c r="A6" s="8" t="inlineStr">
        <is>
          <t>EX-PRV-002</t>
        </is>
      </c>
      <c r="B6" s="8" t="inlineStr">
        <is>
          <t>Exemple – Siège</t>
        </is>
      </c>
      <c r="C6" s="8" t="inlineStr">
        <is>
          <t>Bât. A</t>
        </is>
      </c>
      <c r="D6" s="8" t="inlineStr">
        <is>
          <t>EX-ELE-001</t>
        </is>
      </c>
      <c r="E6" s="8" t="inlineStr">
        <is>
          <t>Électricité</t>
        </is>
      </c>
      <c r="F6" s="8" t="inlineStr">
        <is>
          <t>Élevée</t>
        </is>
      </c>
      <c r="G6" s="8" t="inlineStr">
        <is>
          <t>Vérification périodique des installations électriques</t>
        </is>
      </c>
      <c r="H6" s="8" t="inlineStr">
        <is>
          <t>Systématique</t>
        </is>
      </c>
      <c r="I6" s="8" t="n"/>
      <c r="J6" s="8" t="inlineStr">
        <is>
          <t>Annuelle</t>
        </is>
      </c>
      <c r="K6" s="8" t="inlineStr">
        <is>
          <t>Oui</t>
        </is>
      </c>
      <c r="L6" s="8" t="inlineStr">
        <is>
          <t>Code du travail, art. R4226-16 ; arrêté du 26/12/2011, art. 3</t>
        </is>
      </c>
      <c r="M6" s="8" t="inlineStr">
        <is>
          <t>Exemple – Organisme de vérification</t>
        </is>
      </c>
      <c r="N6" s="8" t="inlineStr">
        <is>
          <t>1 vérificateur, 1 jour</t>
        </is>
      </c>
      <c r="O6" s="8" t="n"/>
      <c r="P6" s="14" t="n">
        <v>45940</v>
      </c>
      <c r="Q6" s="14" t="n">
        <v>46305</v>
      </c>
      <c r="R6" s="14" t="n"/>
      <c r="S6" s="8" t="inlineStr">
        <is>
          <t>Planifié</t>
        </is>
      </c>
      <c r="T6" s="8" t="n"/>
      <c r="U6" s="8">
        <f>IF(AND(Q6&lt;&gt;"",R6&lt;&gt;""),R6-Q6,"")</f>
        <v/>
      </c>
      <c r="V6" s="8">
        <f>IF(Q6="","",IF(R6&lt;&gt;"",IF(R6&lt;=Q6,"Réalisée à temps","Réalisée en retard"),IF(Q6&lt;'Tableau de bord'!$C$7,"En retard","À venir")))</f>
        <v/>
      </c>
      <c r="W6" s="8">
        <f>IF(A6="","",IF(COUNTIF($A$5:$A$304,A6)&gt;1,"N° en double",IF(COUNTIF('Sites et équipements'!$D$5:$D$204,D6)=0,"Code installation inconnu",IF(Q6="","Échéance manquante",IF(AND(S6="Réalisé",R6=""),"Date de réalisation manquante",IF(AND(R6&lt;&gt;"",S6&lt;&gt;"Réalisé"),"Statut incohérent",IF(AND(K6="Oui",L6=""),"Référence réglementaire manquante","OK")))))))</f>
        <v/>
      </c>
      <c r="X6" s="8">
        <f>IF(AND(A6&lt;&gt;"",OR('Tableau de bord'!$C$9="",B6='Tableau de bord'!$C$9),OR('Tableau de bord'!$C$10="",C6='Tableau de bord'!$C$10),OR('Tableau de bord'!$C$11="",E6='Tableau de bord'!$C$11),OR('Tableau de bord'!$C$12="",F6='Tableau de bord'!$C$12),OR('Tableau de bord'!$C$13="",'Tableau de bord'!$C$13="Préventive"),OR('Tableau de bord'!$C$16="",M6='Tableau de bord'!$C$16),OR('Tableau de bord'!$C$17="",O6='Tableau de bord'!$C$17)),1,0)</f>
        <v/>
      </c>
      <c r="Y6" s="8">
        <f>IF(AND(X6=1,Q6&lt;&gt;"",Q6&gt;='Tableau de bord'!$C$5,Q6&lt;='Tableau de bord'!$C$6),1,0)</f>
        <v/>
      </c>
      <c r="Z6" s="8">
        <f>IF(AND(Y6=1,R6&lt;&gt;""),1,0)</f>
        <v/>
      </c>
      <c r="AA6" s="8">
        <f>IF(AND(X6=1,V6="En retard"),1,0)</f>
        <v/>
      </c>
      <c r="AB6" s="8">
        <f>IF(AND(AA6=1,K6="Oui"),1,0)</f>
        <v/>
      </c>
      <c r="AC6" s="8">
        <f>IF(AND(A6&lt;&gt;"",Q6&lt;&gt;"",Q6&gt;='Tableau de bord'!$C$5,Q6&lt;='Tableau de bord'!$C$6),B6,"")</f>
        <v/>
      </c>
      <c r="AD6" s="8">
        <f>IF(AND(AC6&lt;&gt;"",R6&lt;&gt;""),B6,"")</f>
        <v/>
      </c>
      <c r="AE6" s="8">
        <f>IF(V6="En retard",B6,"")</f>
        <v/>
      </c>
      <c r="AF6" s="8">
        <f>IF(OR(W6="",W6="OK"),0,1)</f>
        <v/>
      </c>
    </row>
    <row r="7" ht="18" customHeight="1">
      <c r="A7" s="8" t="inlineStr">
        <is>
          <t>EX-PRV-003</t>
        </is>
      </c>
      <c r="B7" s="8" t="inlineStr">
        <is>
          <t>Exemple – Agence Nord</t>
        </is>
      </c>
      <c r="C7" s="8" t="inlineStr">
        <is>
          <t>Bât. unique</t>
        </is>
      </c>
      <c r="D7" s="8" t="inlineStr">
        <is>
          <t>EX-ASC-001</t>
        </is>
      </c>
      <c r="E7" s="8" t="inlineStr">
        <is>
          <t>Ascenseurs et portes automatiques</t>
        </is>
      </c>
      <c r="F7" s="8" t="inlineStr">
        <is>
          <t>Moyenne</t>
        </is>
      </c>
      <c r="G7" s="8" t="inlineStr">
        <is>
          <t>Contrôle technique quinquennal de l’ascenseur</t>
        </is>
      </c>
      <c r="H7" s="8" t="inlineStr">
        <is>
          <t>Systématique</t>
        </is>
      </c>
      <c r="I7" s="8" t="n"/>
      <c r="J7" s="8" t="inlineStr">
        <is>
          <t>Quinquennale</t>
        </is>
      </c>
      <c r="K7" s="8" t="inlineStr">
        <is>
          <t>Oui</t>
        </is>
      </c>
      <c r="L7" s="8" t="inlineStr">
        <is>
          <t>CCH, art. R134-9 et suivants</t>
        </is>
      </c>
      <c r="M7" s="8" t="inlineStr">
        <is>
          <t>Exemple – Organisme de contrôle</t>
        </is>
      </c>
      <c r="N7" s="8" t="inlineStr">
        <is>
          <t>1 contrôleur, ½ journée</t>
        </is>
      </c>
      <c r="O7" s="8" t="n"/>
      <c r="P7" s="14" t="n">
        <v>44459</v>
      </c>
      <c r="Q7" s="14" t="n">
        <v>46285</v>
      </c>
      <c r="R7" s="14" t="n"/>
      <c r="S7" s="8" t="inlineStr">
        <is>
          <t>À planifier</t>
        </is>
      </c>
      <c r="T7" s="8" t="n"/>
      <c r="U7" s="8">
        <f>IF(AND(Q7&lt;&gt;"",R7&lt;&gt;""),R7-Q7,"")</f>
        <v/>
      </c>
      <c r="V7" s="8">
        <f>IF(Q7="","",IF(R7&lt;&gt;"",IF(R7&lt;=Q7,"Réalisée à temps","Réalisée en retard"),IF(Q7&lt;'Tableau de bord'!$C$7,"En retard","À venir")))</f>
        <v/>
      </c>
      <c r="W7" s="8">
        <f>IF(A7="","",IF(COUNTIF($A$5:$A$304,A7)&gt;1,"N° en double",IF(COUNTIF('Sites et équipements'!$D$5:$D$204,D7)=0,"Code installation inconnu",IF(Q7="","Échéance manquante",IF(AND(S7="Réalisé",R7=""),"Date de réalisation manquante",IF(AND(R7&lt;&gt;"",S7&lt;&gt;"Réalisé"),"Statut incohérent",IF(AND(K7="Oui",L7=""),"Référence réglementaire manquante","OK")))))))</f>
        <v/>
      </c>
      <c r="X7" s="8">
        <f>IF(AND(A7&lt;&gt;"",OR('Tableau de bord'!$C$9="",B7='Tableau de bord'!$C$9),OR('Tableau de bord'!$C$10="",C7='Tableau de bord'!$C$10),OR('Tableau de bord'!$C$11="",E7='Tableau de bord'!$C$11),OR('Tableau de bord'!$C$12="",F7='Tableau de bord'!$C$12),OR('Tableau de bord'!$C$13="",'Tableau de bord'!$C$13="Préventive"),OR('Tableau de bord'!$C$16="",M7='Tableau de bord'!$C$16),OR('Tableau de bord'!$C$17="",O7='Tableau de bord'!$C$17)),1,0)</f>
        <v/>
      </c>
      <c r="Y7" s="8">
        <f>IF(AND(X7=1,Q7&lt;&gt;"",Q7&gt;='Tableau de bord'!$C$5,Q7&lt;='Tableau de bord'!$C$6),1,0)</f>
        <v/>
      </c>
      <c r="Z7" s="8">
        <f>IF(AND(Y7=1,R7&lt;&gt;""),1,0)</f>
        <v/>
      </c>
      <c r="AA7" s="8">
        <f>IF(AND(X7=1,V7="En retard"),1,0)</f>
        <v/>
      </c>
      <c r="AB7" s="8">
        <f>IF(AND(AA7=1,K7="Oui"),1,0)</f>
        <v/>
      </c>
      <c r="AC7" s="8">
        <f>IF(AND(A7&lt;&gt;"",Q7&lt;&gt;"",Q7&gt;='Tableau de bord'!$C$5,Q7&lt;='Tableau de bord'!$C$6),B7,"")</f>
        <v/>
      </c>
      <c r="AD7" s="8">
        <f>IF(AND(AC7&lt;&gt;"",R7&lt;&gt;""),B7,"")</f>
        <v/>
      </c>
      <c r="AE7" s="8">
        <f>IF(V7="En retard",B7,"")</f>
        <v/>
      </c>
      <c r="AF7" s="8">
        <f>IF(OR(W7="",W7="OK"),0,1)</f>
        <v/>
      </c>
    </row>
    <row r="8" ht="18" customHeight="1">
      <c r="A8" s="7" t="n"/>
      <c r="B8" s="7" t="n"/>
      <c r="C8" s="7" t="n"/>
      <c r="D8" s="7" t="n"/>
      <c r="E8" s="7" t="n"/>
      <c r="F8" s="7" t="n"/>
      <c r="G8" s="7" t="n"/>
      <c r="H8" s="7" t="n"/>
      <c r="I8" s="7" t="n"/>
      <c r="J8" s="7" t="n"/>
      <c r="K8" s="7" t="n"/>
      <c r="L8" s="7" t="n"/>
      <c r="M8" s="7" t="n"/>
      <c r="N8" s="7" t="n"/>
      <c r="O8" s="7" t="n"/>
      <c r="P8" s="16" t="n"/>
      <c r="Q8" s="16" t="n"/>
      <c r="R8" s="16" t="n"/>
      <c r="S8" s="7" t="n"/>
      <c r="T8" s="7" t="n"/>
      <c r="U8" s="7">
        <f>IF(AND(Q8&lt;&gt;"",R8&lt;&gt;""),R8-Q8,"")</f>
        <v/>
      </c>
      <c r="V8" s="7">
        <f>IF(Q8="","",IF(R8&lt;&gt;"",IF(R8&lt;=Q8,"Réalisée à temps","Réalisée en retard"),IF(Q8&lt;'Tableau de bord'!$C$7,"En retard","À venir")))</f>
        <v/>
      </c>
      <c r="W8" s="7">
        <f>IF(A8="","",IF(COUNTIF($A$5:$A$304,A8)&gt;1,"N° en double",IF(COUNTIF('Sites et équipements'!$D$5:$D$204,D8)=0,"Code installation inconnu",IF(Q8="","Échéance manquante",IF(AND(S8="Réalisé",R8=""),"Date de réalisation manquante",IF(AND(R8&lt;&gt;"",S8&lt;&gt;"Réalisé"),"Statut incohérent",IF(AND(K8="Oui",L8=""),"Référence réglementaire manquante","OK")))))))</f>
        <v/>
      </c>
      <c r="X8" s="7">
        <f>IF(AND(A8&lt;&gt;"",OR('Tableau de bord'!$C$9="",B8='Tableau de bord'!$C$9),OR('Tableau de bord'!$C$10="",C8='Tableau de bord'!$C$10),OR('Tableau de bord'!$C$11="",E8='Tableau de bord'!$C$11),OR('Tableau de bord'!$C$12="",F8='Tableau de bord'!$C$12),OR('Tableau de bord'!$C$13="",'Tableau de bord'!$C$13="Préventive"),OR('Tableau de bord'!$C$16="",M8='Tableau de bord'!$C$16),OR('Tableau de bord'!$C$17="",O8='Tableau de bord'!$C$17)),1,0)</f>
        <v/>
      </c>
      <c r="Y8" s="7">
        <f>IF(AND(X8=1,Q8&lt;&gt;"",Q8&gt;='Tableau de bord'!$C$5,Q8&lt;='Tableau de bord'!$C$6),1,0)</f>
        <v/>
      </c>
      <c r="Z8" s="7">
        <f>IF(AND(Y8=1,R8&lt;&gt;""),1,0)</f>
        <v/>
      </c>
      <c r="AA8" s="7">
        <f>IF(AND(X8=1,V8="En retard"),1,0)</f>
        <v/>
      </c>
      <c r="AB8" s="7">
        <f>IF(AND(AA8=1,K8="Oui"),1,0)</f>
        <v/>
      </c>
      <c r="AC8" s="7">
        <f>IF(AND(A8&lt;&gt;"",Q8&lt;&gt;"",Q8&gt;='Tableau de bord'!$C$5,Q8&lt;='Tableau de bord'!$C$6),B8,"")</f>
        <v/>
      </c>
      <c r="AD8" s="7">
        <f>IF(AND(AC8&lt;&gt;"",R8&lt;&gt;""),B8,"")</f>
        <v/>
      </c>
      <c r="AE8" s="7">
        <f>IF(V8="En retard",B8,"")</f>
        <v/>
      </c>
      <c r="AF8" s="7">
        <f>IF(OR(W8="",W8="OK"),0,1)</f>
        <v/>
      </c>
    </row>
    <row r="9" ht="18" customHeight="1">
      <c r="A9" s="7" t="n"/>
      <c r="B9" s="7" t="n"/>
      <c r="C9" s="7" t="n"/>
      <c r="D9" s="7" t="n"/>
      <c r="E9" s="7" t="n"/>
      <c r="F9" s="7" t="n"/>
      <c r="G9" s="7" t="n"/>
      <c r="H9" s="7" t="n"/>
      <c r="I9" s="7" t="n"/>
      <c r="J9" s="7" t="n"/>
      <c r="K9" s="7" t="n"/>
      <c r="L9" s="7" t="n"/>
      <c r="M9" s="7" t="n"/>
      <c r="N9" s="7" t="n"/>
      <c r="O9" s="7" t="n"/>
      <c r="P9" s="16" t="n"/>
      <c r="Q9" s="16" t="n"/>
      <c r="R9" s="16" t="n"/>
      <c r="S9" s="7" t="n"/>
      <c r="T9" s="7" t="n"/>
      <c r="U9" s="7">
        <f>IF(AND(Q9&lt;&gt;"",R9&lt;&gt;""),R9-Q9,"")</f>
        <v/>
      </c>
      <c r="V9" s="7">
        <f>IF(Q9="","",IF(R9&lt;&gt;"",IF(R9&lt;=Q9,"Réalisée à temps","Réalisée en retard"),IF(Q9&lt;'Tableau de bord'!$C$7,"En retard","À venir")))</f>
        <v/>
      </c>
      <c r="W9" s="7">
        <f>IF(A9="","",IF(COUNTIF($A$5:$A$304,A9)&gt;1,"N° en double",IF(COUNTIF('Sites et équipements'!$D$5:$D$204,D9)=0,"Code installation inconnu",IF(Q9="","Échéance manquante",IF(AND(S9="Réalisé",R9=""),"Date de réalisation manquante",IF(AND(R9&lt;&gt;"",S9&lt;&gt;"Réalisé"),"Statut incohérent",IF(AND(K9="Oui",L9=""),"Référence réglementaire manquante","OK")))))))</f>
        <v/>
      </c>
      <c r="X9" s="7">
        <f>IF(AND(A9&lt;&gt;"",OR('Tableau de bord'!$C$9="",B9='Tableau de bord'!$C$9),OR('Tableau de bord'!$C$10="",C9='Tableau de bord'!$C$10),OR('Tableau de bord'!$C$11="",E9='Tableau de bord'!$C$11),OR('Tableau de bord'!$C$12="",F9='Tableau de bord'!$C$12),OR('Tableau de bord'!$C$13="",'Tableau de bord'!$C$13="Préventive"),OR('Tableau de bord'!$C$16="",M9='Tableau de bord'!$C$16),OR('Tableau de bord'!$C$17="",O9='Tableau de bord'!$C$17)),1,0)</f>
        <v/>
      </c>
      <c r="Y9" s="7">
        <f>IF(AND(X9=1,Q9&lt;&gt;"",Q9&gt;='Tableau de bord'!$C$5,Q9&lt;='Tableau de bord'!$C$6),1,0)</f>
        <v/>
      </c>
      <c r="Z9" s="7">
        <f>IF(AND(Y9=1,R9&lt;&gt;""),1,0)</f>
        <v/>
      </c>
      <c r="AA9" s="7">
        <f>IF(AND(X9=1,V9="En retard"),1,0)</f>
        <v/>
      </c>
      <c r="AB9" s="7">
        <f>IF(AND(AA9=1,K9="Oui"),1,0)</f>
        <v/>
      </c>
      <c r="AC9" s="7">
        <f>IF(AND(A9&lt;&gt;"",Q9&lt;&gt;"",Q9&gt;='Tableau de bord'!$C$5,Q9&lt;='Tableau de bord'!$C$6),B9,"")</f>
        <v/>
      </c>
      <c r="AD9" s="7">
        <f>IF(AND(AC9&lt;&gt;"",R9&lt;&gt;""),B9,"")</f>
        <v/>
      </c>
      <c r="AE9" s="7">
        <f>IF(V9="En retard",B9,"")</f>
        <v/>
      </c>
      <c r="AF9" s="7">
        <f>IF(OR(W9="",W9="OK"),0,1)</f>
        <v/>
      </c>
    </row>
    <row r="10" ht="18" customHeight="1">
      <c r="A10" s="7" t="n"/>
      <c r="B10" s="7" t="n"/>
      <c r="C10" s="7" t="n"/>
      <c r="D10" s="7" t="n"/>
      <c r="E10" s="7" t="n"/>
      <c r="F10" s="7" t="n"/>
      <c r="G10" s="7" t="n"/>
      <c r="H10" s="7" t="n"/>
      <c r="I10" s="7" t="n"/>
      <c r="J10" s="7" t="n"/>
      <c r="K10" s="7" t="n"/>
      <c r="L10" s="7" t="n"/>
      <c r="M10" s="7" t="n"/>
      <c r="N10" s="7" t="n"/>
      <c r="O10" s="7" t="n"/>
      <c r="P10" s="16" t="n"/>
      <c r="Q10" s="16" t="n"/>
      <c r="R10" s="16" t="n"/>
      <c r="S10" s="7" t="n"/>
      <c r="T10" s="7" t="n"/>
      <c r="U10" s="7">
        <f>IF(AND(Q10&lt;&gt;"",R10&lt;&gt;""),R10-Q10,"")</f>
        <v/>
      </c>
      <c r="V10" s="7">
        <f>IF(Q10="","",IF(R10&lt;&gt;"",IF(R10&lt;=Q10,"Réalisée à temps","Réalisée en retard"),IF(Q10&lt;'Tableau de bord'!$C$7,"En retard","À venir")))</f>
        <v/>
      </c>
      <c r="W10" s="7">
        <f>IF(A10="","",IF(COUNTIF($A$5:$A$304,A10)&gt;1,"N° en double",IF(COUNTIF('Sites et équipements'!$D$5:$D$204,D10)=0,"Code installation inconnu",IF(Q10="","Échéance manquante",IF(AND(S10="Réalisé",R10=""),"Date de réalisation manquante",IF(AND(R10&lt;&gt;"",S10&lt;&gt;"Réalisé"),"Statut incohérent",IF(AND(K10="Oui",L10=""),"Référence réglementaire manquante","OK")))))))</f>
        <v/>
      </c>
      <c r="X10" s="7">
        <f>IF(AND(A10&lt;&gt;"",OR('Tableau de bord'!$C$9="",B10='Tableau de bord'!$C$9),OR('Tableau de bord'!$C$10="",C10='Tableau de bord'!$C$10),OR('Tableau de bord'!$C$11="",E10='Tableau de bord'!$C$11),OR('Tableau de bord'!$C$12="",F10='Tableau de bord'!$C$12),OR('Tableau de bord'!$C$13="",'Tableau de bord'!$C$13="Préventive"),OR('Tableau de bord'!$C$16="",M10='Tableau de bord'!$C$16),OR('Tableau de bord'!$C$17="",O10='Tableau de bord'!$C$17)),1,0)</f>
        <v/>
      </c>
      <c r="Y10" s="7">
        <f>IF(AND(X10=1,Q10&lt;&gt;"",Q10&gt;='Tableau de bord'!$C$5,Q10&lt;='Tableau de bord'!$C$6),1,0)</f>
        <v/>
      </c>
      <c r="Z10" s="7">
        <f>IF(AND(Y10=1,R10&lt;&gt;""),1,0)</f>
        <v/>
      </c>
      <c r="AA10" s="7">
        <f>IF(AND(X10=1,V10="En retard"),1,0)</f>
        <v/>
      </c>
      <c r="AB10" s="7">
        <f>IF(AND(AA10=1,K10="Oui"),1,0)</f>
        <v/>
      </c>
      <c r="AC10" s="7">
        <f>IF(AND(A10&lt;&gt;"",Q10&lt;&gt;"",Q10&gt;='Tableau de bord'!$C$5,Q10&lt;='Tableau de bord'!$C$6),B10,"")</f>
        <v/>
      </c>
      <c r="AD10" s="7">
        <f>IF(AND(AC10&lt;&gt;"",R10&lt;&gt;""),B10,"")</f>
        <v/>
      </c>
      <c r="AE10" s="7">
        <f>IF(V10="En retard",B10,"")</f>
        <v/>
      </c>
      <c r="AF10" s="7">
        <f>IF(OR(W10="",W10="OK"),0,1)</f>
        <v/>
      </c>
    </row>
    <row r="11" ht="18" customHeight="1">
      <c r="A11" s="7" t="n"/>
      <c r="B11" s="7" t="n"/>
      <c r="C11" s="7" t="n"/>
      <c r="D11" s="7" t="n"/>
      <c r="E11" s="7" t="n"/>
      <c r="F11" s="7" t="n"/>
      <c r="G11" s="7" t="n"/>
      <c r="H11" s="7" t="n"/>
      <c r="I11" s="7" t="n"/>
      <c r="J11" s="7" t="n"/>
      <c r="K11" s="7" t="n"/>
      <c r="L11" s="7" t="n"/>
      <c r="M11" s="7" t="n"/>
      <c r="N11" s="7" t="n"/>
      <c r="O11" s="7" t="n"/>
      <c r="P11" s="16" t="n"/>
      <c r="Q11" s="16" t="n"/>
      <c r="R11" s="16" t="n"/>
      <c r="S11" s="7" t="n"/>
      <c r="T11" s="7" t="n"/>
      <c r="U11" s="7">
        <f>IF(AND(Q11&lt;&gt;"",R11&lt;&gt;""),R11-Q11,"")</f>
        <v/>
      </c>
      <c r="V11" s="7">
        <f>IF(Q11="","",IF(R11&lt;&gt;"",IF(R11&lt;=Q11,"Réalisée à temps","Réalisée en retard"),IF(Q11&lt;'Tableau de bord'!$C$7,"En retard","À venir")))</f>
        <v/>
      </c>
      <c r="W11" s="7">
        <f>IF(A11="","",IF(COUNTIF($A$5:$A$304,A11)&gt;1,"N° en double",IF(COUNTIF('Sites et équipements'!$D$5:$D$204,D11)=0,"Code installation inconnu",IF(Q11="","Échéance manquante",IF(AND(S11="Réalisé",R11=""),"Date de réalisation manquante",IF(AND(R11&lt;&gt;"",S11&lt;&gt;"Réalisé"),"Statut incohérent",IF(AND(K11="Oui",L11=""),"Référence réglementaire manquante","OK")))))))</f>
        <v/>
      </c>
      <c r="X11" s="7">
        <f>IF(AND(A11&lt;&gt;"",OR('Tableau de bord'!$C$9="",B11='Tableau de bord'!$C$9),OR('Tableau de bord'!$C$10="",C11='Tableau de bord'!$C$10),OR('Tableau de bord'!$C$11="",E11='Tableau de bord'!$C$11),OR('Tableau de bord'!$C$12="",F11='Tableau de bord'!$C$12),OR('Tableau de bord'!$C$13="",'Tableau de bord'!$C$13="Préventive"),OR('Tableau de bord'!$C$16="",M11='Tableau de bord'!$C$16),OR('Tableau de bord'!$C$17="",O11='Tableau de bord'!$C$17)),1,0)</f>
        <v/>
      </c>
      <c r="Y11" s="7">
        <f>IF(AND(X11=1,Q11&lt;&gt;"",Q11&gt;='Tableau de bord'!$C$5,Q11&lt;='Tableau de bord'!$C$6),1,0)</f>
        <v/>
      </c>
      <c r="Z11" s="7">
        <f>IF(AND(Y11=1,R11&lt;&gt;""),1,0)</f>
        <v/>
      </c>
      <c r="AA11" s="7">
        <f>IF(AND(X11=1,V11="En retard"),1,0)</f>
        <v/>
      </c>
      <c r="AB11" s="7">
        <f>IF(AND(AA11=1,K11="Oui"),1,0)</f>
        <v/>
      </c>
      <c r="AC11" s="7">
        <f>IF(AND(A11&lt;&gt;"",Q11&lt;&gt;"",Q11&gt;='Tableau de bord'!$C$5,Q11&lt;='Tableau de bord'!$C$6),B11,"")</f>
        <v/>
      </c>
      <c r="AD11" s="7">
        <f>IF(AND(AC11&lt;&gt;"",R11&lt;&gt;""),B11,"")</f>
        <v/>
      </c>
      <c r="AE11" s="7">
        <f>IF(V11="En retard",B11,"")</f>
        <v/>
      </c>
      <c r="AF11" s="7">
        <f>IF(OR(W11="",W11="OK"),0,1)</f>
        <v/>
      </c>
    </row>
    <row r="12" ht="18" customHeight="1">
      <c r="A12" s="7" t="n"/>
      <c r="B12" s="7" t="n"/>
      <c r="C12" s="7" t="n"/>
      <c r="D12" s="7" t="n"/>
      <c r="E12" s="7" t="n"/>
      <c r="F12" s="7" t="n"/>
      <c r="G12" s="7" t="n"/>
      <c r="H12" s="7" t="n"/>
      <c r="I12" s="7" t="n"/>
      <c r="J12" s="7" t="n"/>
      <c r="K12" s="7" t="n"/>
      <c r="L12" s="7" t="n"/>
      <c r="M12" s="7" t="n"/>
      <c r="N12" s="7" t="n"/>
      <c r="O12" s="7" t="n"/>
      <c r="P12" s="16" t="n"/>
      <c r="Q12" s="16" t="n"/>
      <c r="R12" s="16" t="n"/>
      <c r="S12" s="7" t="n"/>
      <c r="T12" s="7" t="n"/>
      <c r="U12" s="7">
        <f>IF(AND(Q12&lt;&gt;"",R12&lt;&gt;""),R12-Q12,"")</f>
        <v/>
      </c>
      <c r="V12" s="7">
        <f>IF(Q12="","",IF(R12&lt;&gt;"",IF(R12&lt;=Q12,"Réalisée à temps","Réalisée en retard"),IF(Q12&lt;'Tableau de bord'!$C$7,"En retard","À venir")))</f>
        <v/>
      </c>
      <c r="W12" s="7">
        <f>IF(A12="","",IF(COUNTIF($A$5:$A$304,A12)&gt;1,"N° en double",IF(COUNTIF('Sites et équipements'!$D$5:$D$204,D12)=0,"Code installation inconnu",IF(Q12="","Échéance manquante",IF(AND(S12="Réalisé",R12=""),"Date de réalisation manquante",IF(AND(R12&lt;&gt;"",S12&lt;&gt;"Réalisé"),"Statut incohérent",IF(AND(K12="Oui",L12=""),"Référence réglementaire manquante","OK")))))))</f>
        <v/>
      </c>
      <c r="X12" s="7">
        <f>IF(AND(A12&lt;&gt;"",OR('Tableau de bord'!$C$9="",B12='Tableau de bord'!$C$9),OR('Tableau de bord'!$C$10="",C12='Tableau de bord'!$C$10),OR('Tableau de bord'!$C$11="",E12='Tableau de bord'!$C$11),OR('Tableau de bord'!$C$12="",F12='Tableau de bord'!$C$12),OR('Tableau de bord'!$C$13="",'Tableau de bord'!$C$13="Préventive"),OR('Tableau de bord'!$C$16="",M12='Tableau de bord'!$C$16),OR('Tableau de bord'!$C$17="",O12='Tableau de bord'!$C$17)),1,0)</f>
        <v/>
      </c>
      <c r="Y12" s="7">
        <f>IF(AND(X12=1,Q12&lt;&gt;"",Q12&gt;='Tableau de bord'!$C$5,Q12&lt;='Tableau de bord'!$C$6),1,0)</f>
        <v/>
      </c>
      <c r="Z12" s="7">
        <f>IF(AND(Y12=1,R12&lt;&gt;""),1,0)</f>
        <v/>
      </c>
      <c r="AA12" s="7">
        <f>IF(AND(X12=1,V12="En retard"),1,0)</f>
        <v/>
      </c>
      <c r="AB12" s="7">
        <f>IF(AND(AA12=1,K12="Oui"),1,0)</f>
        <v/>
      </c>
      <c r="AC12" s="7">
        <f>IF(AND(A12&lt;&gt;"",Q12&lt;&gt;"",Q12&gt;='Tableau de bord'!$C$5,Q12&lt;='Tableau de bord'!$C$6),B12,"")</f>
        <v/>
      </c>
      <c r="AD12" s="7">
        <f>IF(AND(AC12&lt;&gt;"",R12&lt;&gt;""),B12,"")</f>
        <v/>
      </c>
      <c r="AE12" s="7">
        <f>IF(V12="En retard",B12,"")</f>
        <v/>
      </c>
      <c r="AF12" s="7">
        <f>IF(OR(W12="",W12="OK"),0,1)</f>
        <v/>
      </c>
    </row>
    <row r="13" ht="18" customHeight="1">
      <c r="A13" s="7" t="n"/>
      <c r="B13" s="7" t="n"/>
      <c r="C13" s="7" t="n"/>
      <c r="D13" s="7" t="n"/>
      <c r="E13" s="7" t="n"/>
      <c r="F13" s="7" t="n"/>
      <c r="G13" s="7" t="n"/>
      <c r="H13" s="7" t="n"/>
      <c r="I13" s="7" t="n"/>
      <c r="J13" s="7" t="n"/>
      <c r="K13" s="7" t="n"/>
      <c r="L13" s="7" t="n"/>
      <c r="M13" s="7" t="n"/>
      <c r="N13" s="7" t="n"/>
      <c r="O13" s="7" t="n"/>
      <c r="P13" s="16" t="n"/>
      <c r="Q13" s="16" t="n"/>
      <c r="R13" s="16" t="n"/>
      <c r="S13" s="7" t="n"/>
      <c r="T13" s="7" t="n"/>
      <c r="U13" s="7">
        <f>IF(AND(Q13&lt;&gt;"",R13&lt;&gt;""),R13-Q13,"")</f>
        <v/>
      </c>
      <c r="V13" s="7">
        <f>IF(Q13="","",IF(R13&lt;&gt;"",IF(R13&lt;=Q13,"Réalisée à temps","Réalisée en retard"),IF(Q13&lt;'Tableau de bord'!$C$7,"En retard","À venir")))</f>
        <v/>
      </c>
      <c r="W13" s="7">
        <f>IF(A13="","",IF(COUNTIF($A$5:$A$304,A13)&gt;1,"N° en double",IF(COUNTIF('Sites et équipements'!$D$5:$D$204,D13)=0,"Code installation inconnu",IF(Q13="","Échéance manquante",IF(AND(S13="Réalisé",R13=""),"Date de réalisation manquante",IF(AND(R13&lt;&gt;"",S13&lt;&gt;"Réalisé"),"Statut incohérent",IF(AND(K13="Oui",L13=""),"Référence réglementaire manquante","OK")))))))</f>
        <v/>
      </c>
      <c r="X13" s="7">
        <f>IF(AND(A13&lt;&gt;"",OR('Tableau de bord'!$C$9="",B13='Tableau de bord'!$C$9),OR('Tableau de bord'!$C$10="",C13='Tableau de bord'!$C$10),OR('Tableau de bord'!$C$11="",E13='Tableau de bord'!$C$11),OR('Tableau de bord'!$C$12="",F13='Tableau de bord'!$C$12),OR('Tableau de bord'!$C$13="",'Tableau de bord'!$C$13="Préventive"),OR('Tableau de bord'!$C$16="",M13='Tableau de bord'!$C$16),OR('Tableau de bord'!$C$17="",O13='Tableau de bord'!$C$17)),1,0)</f>
        <v/>
      </c>
      <c r="Y13" s="7">
        <f>IF(AND(X13=1,Q13&lt;&gt;"",Q13&gt;='Tableau de bord'!$C$5,Q13&lt;='Tableau de bord'!$C$6),1,0)</f>
        <v/>
      </c>
      <c r="Z13" s="7">
        <f>IF(AND(Y13=1,R13&lt;&gt;""),1,0)</f>
        <v/>
      </c>
      <c r="AA13" s="7">
        <f>IF(AND(X13=1,V13="En retard"),1,0)</f>
        <v/>
      </c>
      <c r="AB13" s="7">
        <f>IF(AND(AA13=1,K13="Oui"),1,0)</f>
        <v/>
      </c>
      <c r="AC13" s="7">
        <f>IF(AND(A13&lt;&gt;"",Q13&lt;&gt;"",Q13&gt;='Tableau de bord'!$C$5,Q13&lt;='Tableau de bord'!$C$6),B13,"")</f>
        <v/>
      </c>
      <c r="AD13" s="7">
        <f>IF(AND(AC13&lt;&gt;"",R13&lt;&gt;""),B13,"")</f>
        <v/>
      </c>
      <c r="AE13" s="7">
        <f>IF(V13="En retard",B13,"")</f>
        <v/>
      </c>
      <c r="AF13" s="7">
        <f>IF(OR(W13="",W13="OK"),0,1)</f>
        <v/>
      </c>
    </row>
    <row r="14" ht="18" customHeight="1">
      <c r="A14" s="7" t="n"/>
      <c r="B14" s="7" t="n"/>
      <c r="C14" s="7" t="n"/>
      <c r="D14" s="7" t="n"/>
      <c r="E14" s="7" t="n"/>
      <c r="F14" s="7" t="n"/>
      <c r="G14" s="7" t="n"/>
      <c r="H14" s="7" t="n"/>
      <c r="I14" s="7" t="n"/>
      <c r="J14" s="7" t="n"/>
      <c r="K14" s="7" t="n"/>
      <c r="L14" s="7" t="n"/>
      <c r="M14" s="7" t="n"/>
      <c r="N14" s="7" t="n"/>
      <c r="O14" s="7" t="n"/>
      <c r="P14" s="16" t="n"/>
      <c r="Q14" s="16" t="n"/>
      <c r="R14" s="16" t="n"/>
      <c r="S14" s="7" t="n"/>
      <c r="T14" s="7" t="n"/>
      <c r="U14" s="7">
        <f>IF(AND(Q14&lt;&gt;"",R14&lt;&gt;""),R14-Q14,"")</f>
        <v/>
      </c>
      <c r="V14" s="7">
        <f>IF(Q14="","",IF(R14&lt;&gt;"",IF(R14&lt;=Q14,"Réalisée à temps","Réalisée en retard"),IF(Q14&lt;'Tableau de bord'!$C$7,"En retard","À venir")))</f>
        <v/>
      </c>
      <c r="W14" s="7">
        <f>IF(A14="","",IF(COUNTIF($A$5:$A$304,A14)&gt;1,"N° en double",IF(COUNTIF('Sites et équipements'!$D$5:$D$204,D14)=0,"Code installation inconnu",IF(Q14="","Échéance manquante",IF(AND(S14="Réalisé",R14=""),"Date de réalisation manquante",IF(AND(R14&lt;&gt;"",S14&lt;&gt;"Réalisé"),"Statut incohérent",IF(AND(K14="Oui",L14=""),"Référence réglementaire manquante","OK")))))))</f>
        <v/>
      </c>
      <c r="X14" s="7">
        <f>IF(AND(A14&lt;&gt;"",OR('Tableau de bord'!$C$9="",B14='Tableau de bord'!$C$9),OR('Tableau de bord'!$C$10="",C14='Tableau de bord'!$C$10),OR('Tableau de bord'!$C$11="",E14='Tableau de bord'!$C$11),OR('Tableau de bord'!$C$12="",F14='Tableau de bord'!$C$12),OR('Tableau de bord'!$C$13="",'Tableau de bord'!$C$13="Préventive"),OR('Tableau de bord'!$C$16="",M14='Tableau de bord'!$C$16),OR('Tableau de bord'!$C$17="",O14='Tableau de bord'!$C$17)),1,0)</f>
        <v/>
      </c>
      <c r="Y14" s="7">
        <f>IF(AND(X14=1,Q14&lt;&gt;"",Q14&gt;='Tableau de bord'!$C$5,Q14&lt;='Tableau de bord'!$C$6),1,0)</f>
        <v/>
      </c>
      <c r="Z14" s="7">
        <f>IF(AND(Y14=1,R14&lt;&gt;""),1,0)</f>
        <v/>
      </c>
      <c r="AA14" s="7">
        <f>IF(AND(X14=1,V14="En retard"),1,0)</f>
        <v/>
      </c>
      <c r="AB14" s="7">
        <f>IF(AND(AA14=1,K14="Oui"),1,0)</f>
        <v/>
      </c>
      <c r="AC14" s="7">
        <f>IF(AND(A14&lt;&gt;"",Q14&lt;&gt;"",Q14&gt;='Tableau de bord'!$C$5,Q14&lt;='Tableau de bord'!$C$6),B14,"")</f>
        <v/>
      </c>
      <c r="AD14" s="7">
        <f>IF(AND(AC14&lt;&gt;"",R14&lt;&gt;""),B14,"")</f>
        <v/>
      </c>
      <c r="AE14" s="7">
        <f>IF(V14="En retard",B14,"")</f>
        <v/>
      </c>
      <c r="AF14" s="7">
        <f>IF(OR(W14="",W14="OK"),0,1)</f>
        <v/>
      </c>
    </row>
    <row r="15" ht="18" customHeight="1">
      <c r="A15" s="7" t="n"/>
      <c r="B15" s="7" t="n"/>
      <c r="C15" s="7" t="n"/>
      <c r="D15" s="7" t="n"/>
      <c r="E15" s="7" t="n"/>
      <c r="F15" s="7" t="n"/>
      <c r="G15" s="7" t="n"/>
      <c r="H15" s="7" t="n"/>
      <c r="I15" s="7" t="n"/>
      <c r="J15" s="7" t="n"/>
      <c r="K15" s="7" t="n"/>
      <c r="L15" s="7" t="n"/>
      <c r="M15" s="7" t="n"/>
      <c r="N15" s="7" t="n"/>
      <c r="O15" s="7" t="n"/>
      <c r="P15" s="16" t="n"/>
      <c r="Q15" s="16" t="n"/>
      <c r="R15" s="16" t="n"/>
      <c r="S15" s="7" t="n"/>
      <c r="T15" s="7" t="n"/>
      <c r="U15" s="7">
        <f>IF(AND(Q15&lt;&gt;"",R15&lt;&gt;""),R15-Q15,"")</f>
        <v/>
      </c>
      <c r="V15" s="7">
        <f>IF(Q15="","",IF(R15&lt;&gt;"",IF(R15&lt;=Q15,"Réalisée à temps","Réalisée en retard"),IF(Q15&lt;'Tableau de bord'!$C$7,"En retard","À venir")))</f>
        <v/>
      </c>
      <c r="W15" s="7">
        <f>IF(A15="","",IF(COUNTIF($A$5:$A$304,A15)&gt;1,"N° en double",IF(COUNTIF('Sites et équipements'!$D$5:$D$204,D15)=0,"Code installation inconnu",IF(Q15="","Échéance manquante",IF(AND(S15="Réalisé",R15=""),"Date de réalisation manquante",IF(AND(R15&lt;&gt;"",S15&lt;&gt;"Réalisé"),"Statut incohérent",IF(AND(K15="Oui",L15=""),"Référence réglementaire manquante","OK")))))))</f>
        <v/>
      </c>
      <c r="X15" s="7">
        <f>IF(AND(A15&lt;&gt;"",OR('Tableau de bord'!$C$9="",B15='Tableau de bord'!$C$9),OR('Tableau de bord'!$C$10="",C15='Tableau de bord'!$C$10),OR('Tableau de bord'!$C$11="",E15='Tableau de bord'!$C$11),OR('Tableau de bord'!$C$12="",F15='Tableau de bord'!$C$12),OR('Tableau de bord'!$C$13="",'Tableau de bord'!$C$13="Préventive"),OR('Tableau de bord'!$C$16="",M15='Tableau de bord'!$C$16),OR('Tableau de bord'!$C$17="",O15='Tableau de bord'!$C$17)),1,0)</f>
        <v/>
      </c>
      <c r="Y15" s="7">
        <f>IF(AND(X15=1,Q15&lt;&gt;"",Q15&gt;='Tableau de bord'!$C$5,Q15&lt;='Tableau de bord'!$C$6),1,0)</f>
        <v/>
      </c>
      <c r="Z15" s="7">
        <f>IF(AND(Y15=1,R15&lt;&gt;""),1,0)</f>
        <v/>
      </c>
      <c r="AA15" s="7">
        <f>IF(AND(X15=1,V15="En retard"),1,0)</f>
        <v/>
      </c>
      <c r="AB15" s="7">
        <f>IF(AND(AA15=1,K15="Oui"),1,0)</f>
        <v/>
      </c>
      <c r="AC15" s="7">
        <f>IF(AND(A15&lt;&gt;"",Q15&lt;&gt;"",Q15&gt;='Tableau de bord'!$C$5,Q15&lt;='Tableau de bord'!$C$6),B15,"")</f>
        <v/>
      </c>
      <c r="AD15" s="7">
        <f>IF(AND(AC15&lt;&gt;"",R15&lt;&gt;""),B15,"")</f>
        <v/>
      </c>
      <c r="AE15" s="7">
        <f>IF(V15="En retard",B15,"")</f>
        <v/>
      </c>
      <c r="AF15" s="7">
        <f>IF(OR(W15="",W15="OK"),0,1)</f>
        <v/>
      </c>
    </row>
    <row r="16" ht="18" customHeight="1">
      <c r="A16" s="7" t="n"/>
      <c r="B16" s="7" t="n"/>
      <c r="C16" s="7" t="n"/>
      <c r="D16" s="7" t="n"/>
      <c r="E16" s="7" t="n"/>
      <c r="F16" s="7" t="n"/>
      <c r="G16" s="7" t="n"/>
      <c r="H16" s="7" t="n"/>
      <c r="I16" s="7" t="n"/>
      <c r="J16" s="7" t="n"/>
      <c r="K16" s="7" t="n"/>
      <c r="L16" s="7" t="n"/>
      <c r="M16" s="7" t="n"/>
      <c r="N16" s="7" t="n"/>
      <c r="O16" s="7" t="n"/>
      <c r="P16" s="16" t="n"/>
      <c r="Q16" s="16" t="n"/>
      <c r="R16" s="16" t="n"/>
      <c r="S16" s="7" t="n"/>
      <c r="T16" s="7" t="n"/>
      <c r="U16" s="7">
        <f>IF(AND(Q16&lt;&gt;"",R16&lt;&gt;""),R16-Q16,"")</f>
        <v/>
      </c>
      <c r="V16" s="7">
        <f>IF(Q16="","",IF(R16&lt;&gt;"",IF(R16&lt;=Q16,"Réalisée à temps","Réalisée en retard"),IF(Q16&lt;'Tableau de bord'!$C$7,"En retard","À venir")))</f>
        <v/>
      </c>
      <c r="W16" s="7">
        <f>IF(A16="","",IF(COUNTIF($A$5:$A$304,A16)&gt;1,"N° en double",IF(COUNTIF('Sites et équipements'!$D$5:$D$204,D16)=0,"Code installation inconnu",IF(Q16="","Échéance manquante",IF(AND(S16="Réalisé",R16=""),"Date de réalisation manquante",IF(AND(R16&lt;&gt;"",S16&lt;&gt;"Réalisé"),"Statut incohérent",IF(AND(K16="Oui",L16=""),"Référence réglementaire manquante","OK")))))))</f>
        <v/>
      </c>
      <c r="X16" s="7">
        <f>IF(AND(A16&lt;&gt;"",OR('Tableau de bord'!$C$9="",B16='Tableau de bord'!$C$9),OR('Tableau de bord'!$C$10="",C16='Tableau de bord'!$C$10),OR('Tableau de bord'!$C$11="",E16='Tableau de bord'!$C$11),OR('Tableau de bord'!$C$12="",F16='Tableau de bord'!$C$12),OR('Tableau de bord'!$C$13="",'Tableau de bord'!$C$13="Préventive"),OR('Tableau de bord'!$C$16="",M16='Tableau de bord'!$C$16),OR('Tableau de bord'!$C$17="",O16='Tableau de bord'!$C$17)),1,0)</f>
        <v/>
      </c>
      <c r="Y16" s="7">
        <f>IF(AND(X16=1,Q16&lt;&gt;"",Q16&gt;='Tableau de bord'!$C$5,Q16&lt;='Tableau de bord'!$C$6),1,0)</f>
        <v/>
      </c>
      <c r="Z16" s="7">
        <f>IF(AND(Y16=1,R16&lt;&gt;""),1,0)</f>
        <v/>
      </c>
      <c r="AA16" s="7">
        <f>IF(AND(X16=1,V16="En retard"),1,0)</f>
        <v/>
      </c>
      <c r="AB16" s="7">
        <f>IF(AND(AA16=1,K16="Oui"),1,0)</f>
        <v/>
      </c>
      <c r="AC16" s="7">
        <f>IF(AND(A16&lt;&gt;"",Q16&lt;&gt;"",Q16&gt;='Tableau de bord'!$C$5,Q16&lt;='Tableau de bord'!$C$6),B16,"")</f>
        <v/>
      </c>
      <c r="AD16" s="7">
        <f>IF(AND(AC16&lt;&gt;"",R16&lt;&gt;""),B16,"")</f>
        <v/>
      </c>
      <c r="AE16" s="7">
        <f>IF(V16="En retard",B16,"")</f>
        <v/>
      </c>
      <c r="AF16" s="7">
        <f>IF(OR(W16="",W16="OK"),0,1)</f>
        <v/>
      </c>
    </row>
    <row r="17" ht="18" customHeight="1">
      <c r="A17" s="7" t="n"/>
      <c r="B17" s="7" t="n"/>
      <c r="C17" s="7" t="n"/>
      <c r="D17" s="7" t="n"/>
      <c r="E17" s="7" t="n"/>
      <c r="F17" s="7" t="n"/>
      <c r="G17" s="7" t="n"/>
      <c r="H17" s="7" t="n"/>
      <c r="I17" s="7" t="n"/>
      <c r="J17" s="7" t="n"/>
      <c r="K17" s="7" t="n"/>
      <c r="L17" s="7" t="n"/>
      <c r="M17" s="7" t="n"/>
      <c r="N17" s="7" t="n"/>
      <c r="O17" s="7" t="n"/>
      <c r="P17" s="16" t="n"/>
      <c r="Q17" s="16" t="n"/>
      <c r="R17" s="16" t="n"/>
      <c r="S17" s="7" t="n"/>
      <c r="T17" s="7" t="n"/>
      <c r="U17" s="7">
        <f>IF(AND(Q17&lt;&gt;"",R17&lt;&gt;""),R17-Q17,"")</f>
        <v/>
      </c>
      <c r="V17" s="7">
        <f>IF(Q17="","",IF(R17&lt;&gt;"",IF(R17&lt;=Q17,"Réalisée à temps","Réalisée en retard"),IF(Q17&lt;'Tableau de bord'!$C$7,"En retard","À venir")))</f>
        <v/>
      </c>
      <c r="W17" s="7">
        <f>IF(A17="","",IF(COUNTIF($A$5:$A$304,A17)&gt;1,"N° en double",IF(COUNTIF('Sites et équipements'!$D$5:$D$204,D17)=0,"Code installation inconnu",IF(Q17="","Échéance manquante",IF(AND(S17="Réalisé",R17=""),"Date de réalisation manquante",IF(AND(R17&lt;&gt;"",S17&lt;&gt;"Réalisé"),"Statut incohérent",IF(AND(K17="Oui",L17=""),"Référence réglementaire manquante","OK")))))))</f>
        <v/>
      </c>
      <c r="X17" s="7">
        <f>IF(AND(A17&lt;&gt;"",OR('Tableau de bord'!$C$9="",B17='Tableau de bord'!$C$9),OR('Tableau de bord'!$C$10="",C17='Tableau de bord'!$C$10),OR('Tableau de bord'!$C$11="",E17='Tableau de bord'!$C$11),OR('Tableau de bord'!$C$12="",F17='Tableau de bord'!$C$12),OR('Tableau de bord'!$C$13="",'Tableau de bord'!$C$13="Préventive"),OR('Tableau de bord'!$C$16="",M17='Tableau de bord'!$C$16),OR('Tableau de bord'!$C$17="",O17='Tableau de bord'!$C$17)),1,0)</f>
        <v/>
      </c>
      <c r="Y17" s="7">
        <f>IF(AND(X17=1,Q17&lt;&gt;"",Q17&gt;='Tableau de bord'!$C$5,Q17&lt;='Tableau de bord'!$C$6),1,0)</f>
        <v/>
      </c>
      <c r="Z17" s="7">
        <f>IF(AND(Y17=1,R17&lt;&gt;""),1,0)</f>
        <v/>
      </c>
      <c r="AA17" s="7">
        <f>IF(AND(X17=1,V17="En retard"),1,0)</f>
        <v/>
      </c>
      <c r="AB17" s="7">
        <f>IF(AND(AA17=1,K17="Oui"),1,0)</f>
        <v/>
      </c>
      <c r="AC17" s="7">
        <f>IF(AND(A17&lt;&gt;"",Q17&lt;&gt;"",Q17&gt;='Tableau de bord'!$C$5,Q17&lt;='Tableau de bord'!$C$6),B17,"")</f>
        <v/>
      </c>
      <c r="AD17" s="7">
        <f>IF(AND(AC17&lt;&gt;"",R17&lt;&gt;""),B17,"")</f>
        <v/>
      </c>
      <c r="AE17" s="7">
        <f>IF(V17="En retard",B17,"")</f>
        <v/>
      </c>
      <c r="AF17" s="7">
        <f>IF(OR(W17="",W17="OK"),0,1)</f>
        <v/>
      </c>
    </row>
    <row r="18" ht="18" customHeight="1">
      <c r="A18" s="7" t="n"/>
      <c r="B18" s="7" t="n"/>
      <c r="C18" s="7" t="n"/>
      <c r="D18" s="7" t="n"/>
      <c r="E18" s="7" t="n"/>
      <c r="F18" s="7" t="n"/>
      <c r="G18" s="7" t="n"/>
      <c r="H18" s="7" t="n"/>
      <c r="I18" s="7" t="n"/>
      <c r="J18" s="7" t="n"/>
      <c r="K18" s="7" t="n"/>
      <c r="L18" s="7" t="n"/>
      <c r="M18" s="7" t="n"/>
      <c r="N18" s="7" t="n"/>
      <c r="O18" s="7" t="n"/>
      <c r="P18" s="16" t="n"/>
      <c r="Q18" s="16" t="n"/>
      <c r="R18" s="16" t="n"/>
      <c r="S18" s="7" t="n"/>
      <c r="T18" s="7" t="n"/>
      <c r="U18" s="7">
        <f>IF(AND(Q18&lt;&gt;"",R18&lt;&gt;""),R18-Q18,"")</f>
        <v/>
      </c>
      <c r="V18" s="7">
        <f>IF(Q18="","",IF(R18&lt;&gt;"",IF(R18&lt;=Q18,"Réalisée à temps","Réalisée en retard"),IF(Q18&lt;'Tableau de bord'!$C$7,"En retard","À venir")))</f>
        <v/>
      </c>
      <c r="W18" s="7">
        <f>IF(A18="","",IF(COUNTIF($A$5:$A$304,A18)&gt;1,"N° en double",IF(COUNTIF('Sites et équipements'!$D$5:$D$204,D18)=0,"Code installation inconnu",IF(Q18="","Échéance manquante",IF(AND(S18="Réalisé",R18=""),"Date de réalisation manquante",IF(AND(R18&lt;&gt;"",S18&lt;&gt;"Réalisé"),"Statut incohérent",IF(AND(K18="Oui",L18=""),"Référence réglementaire manquante","OK")))))))</f>
        <v/>
      </c>
      <c r="X18" s="7">
        <f>IF(AND(A18&lt;&gt;"",OR('Tableau de bord'!$C$9="",B18='Tableau de bord'!$C$9),OR('Tableau de bord'!$C$10="",C18='Tableau de bord'!$C$10),OR('Tableau de bord'!$C$11="",E18='Tableau de bord'!$C$11),OR('Tableau de bord'!$C$12="",F18='Tableau de bord'!$C$12),OR('Tableau de bord'!$C$13="",'Tableau de bord'!$C$13="Préventive"),OR('Tableau de bord'!$C$16="",M18='Tableau de bord'!$C$16),OR('Tableau de bord'!$C$17="",O18='Tableau de bord'!$C$17)),1,0)</f>
        <v/>
      </c>
      <c r="Y18" s="7">
        <f>IF(AND(X18=1,Q18&lt;&gt;"",Q18&gt;='Tableau de bord'!$C$5,Q18&lt;='Tableau de bord'!$C$6),1,0)</f>
        <v/>
      </c>
      <c r="Z18" s="7">
        <f>IF(AND(Y18=1,R18&lt;&gt;""),1,0)</f>
        <v/>
      </c>
      <c r="AA18" s="7">
        <f>IF(AND(X18=1,V18="En retard"),1,0)</f>
        <v/>
      </c>
      <c r="AB18" s="7">
        <f>IF(AND(AA18=1,K18="Oui"),1,0)</f>
        <v/>
      </c>
      <c r="AC18" s="7">
        <f>IF(AND(A18&lt;&gt;"",Q18&lt;&gt;"",Q18&gt;='Tableau de bord'!$C$5,Q18&lt;='Tableau de bord'!$C$6),B18,"")</f>
        <v/>
      </c>
      <c r="AD18" s="7">
        <f>IF(AND(AC18&lt;&gt;"",R18&lt;&gt;""),B18,"")</f>
        <v/>
      </c>
      <c r="AE18" s="7">
        <f>IF(V18="En retard",B18,"")</f>
        <v/>
      </c>
      <c r="AF18" s="7">
        <f>IF(OR(W18="",W18="OK"),0,1)</f>
        <v/>
      </c>
    </row>
    <row r="19" ht="18" customHeight="1">
      <c r="A19" s="7" t="n"/>
      <c r="B19" s="7" t="n"/>
      <c r="C19" s="7" t="n"/>
      <c r="D19" s="7" t="n"/>
      <c r="E19" s="7" t="n"/>
      <c r="F19" s="7" t="n"/>
      <c r="G19" s="7" t="n"/>
      <c r="H19" s="7" t="n"/>
      <c r="I19" s="7" t="n"/>
      <c r="J19" s="7" t="n"/>
      <c r="K19" s="7" t="n"/>
      <c r="L19" s="7" t="n"/>
      <c r="M19" s="7" t="n"/>
      <c r="N19" s="7" t="n"/>
      <c r="O19" s="7" t="n"/>
      <c r="P19" s="16" t="n"/>
      <c r="Q19" s="16" t="n"/>
      <c r="R19" s="16" t="n"/>
      <c r="S19" s="7" t="n"/>
      <c r="T19" s="7" t="n"/>
      <c r="U19" s="7">
        <f>IF(AND(Q19&lt;&gt;"",R19&lt;&gt;""),R19-Q19,"")</f>
        <v/>
      </c>
      <c r="V19" s="7">
        <f>IF(Q19="","",IF(R19&lt;&gt;"",IF(R19&lt;=Q19,"Réalisée à temps","Réalisée en retard"),IF(Q19&lt;'Tableau de bord'!$C$7,"En retard","À venir")))</f>
        <v/>
      </c>
      <c r="W19" s="7">
        <f>IF(A19="","",IF(COUNTIF($A$5:$A$304,A19)&gt;1,"N° en double",IF(COUNTIF('Sites et équipements'!$D$5:$D$204,D19)=0,"Code installation inconnu",IF(Q19="","Échéance manquante",IF(AND(S19="Réalisé",R19=""),"Date de réalisation manquante",IF(AND(R19&lt;&gt;"",S19&lt;&gt;"Réalisé"),"Statut incohérent",IF(AND(K19="Oui",L19=""),"Référence réglementaire manquante","OK")))))))</f>
        <v/>
      </c>
      <c r="X19" s="7">
        <f>IF(AND(A19&lt;&gt;"",OR('Tableau de bord'!$C$9="",B19='Tableau de bord'!$C$9),OR('Tableau de bord'!$C$10="",C19='Tableau de bord'!$C$10),OR('Tableau de bord'!$C$11="",E19='Tableau de bord'!$C$11),OR('Tableau de bord'!$C$12="",F19='Tableau de bord'!$C$12),OR('Tableau de bord'!$C$13="",'Tableau de bord'!$C$13="Préventive"),OR('Tableau de bord'!$C$16="",M19='Tableau de bord'!$C$16),OR('Tableau de bord'!$C$17="",O19='Tableau de bord'!$C$17)),1,0)</f>
        <v/>
      </c>
      <c r="Y19" s="7">
        <f>IF(AND(X19=1,Q19&lt;&gt;"",Q19&gt;='Tableau de bord'!$C$5,Q19&lt;='Tableau de bord'!$C$6),1,0)</f>
        <v/>
      </c>
      <c r="Z19" s="7">
        <f>IF(AND(Y19=1,R19&lt;&gt;""),1,0)</f>
        <v/>
      </c>
      <c r="AA19" s="7">
        <f>IF(AND(X19=1,V19="En retard"),1,0)</f>
        <v/>
      </c>
      <c r="AB19" s="7">
        <f>IF(AND(AA19=1,K19="Oui"),1,0)</f>
        <v/>
      </c>
      <c r="AC19" s="7">
        <f>IF(AND(A19&lt;&gt;"",Q19&lt;&gt;"",Q19&gt;='Tableau de bord'!$C$5,Q19&lt;='Tableau de bord'!$C$6),B19,"")</f>
        <v/>
      </c>
      <c r="AD19" s="7">
        <f>IF(AND(AC19&lt;&gt;"",R19&lt;&gt;""),B19,"")</f>
        <v/>
      </c>
      <c r="AE19" s="7">
        <f>IF(V19="En retard",B19,"")</f>
        <v/>
      </c>
      <c r="AF19" s="7">
        <f>IF(OR(W19="",W19="OK"),0,1)</f>
        <v/>
      </c>
    </row>
    <row r="20" ht="18" customHeight="1">
      <c r="A20" s="7" t="n"/>
      <c r="B20" s="7" t="n"/>
      <c r="C20" s="7" t="n"/>
      <c r="D20" s="7" t="n"/>
      <c r="E20" s="7" t="n"/>
      <c r="F20" s="7" t="n"/>
      <c r="G20" s="7" t="n"/>
      <c r="H20" s="7" t="n"/>
      <c r="I20" s="7" t="n"/>
      <c r="J20" s="7" t="n"/>
      <c r="K20" s="7" t="n"/>
      <c r="L20" s="7" t="n"/>
      <c r="M20" s="7" t="n"/>
      <c r="N20" s="7" t="n"/>
      <c r="O20" s="7" t="n"/>
      <c r="P20" s="16" t="n"/>
      <c r="Q20" s="16" t="n"/>
      <c r="R20" s="16" t="n"/>
      <c r="S20" s="7" t="n"/>
      <c r="T20" s="7" t="n"/>
      <c r="U20" s="7">
        <f>IF(AND(Q20&lt;&gt;"",R20&lt;&gt;""),R20-Q20,"")</f>
        <v/>
      </c>
      <c r="V20" s="7">
        <f>IF(Q20="","",IF(R20&lt;&gt;"",IF(R20&lt;=Q20,"Réalisée à temps","Réalisée en retard"),IF(Q20&lt;'Tableau de bord'!$C$7,"En retard","À venir")))</f>
        <v/>
      </c>
      <c r="W20" s="7">
        <f>IF(A20="","",IF(COUNTIF($A$5:$A$304,A20)&gt;1,"N° en double",IF(COUNTIF('Sites et équipements'!$D$5:$D$204,D20)=0,"Code installation inconnu",IF(Q20="","Échéance manquante",IF(AND(S20="Réalisé",R20=""),"Date de réalisation manquante",IF(AND(R20&lt;&gt;"",S20&lt;&gt;"Réalisé"),"Statut incohérent",IF(AND(K20="Oui",L20=""),"Référence réglementaire manquante","OK")))))))</f>
        <v/>
      </c>
      <c r="X20" s="7">
        <f>IF(AND(A20&lt;&gt;"",OR('Tableau de bord'!$C$9="",B20='Tableau de bord'!$C$9),OR('Tableau de bord'!$C$10="",C20='Tableau de bord'!$C$10),OR('Tableau de bord'!$C$11="",E20='Tableau de bord'!$C$11),OR('Tableau de bord'!$C$12="",F20='Tableau de bord'!$C$12),OR('Tableau de bord'!$C$13="",'Tableau de bord'!$C$13="Préventive"),OR('Tableau de bord'!$C$16="",M20='Tableau de bord'!$C$16),OR('Tableau de bord'!$C$17="",O20='Tableau de bord'!$C$17)),1,0)</f>
        <v/>
      </c>
      <c r="Y20" s="7">
        <f>IF(AND(X20=1,Q20&lt;&gt;"",Q20&gt;='Tableau de bord'!$C$5,Q20&lt;='Tableau de bord'!$C$6),1,0)</f>
        <v/>
      </c>
      <c r="Z20" s="7">
        <f>IF(AND(Y20=1,R20&lt;&gt;""),1,0)</f>
        <v/>
      </c>
      <c r="AA20" s="7">
        <f>IF(AND(X20=1,V20="En retard"),1,0)</f>
        <v/>
      </c>
      <c r="AB20" s="7">
        <f>IF(AND(AA20=1,K20="Oui"),1,0)</f>
        <v/>
      </c>
      <c r="AC20" s="7">
        <f>IF(AND(A20&lt;&gt;"",Q20&lt;&gt;"",Q20&gt;='Tableau de bord'!$C$5,Q20&lt;='Tableau de bord'!$C$6),B20,"")</f>
        <v/>
      </c>
      <c r="AD20" s="7">
        <f>IF(AND(AC20&lt;&gt;"",R20&lt;&gt;""),B20,"")</f>
        <v/>
      </c>
      <c r="AE20" s="7">
        <f>IF(V20="En retard",B20,"")</f>
        <v/>
      </c>
      <c r="AF20" s="7">
        <f>IF(OR(W20="",W20="OK"),0,1)</f>
        <v/>
      </c>
    </row>
    <row r="21" ht="18" customHeight="1">
      <c r="A21" s="7" t="n"/>
      <c r="B21" s="7" t="n"/>
      <c r="C21" s="7" t="n"/>
      <c r="D21" s="7" t="n"/>
      <c r="E21" s="7" t="n"/>
      <c r="F21" s="7" t="n"/>
      <c r="G21" s="7" t="n"/>
      <c r="H21" s="7" t="n"/>
      <c r="I21" s="7" t="n"/>
      <c r="J21" s="7" t="n"/>
      <c r="K21" s="7" t="n"/>
      <c r="L21" s="7" t="n"/>
      <c r="M21" s="7" t="n"/>
      <c r="N21" s="7" t="n"/>
      <c r="O21" s="7" t="n"/>
      <c r="P21" s="16" t="n"/>
      <c r="Q21" s="16" t="n"/>
      <c r="R21" s="16" t="n"/>
      <c r="S21" s="7" t="n"/>
      <c r="T21" s="7" t="n"/>
      <c r="U21" s="7">
        <f>IF(AND(Q21&lt;&gt;"",R21&lt;&gt;""),R21-Q21,"")</f>
        <v/>
      </c>
      <c r="V21" s="7">
        <f>IF(Q21="","",IF(R21&lt;&gt;"",IF(R21&lt;=Q21,"Réalisée à temps","Réalisée en retard"),IF(Q21&lt;'Tableau de bord'!$C$7,"En retard","À venir")))</f>
        <v/>
      </c>
      <c r="W21" s="7">
        <f>IF(A21="","",IF(COUNTIF($A$5:$A$304,A21)&gt;1,"N° en double",IF(COUNTIF('Sites et équipements'!$D$5:$D$204,D21)=0,"Code installation inconnu",IF(Q21="","Échéance manquante",IF(AND(S21="Réalisé",R21=""),"Date de réalisation manquante",IF(AND(R21&lt;&gt;"",S21&lt;&gt;"Réalisé"),"Statut incohérent",IF(AND(K21="Oui",L21=""),"Référence réglementaire manquante","OK")))))))</f>
        <v/>
      </c>
      <c r="X21" s="7">
        <f>IF(AND(A21&lt;&gt;"",OR('Tableau de bord'!$C$9="",B21='Tableau de bord'!$C$9),OR('Tableau de bord'!$C$10="",C21='Tableau de bord'!$C$10),OR('Tableau de bord'!$C$11="",E21='Tableau de bord'!$C$11),OR('Tableau de bord'!$C$12="",F21='Tableau de bord'!$C$12),OR('Tableau de bord'!$C$13="",'Tableau de bord'!$C$13="Préventive"),OR('Tableau de bord'!$C$16="",M21='Tableau de bord'!$C$16),OR('Tableau de bord'!$C$17="",O21='Tableau de bord'!$C$17)),1,0)</f>
        <v/>
      </c>
      <c r="Y21" s="7">
        <f>IF(AND(X21=1,Q21&lt;&gt;"",Q21&gt;='Tableau de bord'!$C$5,Q21&lt;='Tableau de bord'!$C$6),1,0)</f>
        <v/>
      </c>
      <c r="Z21" s="7">
        <f>IF(AND(Y21=1,R21&lt;&gt;""),1,0)</f>
        <v/>
      </c>
      <c r="AA21" s="7">
        <f>IF(AND(X21=1,V21="En retard"),1,0)</f>
        <v/>
      </c>
      <c r="AB21" s="7">
        <f>IF(AND(AA21=1,K21="Oui"),1,0)</f>
        <v/>
      </c>
      <c r="AC21" s="7">
        <f>IF(AND(A21&lt;&gt;"",Q21&lt;&gt;"",Q21&gt;='Tableau de bord'!$C$5,Q21&lt;='Tableau de bord'!$C$6),B21,"")</f>
        <v/>
      </c>
      <c r="AD21" s="7">
        <f>IF(AND(AC21&lt;&gt;"",R21&lt;&gt;""),B21,"")</f>
        <v/>
      </c>
      <c r="AE21" s="7">
        <f>IF(V21="En retard",B21,"")</f>
        <v/>
      </c>
      <c r="AF21" s="7">
        <f>IF(OR(W21="",W21="OK"),0,1)</f>
        <v/>
      </c>
    </row>
    <row r="22" ht="18" customHeight="1">
      <c r="A22" s="7" t="n"/>
      <c r="B22" s="7" t="n"/>
      <c r="C22" s="7" t="n"/>
      <c r="D22" s="7" t="n"/>
      <c r="E22" s="7" t="n"/>
      <c r="F22" s="7" t="n"/>
      <c r="G22" s="7" t="n"/>
      <c r="H22" s="7" t="n"/>
      <c r="I22" s="7" t="n"/>
      <c r="J22" s="7" t="n"/>
      <c r="K22" s="7" t="n"/>
      <c r="L22" s="7" t="n"/>
      <c r="M22" s="7" t="n"/>
      <c r="N22" s="7" t="n"/>
      <c r="O22" s="7" t="n"/>
      <c r="P22" s="16" t="n"/>
      <c r="Q22" s="16" t="n"/>
      <c r="R22" s="16" t="n"/>
      <c r="S22" s="7" t="n"/>
      <c r="T22" s="7" t="n"/>
      <c r="U22" s="7">
        <f>IF(AND(Q22&lt;&gt;"",R22&lt;&gt;""),R22-Q22,"")</f>
        <v/>
      </c>
      <c r="V22" s="7">
        <f>IF(Q22="","",IF(R22&lt;&gt;"",IF(R22&lt;=Q22,"Réalisée à temps","Réalisée en retard"),IF(Q22&lt;'Tableau de bord'!$C$7,"En retard","À venir")))</f>
        <v/>
      </c>
      <c r="W22" s="7">
        <f>IF(A22="","",IF(COUNTIF($A$5:$A$304,A22)&gt;1,"N° en double",IF(COUNTIF('Sites et équipements'!$D$5:$D$204,D22)=0,"Code installation inconnu",IF(Q22="","Échéance manquante",IF(AND(S22="Réalisé",R22=""),"Date de réalisation manquante",IF(AND(R22&lt;&gt;"",S22&lt;&gt;"Réalisé"),"Statut incohérent",IF(AND(K22="Oui",L22=""),"Référence réglementaire manquante","OK")))))))</f>
        <v/>
      </c>
      <c r="X22" s="7">
        <f>IF(AND(A22&lt;&gt;"",OR('Tableau de bord'!$C$9="",B22='Tableau de bord'!$C$9),OR('Tableau de bord'!$C$10="",C22='Tableau de bord'!$C$10),OR('Tableau de bord'!$C$11="",E22='Tableau de bord'!$C$11),OR('Tableau de bord'!$C$12="",F22='Tableau de bord'!$C$12),OR('Tableau de bord'!$C$13="",'Tableau de bord'!$C$13="Préventive"),OR('Tableau de bord'!$C$16="",M22='Tableau de bord'!$C$16),OR('Tableau de bord'!$C$17="",O22='Tableau de bord'!$C$17)),1,0)</f>
        <v/>
      </c>
      <c r="Y22" s="7">
        <f>IF(AND(X22=1,Q22&lt;&gt;"",Q22&gt;='Tableau de bord'!$C$5,Q22&lt;='Tableau de bord'!$C$6),1,0)</f>
        <v/>
      </c>
      <c r="Z22" s="7">
        <f>IF(AND(Y22=1,R22&lt;&gt;""),1,0)</f>
        <v/>
      </c>
      <c r="AA22" s="7">
        <f>IF(AND(X22=1,V22="En retard"),1,0)</f>
        <v/>
      </c>
      <c r="AB22" s="7">
        <f>IF(AND(AA22=1,K22="Oui"),1,0)</f>
        <v/>
      </c>
      <c r="AC22" s="7">
        <f>IF(AND(A22&lt;&gt;"",Q22&lt;&gt;"",Q22&gt;='Tableau de bord'!$C$5,Q22&lt;='Tableau de bord'!$C$6),B22,"")</f>
        <v/>
      </c>
      <c r="AD22" s="7">
        <f>IF(AND(AC22&lt;&gt;"",R22&lt;&gt;""),B22,"")</f>
        <v/>
      </c>
      <c r="AE22" s="7">
        <f>IF(V22="En retard",B22,"")</f>
        <v/>
      </c>
      <c r="AF22" s="7">
        <f>IF(OR(W22="",W22="OK"),0,1)</f>
        <v/>
      </c>
    </row>
    <row r="23" ht="18" customHeight="1">
      <c r="A23" s="7" t="n"/>
      <c r="B23" s="7" t="n"/>
      <c r="C23" s="7" t="n"/>
      <c r="D23" s="7" t="n"/>
      <c r="E23" s="7" t="n"/>
      <c r="F23" s="7" t="n"/>
      <c r="G23" s="7" t="n"/>
      <c r="H23" s="7" t="n"/>
      <c r="I23" s="7" t="n"/>
      <c r="J23" s="7" t="n"/>
      <c r="K23" s="7" t="n"/>
      <c r="L23" s="7" t="n"/>
      <c r="M23" s="7" t="n"/>
      <c r="N23" s="7" t="n"/>
      <c r="O23" s="7" t="n"/>
      <c r="P23" s="16" t="n"/>
      <c r="Q23" s="16" t="n"/>
      <c r="R23" s="16" t="n"/>
      <c r="S23" s="7" t="n"/>
      <c r="T23" s="7" t="n"/>
      <c r="U23" s="7">
        <f>IF(AND(Q23&lt;&gt;"",R23&lt;&gt;""),R23-Q23,"")</f>
        <v/>
      </c>
      <c r="V23" s="7">
        <f>IF(Q23="","",IF(R23&lt;&gt;"",IF(R23&lt;=Q23,"Réalisée à temps","Réalisée en retard"),IF(Q23&lt;'Tableau de bord'!$C$7,"En retard","À venir")))</f>
        <v/>
      </c>
      <c r="W23" s="7">
        <f>IF(A23="","",IF(COUNTIF($A$5:$A$304,A23)&gt;1,"N° en double",IF(COUNTIF('Sites et équipements'!$D$5:$D$204,D23)=0,"Code installation inconnu",IF(Q23="","Échéance manquante",IF(AND(S23="Réalisé",R23=""),"Date de réalisation manquante",IF(AND(R23&lt;&gt;"",S23&lt;&gt;"Réalisé"),"Statut incohérent",IF(AND(K23="Oui",L23=""),"Référence réglementaire manquante","OK")))))))</f>
        <v/>
      </c>
      <c r="X23" s="7">
        <f>IF(AND(A23&lt;&gt;"",OR('Tableau de bord'!$C$9="",B23='Tableau de bord'!$C$9),OR('Tableau de bord'!$C$10="",C23='Tableau de bord'!$C$10),OR('Tableau de bord'!$C$11="",E23='Tableau de bord'!$C$11),OR('Tableau de bord'!$C$12="",F23='Tableau de bord'!$C$12),OR('Tableau de bord'!$C$13="",'Tableau de bord'!$C$13="Préventive"),OR('Tableau de bord'!$C$16="",M23='Tableau de bord'!$C$16),OR('Tableau de bord'!$C$17="",O23='Tableau de bord'!$C$17)),1,0)</f>
        <v/>
      </c>
      <c r="Y23" s="7">
        <f>IF(AND(X23=1,Q23&lt;&gt;"",Q23&gt;='Tableau de bord'!$C$5,Q23&lt;='Tableau de bord'!$C$6),1,0)</f>
        <v/>
      </c>
      <c r="Z23" s="7">
        <f>IF(AND(Y23=1,R23&lt;&gt;""),1,0)</f>
        <v/>
      </c>
      <c r="AA23" s="7">
        <f>IF(AND(X23=1,V23="En retard"),1,0)</f>
        <v/>
      </c>
      <c r="AB23" s="7">
        <f>IF(AND(AA23=1,K23="Oui"),1,0)</f>
        <v/>
      </c>
      <c r="AC23" s="7">
        <f>IF(AND(A23&lt;&gt;"",Q23&lt;&gt;"",Q23&gt;='Tableau de bord'!$C$5,Q23&lt;='Tableau de bord'!$C$6),B23,"")</f>
        <v/>
      </c>
      <c r="AD23" s="7">
        <f>IF(AND(AC23&lt;&gt;"",R23&lt;&gt;""),B23,"")</f>
        <v/>
      </c>
      <c r="AE23" s="7">
        <f>IF(V23="En retard",B23,"")</f>
        <v/>
      </c>
      <c r="AF23" s="7">
        <f>IF(OR(W23="",W23="OK"),0,1)</f>
        <v/>
      </c>
    </row>
    <row r="24" ht="18" customHeight="1">
      <c r="A24" s="7" t="n"/>
      <c r="B24" s="7" t="n"/>
      <c r="C24" s="7" t="n"/>
      <c r="D24" s="7" t="n"/>
      <c r="E24" s="7" t="n"/>
      <c r="F24" s="7" t="n"/>
      <c r="G24" s="7" t="n"/>
      <c r="H24" s="7" t="n"/>
      <c r="I24" s="7" t="n"/>
      <c r="J24" s="7" t="n"/>
      <c r="K24" s="7" t="n"/>
      <c r="L24" s="7" t="n"/>
      <c r="M24" s="7" t="n"/>
      <c r="N24" s="7" t="n"/>
      <c r="O24" s="7" t="n"/>
      <c r="P24" s="16" t="n"/>
      <c r="Q24" s="16" t="n"/>
      <c r="R24" s="16" t="n"/>
      <c r="S24" s="7" t="n"/>
      <c r="T24" s="7" t="n"/>
      <c r="U24" s="7">
        <f>IF(AND(Q24&lt;&gt;"",R24&lt;&gt;""),R24-Q24,"")</f>
        <v/>
      </c>
      <c r="V24" s="7">
        <f>IF(Q24="","",IF(R24&lt;&gt;"",IF(R24&lt;=Q24,"Réalisée à temps","Réalisée en retard"),IF(Q24&lt;'Tableau de bord'!$C$7,"En retard","À venir")))</f>
        <v/>
      </c>
      <c r="W24" s="7">
        <f>IF(A24="","",IF(COUNTIF($A$5:$A$304,A24)&gt;1,"N° en double",IF(COUNTIF('Sites et équipements'!$D$5:$D$204,D24)=0,"Code installation inconnu",IF(Q24="","Échéance manquante",IF(AND(S24="Réalisé",R24=""),"Date de réalisation manquante",IF(AND(R24&lt;&gt;"",S24&lt;&gt;"Réalisé"),"Statut incohérent",IF(AND(K24="Oui",L24=""),"Référence réglementaire manquante","OK")))))))</f>
        <v/>
      </c>
      <c r="X24" s="7">
        <f>IF(AND(A24&lt;&gt;"",OR('Tableau de bord'!$C$9="",B24='Tableau de bord'!$C$9),OR('Tableau de bord'!$C$10="",C24='Tableau de bord'!$C$10),OR('Tableau de bord'!$C$11="",E24='Tableau de bord'!$C$11),OR('Tableau de bord'!$C$12="",F24='Tableau de bord'!$C$12),OR('Tableau de bord'!$C$13="",'Tableau de bord'!$C$13="Préventive"),OR('Tableau de bord'!$C$16="",M24='Tableau de bord'!$C$16),OR('Tableau de bord'!$C$17="",O24='Tableau de bord'!$C$17)),1,0)</f>
        <v/>
      </c>
      <c r="Y24" s="7">
        <f>IF(AND(X24=1,Q24&lt;&gt;"",Q24&gt;='Tableau de bord'!$C$5,Q24&lt;='Tableau de bord'!$C$6),1,0)</f>
        <v/>
      </c>
      <c r="Z24" s="7">
        <f>IF(AND(Y24=1,R24&lt;&gt;""),1,0)</f>
        <v/>
      </c>
      <c r="AA24" s="7">
        <f>IF(AND(X24=1,V24="En retard"),1,0)</f>
        <v/>
      </c>
      <c r="AB24" s="7">
        <f>IF(AND(AA24=1,K24="Oui"),1,0)</f>
        <v/>
      </c>
      <c r="AC24" s="7">
        <f>IF(AND(A24&lt;&gt;"",Q24&lt;&gt;"",Q24&gt;='Tableau de bord'!$C$5,Q24&lt;='Tableau de bord'!$C$6),B24,"")</f>
        <v/>
      </c>
      <c r="AD24" s="7">
        <f>IF(AND(AC24&lt;&gt;"",R24&lt;&gt;""),B24,"")</f>
        <v/>
      </c>
      <c r="AE24" s="7">
        <f>IF(V24="En retard",B24,"")</f>
        <v/>
      </c>
      <c r="AF24" s="7">
        <f>IF(OR(W24="",W24="OK"),0,1)</f>
        <v/>
      </c>
    </row>
    <row r="25" ht="18" customHeight="1">
      <c r="A25" s="7" t="n"/>
      <c r="B25" s="7" t="n"/>
      <c r="C25" s="7" t="n"/>
      <c r="D25" s="7" t="n"/>
      <c r="E25" s="7" t="n"/>
      <c r="F25" s="7" t="n"/>
      <c r="G25" s="7" t="n"/>
      <c r="H25" s="7" t="n"/>
      <c r="I25" s="7" t="n"/>
      <c r="J25" s="7" t="n"/>
      <c r="K25" s="7" t="n"/>
      <c r="L25" s="7" t="n"/>
      <c r="M25" s="7" t="n"/>
      <c r="N25" s="7" t="n"/>
      <c r="O25" s="7" t="n"/>
      <c r="P25" s="16" t="n"/>
      <c r="Q25" s="16" t="n"/>
      <c r="R25" s="16" t="n"/>
      <c r="S25" s="7" t="n"/>
      <c r="T25" s="7" t="n"/>
      <c r="U25" s="7">
        <f>IF(AND(Q25&lt;&gt;"",R25&lt;&gt;""),R25-Q25,"")</f>
        <v/>
      </c>
      <c r="V25" s="7">
        <f>IF(Q25="","",IF(R25&lt;&gt;"",IF(R25&lt;=Q25,"Réalisée à temps","Réalisée en retard"),IF(Q25&lt;'Tableau de bord'!$C$7,"En retard","À venir")))</f>
        <v/>
      </c>
      <c r="W25" s="7">
        <f>IF(A25="","",IF(COUNTIF($A$5:$A$304,A25)&gt;1,"N° en double",IF(COUNTIF('Sites et équipements'!$D$5:$D$204,D25)=0,"Code installation inconnu",IF(Q25="","Échéance manquante",IF(AND(S25="Réalisé",R25=""),"Date de réalisation manquante",IF(AND(R25&lt;&gt;"",S25&lt;&gt;"Réalisé"),"Statut incohérent",IF(AND(K25="Oui",L25=""),"Référence réglementaire manquante","OK")))))))</f>
        <v/>
      </c>
      <c r="X25" s="7">
        <f>IF(AND(A25&lt;&gt;"",OR('Tableau de bord'!$C$9="",B25='Tableau de bord'!$C$9),OR('Tableau de bord'!$C$10="",C25='Tableau de bord'!$C$10),OR('Tableau de bord'!$C$11="",E25='Tableau de bord'!$C$11),OR('Tableau de bord'!$C$12="",F25='Tableau de bord'!$C$12),OR('Tableau de bord'!$C$13="",'Tableau de bord'!$C$13="Préventive"),OR('Tableau de bord'!$C$16="",M25='Tableau de bord'!$C$16),OR('Tableau de bord'!$C$17="",O25='Tableau de bord'!$C$17)),1,0)</f>
        <v/>
      </c>
      <c r="Y25" s="7">
        <f>IF(AND(X25=1,Q25&lt;&gt;"",Q25&gt;='Tableau de bord'!$C$5,Q25&lt;='Tableau de bord'!$C$6),1,0)</f>
        <v/>
      </c>
      <c r="Z25" s="7">
        <f>IF(AND(Y25=1,R25&lt;&gt;""),1,0)</f>
        <v/>
      </c>
      <c r="AA25" s="7">
        <f>IF(AND(X25=1,V25="En retard"),1,0)</f>
        <v/>
      </c>
      <c r="AB25" s="7">
        <f>IF(AND(AA25=1,K25="Oui"),1,0)</f>
        <v/>
      </c>
      <c r="AC25" s="7">
        <f>IF(AND(A25&lt;&gt;"",Q25&lt;&gt;"",Q25&gt;='Tableau de bord'!$C$5,Q25&lt;='Tableau de bord'!$C$6),B25,"")</f>
        <v/>
      </c>
      <c r="AD25" s="7">
        <f>IF(AND(AC25&lt;&gt;"",R25&lt;&gt;""),B25,"")</f>
        <v/>
      </c>
      <c r="AE25" s="7">
        <f>IF(V25="En retard",B25,"")</f>
        <v/>
      </c>
      <c r="AF25" s="7">
        <f>IF(OR(W25="",W25="OK"),0,1)</f>
        <v/>
      </c>
    </row>
    <row r="26" ht="18" customHeight="1">
      <c r="A26" s="7" t="n"/>
      <c r="B26" s="7" t="n"/>
      <c r="C26" s="7" t="n"/>
      <c r="D26" s="7" t="n"/>
      <c r="E26" s="7" t="n"/>
      <c r="F26" s="7" t="n"/>
      <c r="G26" s="7" t="n"/>
      <c r="H26" s="7" t="n"/>
      <c r="I26" s="7" t="n"/>
      <c r="J26" s="7" t="n"/>
      <c r="K26" s="7" t="n"/>
      <c r="L26" s="7" t="n"/>
      <c r="M26" s="7" t="n"/>
      <c r="N26" s="7" t="n"/>
      <c r="O26" s="7" t="n"/>
      <c r="P26" s="16" t="n"/>
      <c r="Q26" s="16" t="n"/>
      <c r="R26" s="16" t="n"/>
      <c r="S26" s="7" t="n"/>
      <c r="T26" s="7" t="n"/>
      <c r="U26" s="7">
        <f>IF(AND(Q26&lt;&gt;"",R26&lt;&gt;""),R26-Q26,"")</f>
        <v/>
      </c>
      <c r="V26" s="7">
        <f>IF(Q26="","",IF(R26&lt;&gt;"",IF(R26&lt;=Q26,"Réalisée à temps","Réalisée en retard"),IF(Q26&lt;'Tableau de bord'!$C$7,"En retard","À venir")))</f>
        <v/>
      </c>
      <c r="W26" s="7">
        <f>IF(A26="","",IF(COUNTIF($A$5:$A$304,A26)&gt;1,"N° en double",IF(COUNTIF('Sites et équipements'!$D$5:$D$204,D26)=0,"Code installation inconnu",IF(Q26="","Échéance manquante",IF(AND(S26="Réalisé",R26=""),"Date de réalisation manquante",IF(AND(R26&lt;&gt;"",S26&lt;&gt;"Réalisé"),"Statut incohérent",IF(AND(K26="Oui",L26=""),"Référence réglementaire manquante","OK")))))))</f>
        <v/>
      </c>
      <c r="X26" s="7">
        <f>IF(AND(A26&lt;&gt;"",OR('Tableau de bord'!$C$9="",B26='Tableau de bord'!$C$9),OR('Tableau de bord'!$C$10="",C26='Tableau de bord'!$C$10),OR('Tableau de bord'!$C$11="",E26='Tableau de bord'!$C$11),OR('Tableau de bord'!$C$12="",F26='Tableau de bord'!$C$12),OR('Tableau de bord'!$C$13="",'Tableau de bord'!$C$13="Préventive"),OR('Tableau de bord'!$C$16="",M26='Tableau de bord'!$C$16),OR('Tableau de bord'!$C$17="",O26='Tableau de bord'!$C$17)),1,0)</f>
        <v/>
      </c>
      <c r="Y26" s="7">
        <f>IF(AND(X26=1,Q26&lt;&gt;"",Q26&gt;='Tableau de bord'!$C$5,Q26&lt;='Tableau de bord'!$C$6),1,0)</f>
        <v/>
      </c>
      <c r="Z26" s="7">
        <f>IF(AND(Y26=1,R26&lt;&gt;""),1,0)</f>
        <v/>
      </c>
      <c r="AA26" s="7">
        <f>IF(AND(X26=1,V26="En retard"),1,0)</f>
        <v/>
      </c>
      <c r="AB26" s="7">
        <f>IF(AND(AA26=1,K26="Oui"),1,0)</f>
        <v/>
      </c>
      <c r="AC26" s="7">
        <f>IF(AND(A26&lt;&gt;"",Q26&lt;&gt;"",Q26&gt;='Tableau de bord'!$C$5,Q26&lt;='Tableau de bord'!$C$6),B26,"")</f>
        <v/>
      </c>
      <c r="AD26" s="7">
        <f>IF(AND(AC26&lt;&gt;"",R26&lt;&gt;""),B26,"")</f>
        <v/>
      </c>
      <c r="AE26" s="7">
        <f>IF(V26="En retard",B26,"")</f>
        <v/>
      </c>
      <c r="AF26" s="7">
        <f>IF(OR(W26="",W26="OK"),0,1)</f>
        <v/>
      </c>
    </row>
    <row r="27" ht="18" customHeight="1">
      <c r="A27" s="7" t="n"/>
      <c r="B27" s="7" t="n"/>
      <c r="C27" s="7" t="n"/>
      <c r="D27" s="7" t="n"/>
      <c r="E27" s="7" t="n"/>
      <c r="F27" s="7" t="n"/>
      <c r="G27" s="7" t="n"/>
      <c r="H27" s="7" t="n"/>
      <c r="I27" s="7" t="n"/>
      <c r="J27" s="7" t="n"/>
      <c r="K27" s="7" t="n"/>
      <c r="L27" s="7" t="n"/>
      <c r="M27" s="7" t="n"/>
      <c r="N27" s="7" t="n"/>
      <c r="O27" s="7" t="n"/>
      <c r="P27" s="16" t="n"/>
      <c r="Q27" s="16" t="n"/>
      <c r="R27" s="16" t="n"/>
      <c r="S27" s="7" t="n"/>
      <c r="T27" s="7" t="n"/>
      <c r="U27" s="7">
        <f>IF(AND(Q27&lt;&gt;"",R27&lt;&gt;""),R27-Q27,"")</f>
        <v/>
      </c>
      <c r="V27" s="7">
        <f>IF(Q27="","",IF(R27&lt;&gt;"",IF(R27&lt;=Q27,"Réalisée à temps","Réalisée en retard"),IF(Q27&lt;'Tableau de bord'!$C$7,"En retard","À venir")))</f>
        <v/>
      </c>
      <c r="W27" s="7">
        <f>IF(A27="","",IF(COUNTIF($A$5:$A$304,A27)&gt;1,"N° en double",IF(COUNTIF('Sites et équipements'!$D$5:$D$204,D27)=0,"Code installation inconnu",IF(Q27="","Échéance manquante",IF(AND(S27="Réalisé",R27=""),"Date de réalisation manquante",IF(AND(R27&lt;&gt;"",S27&lt;&gt;"Réalisé"),"Statut incohérent",IF(AND(K27="Oui",L27=""),"Référence réglementaire manquante","OK")))))))</f>
        <v/>
      </c>
      <c r="X27" s="7">
        <f>IF(AND(A27&lt;&gt;"",OR('Tableau de bord'!$C$9="",B27='Tableau de bord'!$C$9),OR('Tableau de bord'!$C$10="",C27='Tableau de bord'!$C$10),OR('Tableau de bord'!$C$11="",E27='Tableau de bord'!$C$11),OR('Tableau de bord'!$C$12="",F27='Tableau de bord'!$C$12),OR('Tableau de bord'!$C$13="",'Tableau de bord'!$C$13="Préventive"),OR('Tableau de bord'!$C$16="",M27='Tableau de bord'!$C$16),OR('Tableau de bord'!$C$17="",O27='Tableau de bord'!$C$17)),1,0)</f>
        <v/>
      </c>
      <c r="Y27" s="7">
        <f>IF(AND(X27=1,Q27&lt;&gt;"",Q27&gt;='Tableau de bord'!$C$5,Q27&lt;='Tableau de bord'!$C$6),1,0)</f>
        <v/>
      </c>
      <c r="Z27" s="7">
        <f>IF(AND(Y27=1,R27&lt;&gt;""),1,0)</f>
        <v/>
      </c>
      <c r="AA27" s="7">
        <f>IF(AND(X27=1,V27="En retard"),1,0)</f>
        <v/>
      </c>
      <c r="AB27" s="7">
        <f>IF(AND(AA27=1,K27="Oui"),1,0)</f>
        <v/>
      </c>
      <c r="AC27" s="7">
        <f>IF(AND(A27&lt;&gt;"",Q27&lt;&gt;"",Q27&gt;='Tableau de bord'!$C$5,Q27&lt;='Tableau de bord'!$C$6),B27,"")</f>
        <v/>
      </c>
      <c r="AD27" s="7">
        <f>IF(AND(AC27&lt;&gt;"",R27&lt;&gt;""),B27,"")</f>
        <v/>
      </c>
      <c r="AE27" s="7">
        <f>IF(V27="En retard",B27,"")</f>
        <v/>
      </c>
      <c r="AF27" s="7">
        <f>IF(OR(W27="",W27="OK"),0,1)</f>
        <v/>
      </c>
    </row>
    <row r="28" ht="18" customHeight="1">
      <c r="A28" s="7" t="n"/>
      <c r="B28" s="7" t="n"/>
      <c r="C28" s="7" t="n"/>
      <c r="D28" s="7" t="n"/>
      <c r="E28" s="7" t="n"/>
      <c r="F28" s="7" t="n"/>
      <c r="G28" s="7" t="n"/>
      <c r="H28" s="7" t="n"/>
      <c r="I28" s="7" t="n"/>
      <c r="J28" s="7" t="n"/>
      <c r="K28" s="7" t="n"/>
      <c r="L28" s="7" t="n"/>
      <c r="M28" s="7" t="n"/>
      <c r="N28" s="7" t="n"/>
      <c r="O28" s="7" t="n"/>
      <c r="P28" s="16" t="n"/>
      <c r="Q28" s="16" t="n"/>
      <c r="R28" s="16" t="n"/>
      <c r="S28" s="7" t="n"/>
      <c r="T28" s="7" t="n"/>
      <c r="U28" s="7">
        <f>IF(AND(Q28&lt;&gt;"",R28&lt;&gt;""),R28-Q28,"")</f>
        <v/>
      </c>
      <c r="V28" s="7">
        <f>IF(Q28="","",IF(R28&lt;&gt;"",IF(R28&lt;=Q28,"Réalisée à temps","Réalisée en retard"),IF(Q28&lt;'Tableau de bord'!$C$7,"En retard","À venir")))</f>
        <v/>
      </c>
      <c r="W28" s="7">
        <f>IF(A28="","",IF(COUNTIF($A$5:$A$304,A28)&gt;1,"N° en double",IF(COUNTIF('Sites et équipements'!$D$5:$D$204,D28)=0,"Code installation inconnu",IF(Q28="","Échéance manquante",IF(AND(S28="Réalisé",R28=""),"Date de réalisation manquante",IF(AND(R28&lt;&gt;"",S28&lt;&gt;"Réalisé"),"Statut incohérent",IF(AND(K28="Oui",L28=""),"Référence réglementaire manquante","OK")))))))</f>
        <v/>
      </c>
      <c r="X28" s="7">
        <f>IF(AND(A28&lt;&gt;"",OR('Tableau de bord'!$C$9="",B28='Tableau de bord'!$C$9),OR('Tableau de bord'!$C$10="",C28='Tableau de bord'!$C$10),OR('Tableau de bord'!$C$11="",E28='Tableau de bord'!$C$11),OR('Tableau de bord'!$C$12="",F28='Tableau de bord'!$C$12),OR('Tableau de bord'!$C$13="",'Tableau de bord'!$C$13="Préventive"),OR('Tableau de bord'!$C$16="",M28='Tableau de bord'!$C$16),OR('Tableau de bord'!$C$17="",O28='Tableau de bord'!$C$17)),1,0)</f>
        <v/>
      </c>
      <c r="Y28" s="7">
        <f>IF(AND(X28=1,Q28&lt;&gt;"",Q28&gt;='Tableau de bord'!$C$5,Q28&lt;='Tableau de bord'!$C$6),1,0)</f>
        <v/>
      </c>
      <c r="Z28" s="7">
        <f>IF(AND(Y28=1,R28&lt;&gt;""),1,0)</f>
        <v/>
      </c>
      <c r="AA28" s="7">
        <f>IF(AND(X28=1,V28="En retard"),1,0)</f>
        <v/>
      </c>
      <c r="AB28" s="7">
        <f>IF(AND(AA28=1,K28="Oui"),1,0)</f>
        <v/>
      </c>
      <c r="AC28" s="7">
        <f>IF(AND(A28&lt;&gt;"",Q28&lt;&gt;"",Q28&gt;='Tableau de bord'!$C$5,Q28&lt;='Tableau de bord'!$C$6),B28,"")</f>
        <v/>
      </c>
      <c r="AD28" s="7">
        <f>IF(AND(AC28&lt;&gt;"",R28&lt;&gt;""),B28,"")</f>
        <v/>
      </c>
      <c r="AE28" s="7">
        <f>IF(V28="En retard",B28,"")</f>
        <v/>
      </c>
      <c r="AF28" s="7">
        <f>IF(OR(W28="",W28="OK"),0,1)</f>
        <v/>
      </c>
    </row>
    <row r="29" ht="18" customHeight="1">
      <c r="A29" s="7" t="n"/>
      <c r="B29" s="7" t="n"/>
      <c r="C29" s="7" t="n"/>
      <c r="D29" s="7" t="n"/>
      <c r="E29" s="7" t="n"/>
      <c r="F29" s="7" t="n"/>
      <c r="G29" s="7" t="n"/>
      <c r="H29" s="7" t="n"/>
      <c r="I29" s="7" t="n"/>
      <c r="J29" s="7" t="n"/>
      <c r="K29" s="7" t="n"/>
      <c r="L29" s="7" t="n"/>
      <c r="M29" s="7" t="n"/>
      <c r="N29" s="7" t="n"/>
      <c r="O29" s="7" t="n"/>
      <c r="P29" s="16" t="n"/>
      <c r="Q29" s="16" t="n"/>
      <c r="R29" s="16" t="n"/>
      <c r="S29" s="7" t="n"/>
      <c r="T29" s="7" t="n"/>
      <c r="U29" s="7">
        <f>IF(AND(Q29&lt;&gt;"",R29&lt;&gt;""),R29-Q29,"")</f>
        <v/>
      </c>
      <c r="V29" s="7">
        <f>IF(Q29="","",IF(R29&lt;&gt;"",IF(R29&lt;=Q29,"Réalisée à temps","Réalisée en retard"),IF(Q29&lt;'Tableau de bord'!$C$7,"En retard","À venir")))</f>
        <v/>
      </c>
      <c r="W29" s="7">
        <f>IF(A29="","",IF(COUNTIF($A$5:$A$304,A29)&gt;1,"N° en double",IF(COUNTIF('Sites et équipements'!$D$5:$D$204,D29)=0,"Code installation inconnu",IF(Q29="","Échéance manquante",IF(AND(S29="Réalisé",R29=""),"Date de réalisation manquante",IF(AND(R29&lt;&gt;"",S29&lt;&gt;"Réalisé"),"Statut incohérent",IF(AND(K29="Oui",L29=""),"Référence réglementaire manquante","OK")))))))</f>
        <v/>
      </c>
      <c r="X29" s="7">
        <f>IF(AND(A29&lt;&gt;"",OR('Tableau de bord'!$C$9="",B29='Tableau de bord'!$C$9),OR('Tableau de bord'!$C$10="",C29='Tableau de bord'!$C$10),OR('Tableau de bord'!$C$11="",E29='Tableau de bord'!$C$11),OR('Tableau de bord'!$C$12="",F29='Tableau de bord'!$C$12),OR('Tableau de bord'!$C$13="",'Tableau de bord'!$C$13="Préventive"),OR('Tableau de bord'!$C$16="",M29='Tableau de bord'!$C$16),OR('Tableau de bord'!$C$17="",O29='Tableau de bord'!$C$17)),1,0)</f>
        <v/>
      </c>
      <c r="Y29" s="7">
        <f>IF(AND(X29=1,Q29&lt;&gt;"",Q29&gt;='Tableau de bord'!$C$5,Q29&lt;='Tableau de bord'!$C$6),1,0)</f>
        <v/>
      </c>
      <c r="Z29" s="7">
        <f>IF(AND(Y29=1,R29&lt;&gt;""),1,0)</f>
        <v/>
      </c>
      <c r="AA29" s="7">
        <f>IF(AND(X29=1,V29="En retard"),1,0)</f>
        <v/>
      </c>
      <c r="AB29" s="7">
        <f>IF(AND(AA29=1,K29="Oui"),1,0)</f>
        <v/>
      </c>
      <c r="AC29" s="7">
        <f>IF(AND(A29&lt;&gt;"",Q29&lt;&gt;"",Q29&gt;='Tableau de bord'!$C$5,Q29&lt;='Tableau de bord'!$C$6),B29,"")</f>
        <v/>
      </c>
      <c r="AD29" s="7">
        <f>IF(AND(AC29&lt;&gt;"",R29&lt;&gt;""),B29,"")</f>
        <v/>
      </c>
      <c r="AE29" s="7">
        <f>IF(V29="En retard",B29,"")</f>
        <v/>
      </c>
      <c r="AF29" s="7">
        <f>IF(OR(W29="",W29="OK"),0,1)</f>
        <v/>
      </c>
    </row>
    <row r="30" ht="18" customHeight="1">
      <c r="A30" s="7" t="n"/>
      <c r="B30" s="7" t="n"/>
      <c r="C30" s="7" t="n"/>
      <c r="D30" s="7" t="n"/>
      <c r="E30" s="7" t="n"/>
      <c r="F30" s="7" t="n"/>
      <c r="G30" s="7" t="n"/>
      <c r="H30" s="7" t="n"/>
      <c r="I30" s="7" t="n"/>
      <c r="J30" s="7" t="n"/>
      <c r="K30" s="7" t="n"/>
      <c r="L30" s="7" t="n"/>
      <c r="M30" s="7" t="n"/>
      <c r="N30" s="7" t="n"/>
      <c r="O30" s="7" t="n"/>
      <c r="P30" s="16" t="n"/>
      <c r="Q30" s="16" t="n"/>
      <c r="R30" s="16" t="n"/>
      <c r="S30" s="7" t="n"/>
      <c r="T30" s="7" t="n"/>
      <c r="U30" s="7">
        <f>IF(AND(Q30&lt;&gt;"",R30&lt;&gt;""),R30-Q30,"")</f>
        <v/>
      </c>
      <c r="V30" s="7">
        <f>IF(Q30="","",IF(R30&lt;&gt;"",IF(R30&lt;=Q30,"Réalisée à temps","Réalisée en retard"),IF(Q30&lt;'Tableau de bord'!$C$7,"En retard","À venir")))</f>
        <v/>
      </c>
      <c r="W30" s="7">
        <f>IF(A30="","",IF(COUNTIF($A$5:$A$304,A30)&gt;1,"N° en double",IF(COUNTIF('Sites et équipements'!$D$5:$D$204,D30)=0,"Code installation inconnu",IF(Q30="","Échéance manquante",IF(AND(S30="Réalisé",R30=""),"Date de réalisation manquante",IF(AND(R30&lt;&gt;"",S30&lt;&gt;"Réalisé"),"Statut incohérent",IF(AND(K30="Oui",L30=""),"Référence réglementaire manquante","OK")))))))</f>
        <v/>
      </c>
      <c r="X30" s="7">
        <f>IF(AND(A30&lt;&gt;"",OR('Tableau de bord'!$C$9="",B30='Tableau de bord'!$C$9),OR('Tableau de bord'!$C$10="",C30='Tableau de bord'!$C$10),OR('Tableau de bord'!$C$11="",E30='Tableau de bord'!$C$11),OR('Tableau de bord'!$C$12="",F30='Tableau de bord'!$C$12),OR('Tableau de bord'!$C$13="",'Tableau de bord'!$C$13="Préventive"),OR('Tableau de bord'!$C$16="",M30='Tableau de bord'!$C$16),OR('Tableau de bord'!$C$17="",O30='Tableau de bord'!$C$17)),1,0)</f>
        <v/>
      </c>
      <c r="Y30" s="7">
        <f>IF(AND(X30=1,Q30&lt;&gt;"",Q30&gt;='Tableau de bord'!$C$5,Q30&lt;='Tableau de bord'!$C$6),1,0)</f>
        <v/>
      </c>
      <c r="Z30" s="7">
        <f>IF(AND(Y30=1,R30&lt;&gt;""),1,0)</f>
        <v/>
      </c>
      <c r="AA30" s="7">
        <f>IF(AND(X30=1,V30="En retard"),1,0)</f>
        <v/>
      </c>
      <c r="AB30" s="7">
        <f>IF(AND(AA30=1,K30="Oui"),1,0)</f>
        <v/>
      </c>
      <c r="AC30" s="7">
        <f>IF(AND(A30&lt;&gt;"",Q30&lt;&gt;"",Q30&gt;='Tableau de bord'!$C$5,Q30&lt;='Tableau de bord'!$C$6),B30,"")</f>
        <v/>
      </c>
      <c r="AD30" s="7">
        <f>IF(AND(AC30&lt;&gt;"",R30&lt;&gt;""),B30,"")</f>
        <v/>
      </c>
      <c r="AE30" s="7">
        <f>IF(V30="En retard",B30,"")</f>
        <v/>
      </c>
      <c r="AF30" s="7">
        <f>IF(OR(W30="",W30="OK"),0,1)</f>
        <v/>
      </c>
    </row>
    <row r="31" ht="18" customHeight="1">
      <c r="A31" s="7" t="n"/>
      <c r="B31" s="7" t="n"/>
      <c r="C31" s="7" t="n"/>
      <c r="D31" s="7" t="n"/>
      <c r="E31" s="7" t="n"/>
      <c r="F31" s="7" t="n"/>
      <c r="G31" s="7" t="n"/>
      <c r="H31" s="7" t="n"/>
      <c r="I31" s="7" t="n"/>
      <c r="J31" s="7" t="n"/>
      <c r="K31" s="7" t="n"/>
      <c r="L31" s="7" t="n"/>
      <c r="M31" s="7" t="n"/>
      <c r="N31" s="7" t="n"/>
      <c r="O31" s="7" t="n"/>
      <c r="P31" s="16" t="n"/>
      <c r="Q31" s="16" t="n"/>
      <c r="R31" s="16" t="n"/>
      <c r="S31" s="7" t="n"/>
      <c r="T31" s="7" t="n"/>
      <c r="U31" s="7">
        <f>IF(AND(Q31&lt;&gt;"",R31&lt;&gt;""),R31-Q31,"")</f>
        <v/>
      </c>
      <c r="V31" s="7">
        <f>IF(Q31="","",IF(R31&lt;&gt;"",IF(R31&lt;=Q31,"Réalisée à temps","Réalisée en retard"),IF(Q31&lt;'Tableau de bord'!$C$7,"En retard","À venir")))</f>
        <v/>
      </c>
      <c r="W31" s="7">
        <f>IF(A31="","",IF(COUNTIF($A$5:$A$304,A31)&gt;1,"N° en double",IF(COUNTIF('Sites et équipements'!$D$5:$D$204,D31)=0,"Code installation inconnu",IF(Q31="","Échéance manquante",IF(AND(S31="Réalisé",R31=""),"Date de réalisation manquante",IF(AND(R31&lt;&gt;"",S31&lt;&gt;"Réalisé"),"Statut incohérent",IF(AND(K31="Oui",L31=""),"Référence réglementaire manquante","OK")))))))</f>
        <v/>
      </c>
      <c r="X31" s="7">
        <f>IF(AND(A31&lt;&gt;"",OR('Tableau de bord'!$C$9="",B31='Tableau de bord'!$C$9),OR('Tableau de bord'!$C$10="",C31='Tableau de bord'!$C$10),OR('Tableau de bord'!$C$11="",E31='Tableau de bord'!$C$11),OR('Tableau de bord'!$C$12="",F31='Tableau de bord'!$C$12),OR('Tableau de bord'!$C$13="",'Tableau de bord'!$C$13="Préventive"),OR('Tableau de bord'!$C$16="",M31='Tableau de bord'!$C$16),OR('Tableau de bord'!$C$17="",O31='Tableau de bord'!$C$17)),1,0)</f>
        <v/>
      </c>
      <c r="Y31" s="7">
        <f>IF(AND(X31=1,Q31&lt;&gt;"",Q31&gt;='Tableau de bord'!$C$5,Q31&lt;='Tableau de bord'!$C$6),1,0)</f>
        <v/>
      </c>
      <c r="Z31" s="7">
        <f>IF(AND(Y31=1,R31&lt;&gt;""),1,0)</f>
        <v/>
      </c>
      <c r="AA31" s="7">
        <f>IF(AND(X31=1,V31="En retard"),1,0)</f>
        <v/>
      </c>
      <c r="AB31" s="7">
        <f>IF(AND(AA31=1,K31="Oui"),1,0)</f>
        <v/>
      </c>
      <c r="AC31" s="7">
        <f>IF(AND(A31&lt;&gt;"",Q31&lt;&gt;"",Q31&gt;='Tableau de bord'!$C$5,Q31&lt;='Tableau de bord'!$C$6),B31,"")</f>
        <v/>
      </c>
      <c r="AD31" s="7">
        <f>IF(AND(AC31&lt;&gt;"",R31&lt;&gt;""),B31,"")</f>
        <v/>
      </c>
      <c r="AE31" s="7">
        <f>IF(V31="En retard",B31,"")</f>
        <v/>
      </c>
      <c r="AF31" s="7">
        <f>IF(OR(W31="",W31="OK"),0,1)</f>
        <v/>
      </c>
    </row>
    <row r="32" ht="18" customHeight="1">
      <c r="A32" s="7" t="n"/>
      <c r="B32" s="7" t="n"/>
      <c r="C32" s="7" t="n"/>
      <c r="D32" s="7" t="n"/>
      <c r="E32" s="7" t="n"/>
      <c r="F32" s="7" t="n"/>
      <c r="G32" s="7" t="n"/>
      <c r="H32" s="7" t="n"/>
      <c r="I32" s="7" t="n"/>
      <c r="J32" s="7" t="n"/>
      <c r="K32" s="7" t="n"/>
      <c r="L32" s="7" t="n"/>
      <c r="M32" s="7" t="n"/>
      <c r="N32" s="7" t="n"/>
      <c r="O32" s="7" t="n"/>
      <c r="P32" s="16" t="n"/>
      <c r="Q32" s="16" t="n"/>
      <c r="R32" s="16" t="n"/>
      <c r="S32" s="7" t="n"/>
      <c r="T32" s="7" t="n"/>
      <c r="U32" s="7">
        <f>IF(AND(Q32&lt;&gt;"",R32&lt;&gt;""),R32-Q32,"")</f>
        <v/>
      </c>
      <c r="V32" s="7">
        <f>IF(Q32="","",IF(R32&lt;&gt;"",IF(R32&lt;=Q32,"Réalisée à temps","Réalisée en retard"),IF(Q32&lt;'Tableau de bord'!$C$7,"En retard","À venir")))</f>
        <v/>
      </c>
      <c r="W32" s="7">
        <f>IF(A32="","",IF(COUNTIF($A$5:$A$304,A32)&gt;1,"N° en double",IF(COUNTIF('Sites et équipements'!$D$5:$D$204,D32)=0,"Code installation inconnu",IF(Q32="","Échéance manquante",IF(AND(S32="Réalisé",R32=""),"Date de réalisation manquante",IF(AND(R32&lt;&gt;"",S32&lt;&gt;"Réalisé"),"Statut incohérent",IF(AND(K32="Oui",L32=""),"Référence réglementaire manquante","OK")))))))</f>
        <v/>
      </c>
      <c r="X32" s="7">
        <f>IF(AND(A32&lt;&gt;"",OR('Tableau de bord'!$C$9="",B32='Tableau de bord'!$C$9),OR('Tableau de bord'!$C$10="",C32='Tableau de bord'!$C$10),OR('Tableau de bord'!$C$11="",E32='Tableau de bord'!$C$11),OR('Tableau de bord'!$C$12="",F32='Tableau de bord'!$C$12),OR('Tableau de bord'!$C$13="",'Tableau de bord'!$C$13="Préventive"),OR('Tableau de bord'!$C$16="",M32='Tableau de bord'!$C$16),OR('Tableau de bord'!$C$17="",O32='Tableau de bord'!$C$17)),1,0)</f>
        <v/>
      </c>
      <c r="Y32" s="7">
        <f>IF(AND(X32=1,Q32&lt;&gt;"",Q32&gt;='Tableau de bord'!$C$5,Q32&lt;='Tableau de bord'!$C$6),1,0)</f>
        <v/>
      </c>
      <c r="Z32" s="7">
        <f>IF(AND(Y32=1,R32&lt;&gt;""),1,0)</f>
        <v/>
      </c>
      <c r="AA32" s="7">
        <f>IF(AND(X32=1,V32="En retard"),1,0)</f>
        <v/>
      </c>
      <c r="AB32" s="7">
        <f>IF(AND(AA32=1,K32="Oui"),1,0)</f>
        <v/>
      </c>
      <c r="AC32" s="7">
        <f>IF(AND(A32&lt;&gt;"",Q32&lt;&gt;"",Q32&gt;='Tableau de bord'!$C$5,Q32&lt;='Tableau de bord'!$C$6),B32,"")</f>
        <v/>
      </c>
      <c r="AD32" s="7">
        <f>IF(AND(AC32&lt;&gt;"",R32&lt;&gt;""),B32,"")</f>
        <v/>
      </c>
      <c r="AE32" s="7">
        <f>IF(V32="En retard",B32,"")</f>
        <v/>
      </c>
      <c r="AF32" s="7">
        <f>IF(OR(W32="",W32="OK"),0,1)</f>
        <v/>
      </c>
    </row>
    <row r="33" ht="18" customHeight="1">
      <c r="A33" s="7" t="n"/>
      <c r="B33" s="7" t="n"/>
      <c r="C33" s="7" t="n"/>
      <c r="D33" s="7" t="n"/>
      <c r="E33" s="7" t="n"/>
      <c r="F33" s="7" t="n"/>
      <c r="G33" s="7" t="n"/>
      <c r="H33" s="7" t="n"/>
      <c r="I33" s="7" t="n"/>
      <c r="J33" s="7" t="n"/>
      <c r="K33" s="7" t="n"/>
      <c r="L33" s="7" t="n"/>
      <c r="M33" s="7" t="n"/>
      <c r="N33" s="7" t="n"/>
      <c r="O33" s="7" t="n"/>
      <c r="P33" s="16" t="n"/>
      <c r="Q33" s="16" t="n"/>
      <c r="R33" s="16" t="n"/>
      <c r="S33" s="7" t="n"/>
      <c r="T33" s="7" t="n"/>
      <c r="U33" s="7">
        <f>IF(AND(Q33&lt;&gt;"",R33&lt;&gt;""),R33-Q33,"")</f>
        <v/>
      </c>
      <c r="V33" s="7">
        <f>IF(Q33="","",IF(R33&lt;&gt;"",IF(R33&lt;=Q33,"Réalisée à temps","Réalisée en retard"),IF(Q33&lt;'Tableau de bord'!$C$7,"En retard","À venir")))</f>
        <v/>
      </c>
      <c r="W33" s="7">
        <f>IF(A33="","",IF(COUNTIF($A$5:$A$304,A33)&gt;1,"N° en double",IF(COUNTIF('Sites et équipements'!$D$5:$D$204,D33)=0,"Code installation inconnu",IF(Q33="","Échéance manquante",IF(AND(S33="Réalisé",R33=""),"Date de réalisation manquante",IF(AND(R33&lt;&gt;"",S33&lt;&gt;"Réalisé"),"Statut incohérent",IF(AND(K33="Oui",L33=""),"Référence réglementaire manquante","OK")))))))</f>
        <v/>
      </c>
      <c r="X33" s="7">
        <f>IF(AND(A33&lt;&gt;"",OR('Tableau de bord'!$C$9="",B33='Tableau de bord'!$C$9),OR('Tableau de bord'!$C$10="",C33='Tableau de bord'!$C$10),OR('Tableau de bord'!$C$11="",E33='Tableau de bord'!$C$11),OR('Tableau de bord'!$C$12="",F33='Tableau de bord'!$C$12),OR('Tableau de bord'!$C$13="",'Tableau de bord'!$C$13="Préventive"),OR('Tableau de bord'!$C$16="",M33='Tableau de bord'!$C$16),OR('Tableau de bord'!$C$17="",O33='Tableau de bord'!$C$17)),1,0)</f>
        <v/>
      </c>
      <c r="Y33" s="7">
        <f>IF(AND(X33=1,Q33&lt;&gt;"",Q33&gt;='Tableau de bord'!$C$5,Q33&lt;='Tableau de bord'!$C$6),1,0)</f>
        <v/>
      </c>
      <c r="Z33" s="7">
        <f>IF(AND(Y33=1,R33&lt;&gt;""),1,0)</f>
        <v/>
      </c>
      <c r="AA33" s="7">
        <f>IF(AND(X33=1,V33="En retard"),1,0)</f>
        <v/>
      </c>
      <c r="AB33" s="7">
        <f>IF(AND(AA33=1,K33="Oui"),1,0)</f>
        <v/>
      </c>
      <c r="AC33" s="7">
        <f>IF(AND(A33&lt;&gt;"",Q33&lt;&gt;"",Q33&gt;='Tableau de bord'!$C$5,Q33&lt;='Tableau de bord'!$C$6),B33,"")</f>
        <v/>
      </c>
      <c r="AD33" s="7">
        <f>IF(AND(AC33&lt;&gt;"",R33&lt;&gt;""),B33,"")</f>
        <v/>
      </c>
      <c r="AE33" s="7">
        <f>IF(V33="En retard",B33,"")</f>
        <v/>
      </c>
      <c r="AF33" s="7">
        <f>IF(OR(W33="",W33="OK"),0,1)</f>
        <v/>
      </c>
    </row>
    <row r="34" ht="18" customHeight="1">
      <c r="A34" s="7" t="n"/>
      <c r="B34" s="7" t="n"/>
      <c r="C34" s="7" t="n"/>
      <c r="D34" s="7" t="n"/>
      <c r="E34" s="7" t="n"/>
      <c r="F34" s="7" t="n"/>
      <c r="G34" s="7" t="n"/>
      <c r="H34" s="7" t="n"/>
      <c r="I34" s="7" t="n"/>
      <c r="J34" s="7" t="n"/>
      <c r="K34" s="7" t="n"/>
      <c r="L34" s="7" t="n"/>
      <c r="M34" s="7" t="n"/>
      <c r="N34" s="7" t="n"/>
      <c r="O34" s="7" t="n"/>
      <c r="P34" s="16" t="n"/>
      <c r="Q34" s="16" t="n"/>
      <c r="R34" s="16" t="n"/>
      <c r="S34" s="7" t="n"/>
      <c r="T34" s="7" t="n"/>
      <c r="U34" s="7">
        <f>IF(AND(Q34&lt;&gt;"",R34&lt;&gt;""),R34-Q34,"")</f>
        <v/>
      </c>
      <c r="V34" s="7">
        <f>IF(Q34="","",IF(R34&lt;&gt;"",IF(R34&lt;=Q34,"Réalisée à temps","Réalisée en retard"),IF(Q34&lt;'Tableau de bord'!$C$7,"En retard","À venir")))</f>
        <v/>
      </c>
      <c r="W34" s="7">
        <f>IF(A34="","",IF(COUNTIF($A$5:$A$304,A34)&gt;1,"N° en double",IF(COUNTIF('Sites et équipements'!$D$5:$D$204,D34)=0,"Code installation inconnu",IF(Q34="","Échéance manquante",IF(AND(S34="Réalisé",R34=""),"Date de réalisation manquante",IF(AND(R34&lt;&gt;"",S34&lt;&gt;"Réalisé"),"Statut incohérent",IF(AND(K34="Oui",L34=""),"Référence réglementaire manquante","OK")))))))</f>
        <v/>
      </c>
      <c r="X34" s="7">
        <f>IF(AND(A34&lt;&gt;"",OR('Tableau de bord'!$C$9="",B34='Tableau de bord'!$C$9),OR('Tableau de bord'!$C$10="",C34='Tableau de bord'!$C$10),OR('Tableau de bord'!$C$11="",E34='Tableau de bord'!$C$11),OR('Tableau de bord'!$C$12="",F34='Tableau de bord'!$C$12),OR('Tableau de bord'!$C$13="",'Tableau de bord'!$C$13="Préventive"),OR('Tableau de bord'!$C$16="",M34='Tableau de bord'!$C$16),OR('Tableau de bord'!$C$17="",O34='Tableau de bord'!$C$17)),1,0)</f>
        <v/>
      </c>
      <c r="Y34" s="7">
        <f>IF(AND(X34=1,Q34&lt;&gt;"",Q34&gt;='Tableau de bord'!$C$5,Q34&lt;='Tableau de bord'!$C$6),1,0)</f>
        <v/>
      </c>
      <c r="Z34" s="7">
        <f>IF(AND(Y34=1,R34&lt;&gt;""),1,0)</f>
        <v/>
      </c>
      <c r="AA34" s="7">
        <f>IF(AND(X34=1,V34="En retard"),1,0)</f>
        <v/>
      </c>
      <c r="AB34" s="7">
        <f>IF(AND(AA34=1,K34="Oui"),1,0)</f>
        <v/>
      </c>
      <c r="AC34" s="7">
        <f>IF(AND(A34&lt;&gt;"",Q34&lt;&gt;"",Q34&gt;='Tableau de bord'!$C$5,Q34&lt;='Tableau de bord'!$C$6),B34,"")</f>
        <v/>
      </c>
      <c r="AD34" s="7">
        <f>IF(AND(AC34&lt;&gt;"",R34&lt;&gt;""),B34,"")</f>
        <v/>
      </c>
      <c r="AE34" s="7">
        <f>IF(V34="En retard",B34,"")</f>
        <v/>
      </c>
      <c r="AF34" s="7">
        <f>IF(OR(W34="",W34="OK"),0,1)</f>
        <v/>
      </c>
    </row>
    <row r="35" ht="18" customHeight="1">
      <c r="A35" s="7" t="n"/>
      <c r="B35" s="7" t="n"/>
      <c r="C35" s="7" t="n"/>
      <c r="D35" s="7" t="n"/>
      <c r="E35" s="7" t="n"/>
      <c r="F35" s="7" t="n"/>
      <c r="G35" s="7" t="n"/>
      <c r="H35" s="7" t="n"/>
      <c r="I35" s="7" t="n"/>
      <c r="J35" s="7" t="n"/>
      <c r="K35" s="7" t="n"/>
      <c r="L35" s="7" t="n"/>
      <c r="M35" s="7" t="n"/>
      <c r="N35" s="7" t="n"/>
      <c r="O35" s="7" t="n"/>
      <c r="P35" s="16" t="n"/>
      <c r="Q35" s="16" t="n"/>
      <c r="R35" s="16" t="n"/>
      <c r="S35" s="7" t="n"/>
      <c r="T35" s="7" t="n"/>
      <c r="U35" s="7">
        <f>IF(AND(Q35&lt;&gt;"",R35&lt;&gt;""),R35-Q35,"")</f>
        <v/>
      </c>
      <c r="V35" s="7">
        <f>IF(Q35="","",IF(R35&lt;&gt;"",IF(R35&lt;=Q35,"Réalisée à temps","Réalisée en retard"),IF(Q35&lt;'Tableau de bord'!$C$7,"En retard","À venir")))</f>
        <v/>
      </c>
      <c r="W35" s="7">
        <f>IF(A35="","",IF(COUNTIF($A$5:$A$304,A35)&gt;1,"N° en double",IF(COUNTIF('Sites et équipements'!$D$5:$D$204,D35)=0,"Code installation inconnu",IF(Q35="","Échéance manquante",IF(AND(S35="Réalisé",R35=""),"Date de réalisation manquante",IF(AND(R35&lt;&gt;"",S35&lt;&gt;"Réalisé"),"Statut incohérent",IF(AND(K35="Oui",L35=""),"Référence réglementaire manquante","OK")))))))</f>
        <v/>
      </c>
      <c r="X35" s="7">
        <f>IF(AND(A35&lt;&gt;"",OR('Tableau de bord'!$C$9="",B35='Tableau de bord'!$C$9),OR('Tableau de bord'!$C$10="",C35='Tableau de bord'!$C$10),OR('Tableau de bord'!$C$11="",E35='Tableau de bord'!$C$11),OR('Tableau de bord'!$C$12="",F35='Tableau de bord'!$C$12),OR('Tableau de bord'!$C$13="",'Tableau de bord'!$C$13="Préventive"),OR('Tableau de bord'!$C$16="",M35='Tableau de bord'!$C$16),OR('Tableau de bord'!$C$17="",O35='Tableau de bord'!$C$17)),1,0)</f>
        <v/>
      </c>
      <c r="Y35" s="7">
        <f>IF(AND(X35=1,Q35&lt;&gt;"",Q35&gt;='Tableau de bord'!$C$5,Q35&lt;='Tableau de bord'!$C$6),1,0)</f>
        <v/>
      </c>
      <c r="Z35" s="7">
        <f>IF(AND(Y35=1,R35&lt;&gt;""),1,0)</f>
        <v/>
      </c>
      <c r="AA35" s="7">
        <f>IF(AND(X35=1,V35="En retard"),1,0)</f>
        <v/>
      </c>
      <c r="AB35" s="7">
        <f>IF(AND(AA35=1,K35="Oui"),1,0)</f>
        <v/>
      </c>
      <c r="AC35" s="7">
        <f>IF(AND(A35&lt;&gt;"",Q35&lt;&gt;"",Q35&gt;='Tableau de bord'!$C$5,Q35&lt;='Tableau de bord'!$C$6),B35,"")</f>
        <v/>
      </c>
      <c r="AD35" s="7">
        <f>IF(AND(AC35&lt;&gt;"",R35&lt;&gt;""),B35,"")</f>
        <v/>
      </c>
      <c r="AE35" s="7">
        <f>IF(V35="En retard",B35,"")</f>
        <v/>
      </c>
      <c r="AF35" s="7">
        <f>IF(OR(W35="",W35="OK"),0,1)</f>
        <v/>
      </c>
    </row>
    <row r="36" ht="18" customHeight="1">
      <c r="A36" s="7" t="n"/>
      <c r="B36" s="7" t="n"/>
      <c r="C36" s="7" t="n"/>
      <c r="D36" s="7" t="n"/>
      <c r="E36" s="7" t="n"/>
      <c r="F36" s="7" t="n"/>
      <c r="G36" s="7" t="n"/>
      <c r="H36" s="7" t="n"/>
      <c r="I36" s="7" t="n"/>
      <c r="J36" s="7" t="n"/>
      <c r="K36" s="7" t="n"/>
      <c r="L36" s="7" t="n"/>
      <c r="M36" s="7" t="n"/>
      <c r="N36" s="7" t="n"/>
      <c r="O36" s="7" t="n"/>
      <c r="P36" s="16" t="n"/>
      <c r="Q36" s="16" t="n"/>
      <c r="R36" s="16" t="n"/>
      <c r="S36" s="7" t="n"/>
      <c r="T36" s="7" t="n"/>
      <c r="U36" s="7">
        <f>IF(AND(Q36&lt;&gt;"",R36&lt;&gt;""),R36-Q36,"")</f>
        <v/>
      </c>
      <c r="V36" s="7">
        <f>IF(Q36="","",IF(R36&lt;&gt;"",IF(R36&lt;=Q36,"Réalisée à temps","Réalisée en retard"),IF(Q36&lt;'Tableau de bord'!$C$7,"En retard","À venir")))</f>
        <v/>
      </c>
      <c r="W36" s="7">
        <f>IF(A36="","",IF(COUNTIF($A$5:$A$304,A36)&gt;1,"N° en double",IF(COUNTIF('Sites et équipements'!$D$5:$D$204,D36)=0,"Code installation inconnu",IF(Q36="","Échéance manquante",IF(AND(S36="Réalisé",R36=""),"Date de réalisation manquante",IF(AND(R36&lt;&gt;"",S36&lt;&gt;"Réalisé"),"Statut incohérent",IF(AND(K36="Oui",L36=""),"Référence réglementaire manquante","OK")))))))</f>
        <v/>
      </c>
      <c r="X36" s="7">
        <f>IF(AND(A36&lt;&gt;"",OR('Tableau de bord'!$C$9="",B36='Tableau de bord'!$C$9),OR('Tableau de bord'!$C$10="",C36='Tableau de bord'!$C$10),OR('Tableau de bord'!$C$11="",E36='Tableau de bord'!$C$11),OR('Tableau de bord'!$C$12="",F36='Tableau de bord'!$C$12),OR('Tableau de bord'!$C$13="",'Tableau de bord'!$C$13="Préventive"),OR('Tableau de bord'!$C$16="",M36='Tableau de bord'!$C$16),OR('Tableau de bord'!$C$17="",O36='Tableau de bord'!$C$17)),1,0)</f>
        <v/>
      </c>
      <c r="Y36" s="7">
        <f>IF(AND(X36=1,Q36&lt;&gt;"",Q36&gt;='Tableau de bord'!$C$5,Q36&lt;='Tableau de bord'!$C$6),1,0)</f>
        <v/>
      </c>
      <c r="Z36" s="7">
        <f>IF(AND(Y36=1,R36&lt;&gt;""),1,0)</f>
        <v/>
      </c>
      <c r="AA36" s="7">
        <f>IF(AND(X36=1,V36="En retard"),1,0)</f>
        <v/>
      </c>
      <c r="AB36" s="7">
        <f>IF(AND(AA36=1,K36="Oui"),1,0)</f>
        <v/>
      </c>
      <c r="AC36" s="7">
        <f>IF(AND(A36&lt;&gt;"",Q36&lt;&gt;"",Q36&gt;='Tableau de bord'!$C$5,Q36&lt;='Tableau de bord'!$C$6),B36,"")</f>
        <v/>
      </c>
      <c r="AD36" s="7">
        <f>IF(AND(AC36&lt;&gt;"",R36&lt;&gt;""),B36,"")</f>
        <v/>
      </c>
      <c r="AE36" s="7">
        <f>IF(V36="En retard",B36,"")</f>
        <v/>
      </c>
      <c r="AF36" s="7">
        <f>IF(OR(W36="",W36="OK"),0,1)</f>
        <v/>
      </c>
    </row>
    <row r="37" ht="18" customHeight="1">
      <c r="A37" s="7" t="n"/>
      <c r="B37" s="7" t="n"/>
      <c r="C37" s="7" t="n"/>
      <c r="D37" s="7" t="n"/>
      <c r="E37" s="7" t="n"/>
      <c r="F37" s="7" t="n"/>
      <c r="G37" s="7" t="n"/>
      <c r="H37" s="7" t="n"/>
      <c r="I37" s="7" t="n"/>
      <c r="J37" s="7" t="n"/>
      <c r="K37" s="7" t="n"/>
      <c r="L37" s="7" t="n"/>
      <c r="M37" s="7" t="n"/>
      <c r="N37" s="7" t="n"/>
      <c r="O37" s="7" t="n"/>
      <c r="P37" s="16" t="n"/>
      <c r="Q37" s="16" t="n"/>
      <c r="R37" s="16" t="n"/>
      <c r="S37" s="7" t="n"/>
      <c r="T37" s="7" t="n"/>
      <c r="U37" s="7">
        <f>IF(AND(Q37&lt;&gt;"",R37&lt;&gt;""),R37-Q37,"")</f>
        <v/>
      </c>
      <c r="V37" s="7">
        <f>IF(Q37="","",IF(R37&lt;&gt;"",IF(R37&lt;=Q37,"Réalisée à temps","Réalisée en retard"),IF(Q37&lt;'Tableau de bord'!$C$7,"En retard","À venir")))</f>
        <v/>
      </c>
      <c r="W37" s="7">
        <f>IF(A37="","",IF(COUNTIF($A$5:$A$304,A37)&gt;1,"N° en double",IF(COUNTIF('Sites et équipements'!$D$5:$D$204,D37)=0,"Code installation inconnu",IF(Q37="","Échéance manquante",IF(AND(S37="Réalisé",R37=""),"Date de réalisation manquante",IF(AND(R37&lt;&gt;"",S37&lt;&gt;"Réalisé"),"Statut incohérent",IF(AND(K37="Oui",L37=""),"Référence réglementaire manquante","OK")))))))</f>
        <v/>
      </c>
      <c r="X37" s="7">
        <f>IF(AND(A37&lt;&gt;"",OR('Tableau de bord'!$C$9="",B37='Tableau de bord'!$C$9),OR('Tableau de bord'!$C$10="",C37='Tableau de bord'!$C$10),OR('Tableau de bord'!$C$11="",E37='Tableau de bord'!$C$11),OR('Tableau de bord'!$C$12="",F37='Tableau de bord'!$C$12),OR('Tableau de bord'!$C$13="",'Tableau de bord'!$C$13="Préventive"),OR('Tableau de bord'!$C$16="",M37='Tableau de bord'!$C$16),OR('Tableau de bord'!$C$17="",O37='Tableau de bord'!$C$17)),1,0)</f>
        <v/>
      </c>
      <c r="Y37" s="7">
        <f>IF(AND(X37=1,Q37&lt;&gt;"",Q37&gt;='Tableau de bord'!$C$5,Q37&lt;='Tableau de bord'!$C$6),1,0)</f>
        <v/>
      </c>
      <c r="Z37" s="7">
        <f>IF(AND(Y37=1,R37&lt;&gt;""),1,0)</f>
        <v/>
      </c>
      <c r="AA37" s="7">
        <f>IF(AND(X37=1,V37="En retard"),1,0)</f>
        <v/>
      </c>
      <c r="AB37" s="7">
        <f>IF(AND(AA37=1,K37="Oui"),1,0)</f>
        <v/>
      </c>
      <c r="AC37" s="7">
        <f>IF(AND(A37&lt;&gt;"",Q37&lt;&gt;"",Q37&gt;='Tableau de bord'!$C$5,Q37&lt;='Tableau de bord'!$C$6),B37,"")</f>
        <v/>
      </c>
      <c r="AD37" s="7">
        <f>IF(AND(AC37&lt;&gt;"",R37&lt;&gt;""),B37,"")</f>
        <v/>
      </c>
      <c r="AE37" s="7">
        <f>IF(V37="En retard",B37,"")</f>
        <v/>
      </c>
      <c r="AF37" s="7">
        <f>IF(OR(W37="",W37="OK"),0,1)</f>
        <v/>
      </c>
    </row>
    <row r="38" ht="18" customHeight="1">
      <c r="A38" s="7" t="n"/>
      <c r="B38" s="7" t="n"/>
      <c r="C38" s="7" t="n"/>
      <c r="D38" s="7" t="n"/>
      <c r="E38" s="7" t="n"/>
      <c r="F38" s="7" t="n"/>
      <c r="G38" s="7" t="n"/>
      <c r="H38" s="7" t="n"/>
      <c r="I38" s="7" t="n"/>
      <c r="J38" s="7" t="n"/>
      <c r="K38" s="7" t="n"/>
      <c r="L38" s="7" t="n"/>
      <c r="M38" s="7" t="n"/>
      <c r="N38" s="7" t="n"/>
      <c r="O38" s="7" t="n"/>
      <c r="P38" s="16" t="n"/>
      <c r="Q38" s="16" t="n"/>
      <c r="R38" s="16" t="n"/>
      <c r="S38" s="7" t="n"/>
      <c r="T38" s="7" t="n"/>
      <c r="U38" s="7">
        <f>IF(AND(Q38&lt;&gt;"",R38&lt;&gt;""),R38-Q38,"")</f>
        <v/>
      </c>
      <c r="V38" s="7">
        <f>IF(Q38="","",IF(R38&lt;&gt;"",IF(R38&lt;=Q38,"Réalisée à temps","Réalisée en retard"),IF(Q38&lt;'Tableau de bord'!$C$7,"En retard","À venir")))</f>
        <v/>
      </c>
      <c r="W38" s="7">
        <f>IF(A38="","",IF(COUNTIF($A$5:$A$304,A38)&gt;1,"N° en double",IF(COUNTIF('Sites et équipements'!$D$5:$D$204,D38)=0,"Code installation inconnu",IF(Q38="","Échéance manquante",IF(AND(S38="Réalisé",R38=""),"Date de réalisation manquante",IF(AND(R38&lt;&gt;"",S38&lt;&gt;"Réalisé"),"Statut incohérent",IF(AND(K38="Oui",L38=""),"Référence réglementaire manquante","OK")))))))</f>
        <v/>
      </c>
      <c r="X38" s="7">
        <f>IF(AND(A38&lt;&gt;"",OR('Tableau de bord'!$C$9="",B38='Tableau de bord'!$C$9),OR('Tableau de bord'!$C$10="",C38='Tableau de bord'!$C$10),OR('Tableau de bord'!$C$11="",E38='Tableau de bord'!$C$11),OR('Tableau de bord'!$C$12="",F38='Tableau de bord'!$C$12),OR('Tableau de bord'!$C$13="",'Tableau de bord'!$C$13="Préventive"),OR('Tableau de bord'!$C$16="",M38='Tableau de bord'!$C$16),OR('Tableau de bord'!$C$17="",O38='Tableau de bord'!$C$17)),1,0)</f>
        <v/>
      </c>
      <c r="Y38" s="7">
        <f>IF(AND(X38=1,Q38&lt;&gt;"",Q38&gt;='Tableau de bord'!$C$5,Q38&lt;='Tableau de bord'!$C$6),1,0)</f>
        <v/>
      </c>
      <c r="Z38" s="7">
        <f>IF(AND(Y38=1,R38&lt;&gt;""),1,0)</f>
        <v/>
      </c>
      <c r="AA38" s="7">
        <f>IF(AND(X38=1,V38="En retard"),1,0)</f>
        <v/>
      </c>
      <c r="AB38" s="7">
        <f>IF(AND(AA38=1,K38="Oui"),1,0)</f>
        <v/>
      </c>
      <c r="AC38" s="7">
        <f>IF(AND(A38&lt;&gt;"",Q38&lt;&gt;"",Q38&gt;='Tableau de bord'!$C$5,Q38&lt;='Tableau de bord'!$C$6),B38,"")</f>
        <v/>
      </c>
      <c r="AD38" s="7">
        <f>IF(AND(AC38&lt;&gt;"",R38&lt;&gt;""),B38,"")</f>
        <v/>
      </c>
      <c r="AE38" s="7">
        <f>IF(V38="En retard",B38,"")</f>
        <v/>
      </c>
      <c r="AF38" s="7">
        <f>IF(OR(W38="",W38="OK"),0,1)</f>
        <v/>
      </c>
    </row>
    <row r="39" ht="18" customHeight="1">
      <c r="A39" s="7" t="n"/>
      <c r="B39" s="7" t="n"/>
      <c r="C39" s="7" t="n"/>
      <c r="D39" s="7" t="n"/>
      <c r="E39" s="7" t="n"/>
      <c r="F39" s="7" t="n"/>
      <c r="G39" s="7" t="n"/>
      <c r="H39" s="7" t="n"/>
      <c r="I39" s="7" t="n"/>
      <c r="J39" s="7" t="n"/>
      <c r="K39" s="7" t="n"/>
      <c r="L39" s="7" t="n"/>
      <c r="M39" s="7" t="n"/>
      <c r="N39" s="7" t="n"/>
      <c r="O39" s="7" t="n"/>
      <c r="P39" s="16" t="n"/>
      <c r="Q39" s="16" t="n"/>
      <c r="R39" s="16" t="n"/>
      <c r="S39" s="7" t="n"/>
      <c r="T39" s="7" t="n"/>
      <c r="U39" s="7">
        <f>IF(AND(Q39&lt;&gt;"",R39&lt;&gt;""),R39-Q39,"")</f>
        <v/>
      </c>
      <c r="V39" s="7">
        <f>IF(Q39="","",IF(R39&lt;&gt;"",IF(R39&lt;=Q39,"Réalisée à temps","Réalisée en retard"),IF(Q39&lt;'Tableau de bord'!$C$7,"En retard","À venir")))</f>
        <v/>
      </c>
      <c r="W39" s="7">
        <f>IF(A39="","",IF(COUNTIF($A$5:$A$304,A39)&gt;1,"N° en double",IF(COUNTIF('Sites et équipements'!$D$5:$D$204,D39)=0,"Code installation inconnu",IF(Q39="","Échéance manquante",IF(AND(S39="Réalisé",R39=""),"Date de réalisation manquante",IF(AND(R39&lt;&gt;"",S39&lt;&gt;"Réalisé"),"Statut incohérent",IF(AND(K39="Oui",L39=""),"Référence réglementaire manquante","OK")))))))</f>
        <v/>
      </c>
      <c r="X39" s="7">
        <f>IF(AND(A39&lt;&gt;"",OR('Tableau de bord'!$C$9="",B39='Tableau de bord'!$C$9),OR('Tableau de bord'!$C$10="",C39='Tableau de bord'!$C$10),OR('Tableau de bord'!$C$11="",E39='Tableau de bord'!$C$11),OR('Tableau de bord'!$C$12="",F39='Tableau de bord'!$C$12),OR('Tableau de bord'!$C$13="",'Tableau de bord'!$C$13="Préventive"),OR('Tableau de bord'!$C$16="",M39='Tableau de bord'!$C$16),OR('Tableau de bord'!$C$17="",O39='Tableau de bord'!$C$17)),1,0)</f>
        <v/>
      </c>
      <c r="Y39" s="7">
        <f>IF(AND(X39=1,Q39&lt;&gt;"",Q39&gt;='Tableau de bord'!$C$5,Q39&lt;='Tableau de bord'!$C$6),1,0)</f>
        <v/>
      </c>
      <c r="Z39" s="7">
        <f>IF(AND(Y39=1,R39&lt;&gt;""),1,0)</f>
        <v/>
      </c>
      <c r="AA39" s="7">
        <f>IF(AND(X39=1,V39="En retard"),1,0)</f>
        <v/>
      </c>
      <c r="AB39" s="7">
        <f>IF(AND(AA39=1,K39="Oui"),1,0)</f>
        <v/>
      </c>
      <c r="AC39" s="7">
        <f>IF(AND(A39&lt;&gt;"",Q39&lt;&gt;"",Q39&gt;='Tableau de bord'!$C$5,Q39&lt;='Tableau de bord'!$C$6),B39,"")</f>
        <v/>
      </c>
      <c r="AD39" s="7">
        <f>IF(AND(AC39&lt;&gt;"",R39&lt;&gt;""),B39,"")</f>
        <v/>
      </c>
      <c r="AE39" s="7">
        <f>IF(V39="En retard",B39,"")</f>
        <v/>
      </c>
      <c r="AF39" s="7">
        <f>IF(OR(W39="",W39="OK"),0,1)</f>
        <v/>
      </c>
    </row>
    <row r="40" ht="18" customHeight="1">
      <c r="A40" s="7" t="n"/>
      <c r="B40" s="7" t="n"/>
      <c r="C40" s="7" t="n"/>
      <c r="D40" s="7" t="n"/>
      <c r="E40" s="7" t="n"/>
      <c r="F40" s="7" t="n"/>
      <c r="G40" s="7" t="n"/>
      <c r="H40" s="7" t="n"/>
      <c r="I40" s="7" t="n"/>
      <c r="J40" s="7" t="n"/>
      <c r="K40" s="7" t="n"/>
      <c r="L40" s="7" t="n"/>
      <c r="M40" s="7" t="n"/>
      <c r="N40" s="7" t="n"/>
      <c r="O40" s="7" t="n"/>
      <c r="P40" s="16" t="n"/>
      <c r="Q40" s="16" t="n"/>
      <c r="R40" s="16" t="n"/>
      <c r="S40" s="7" t="n"/>
      <c r="T40" s="7" t="n"/>
      <c r="U40" s="7">
        <f>IF(AND(Q40&lt;&gt;"",R40&lt;&gt;""),R40-Q40,"")</f>
        <v/>
      </c>
      <c r="V40" s="7">
        <f>IF(Q40="","",IF(R40&lt;&gt;"",IF(R40&lt;=Q40,"Réalisée à temps","Réalisée en retard"),IF(Q40&lt;'Tableau de bord'!$C$7,"En retard","À venir")))</f>
        <v/>
      </c>
      <c r="W40" s="7">
        <f>IF(A40="","",IF(COUNTIF($A$5:$A$304,A40)&gt;1,"N° en double",IF(COUNTIF('Sites et équipements'!$D$5:$D$204,D40)=0,"Code installation inconnu",IF(Q40="","Échéance manquante",IF(AND(S40="Réalisé",R40=""),"Date de réalisation manquante",IF(AND(R40&lt;&gt;"",S40&lt;&gt;"Réalisé"),"Statut incohérent",IF(AND(K40="Oui",L40=""),"Référence réglementaire manquante","OK")))))))</f>
        <v/>
      </c>
      <c r="X40" s="7">
        <f>IF(AND(A40&lt;&gt;"",OR('Tableau de bord'!$C$9="",B40='Tableau de bord'!$C$9),OR('Tableau de bord'!$C$10="",C40='Tableau de bord'!$C$10),OR('Tableau de bord'!$C$11="",E40='Tableau de bord'!$C$11),OR('Tableau de bord'!$C$12="",F40='Tableau de bord'!$C$12),OR('Tableau de bord'!$C$13="",'Tableau de bord'!$C$13="Préventive"),OR('Tableau de bord'!$C$16="",M40='Tableau de bord'!$C$16),OR('Tableau de bord'!$C$17="",O40='Tableau de bord'!$C$17)),1,0)</f>
        <v/>
      </c>
      <c r="Y40" s="7">
        <f>IF(AND(X40=1,Q40&lt;&gt;"",Q40&gt;='Tableau de bord'!$C$5,Q40&lt;='Tableau de bord'!$C$6),1,0)</f>
        <v/>
      </c>
      <c r="Z40" s="7">
        <f>IF(AND(Y40=1,R40&lt;&gt;""),1,0)</f>
        <v/>
      </c>
      <c r="AA40" s="7">
        <f>IF(AND(X40=1,V40="En retard"),1,0)</f>
        <v/>
      </c>
      <c r="AB40" s="7">
        <f>IF(AND(AA40=1,K40="Oui"),1,0)</f>
        <v/>
      </c>
      <c r="AC40" s="7">
        <f>IF(AND(A40&lt;&gt;"",Q40&lt;&gt;"",Q40&gt;='Tableau de bord'!$C$5,Q40&lt;='Tableau de bord'!$C$6),B40,"")</f>
        <v/>
      </c>
      <c r="AD40" s="7">
        <f>IF(AND(AC40&lt;&gt;"",R40&lt;&gt;""),B40,"")</f>
        <v/>
      </c>
      <c r="AE40" s="7">
        <f>IF(V40="En retard",B40,"")</f>
        <v/>
      </c>
      <c r="AF40" s="7">
        <f>IF(OR(W40="",W40="OK"),0,1)</f>
        <v/>
      </c>
    </row>
    <row r="41" ht="18" customHeight="1">
      <c r="A41" s="7" t="n"/>
      <c r="B41" s="7" t="n"/>
      <c r="C41" s="7" t="n"/>
      <c r="D41" s="7" t="n"/>
      <c r="E41" s="7" t="n"/>
      <c r="F41" s="7" t="n"/>
      <c r="G41" s="7" t="n"/>
      <c r="H41" s="7" t="n"/>
      <c r="I41" s="7" t="n"/>
      <c r="J41" s="7" t="n"/>
      <c r="K41" s="7" t="n"/>
      <c r="L41" s="7" t="n"/>
      <c r="M41" s="7" t="n"/>
      <c r="N41" s="7" t="n"/>
      <c r="O41" s="7" t="n"/>
      <c r="P41" s="16" t="n"/>
      <c r="Q41" s="16" t="n"/>
      <c r="R41" s="16" t="n"/>
      <c r="S41" s="7" t="n"/>
      <c r="T41" s="7" t="n"/>
      <c r="U41" s="7">
        <f>IF(AND(Q41&lt;&gt;"",R41&lt;&gt;""),R41-Q41,"")</f>
        <v/>
      </c>
      <c r="V41" s="7">
        <f>IF(Q41="","",IF(R41&lt;&gt;"",IF(R41&lt;=Q41,"Réalisée à temps","Réalisée en retard"),IF(Q41&lt;'Tableau de bord'!$C$7,"En retard","À venir")))</f>
        <v/>
      </c>
      <c r="W41" s="7">
        <f>IF(A41="","",IF(COUNTIF($A$5:$A$304,A41)&gt;1,"N° en double",IF(COUNTIF('Sites et équipements'!$D$5:$D$204,D41)=0,"Code installation inconnu",IF(Q41="","Échéance manquante",IF(AND(S41="Réalisé",R41=""),"Date de réalisation manquante",IF(AND(R41&lt;&gt;"",S41&lt;&gt;"Réalisé"),"Statut incohérent",IF(AND(K41="Oui",L41=""),"Référence réglementaire manquante","OK")))))))</f>
        <v/>
      </c>
      <c r="X41" s="7">
        <f>IF(AND(A41&lt;&gt;"",OR('Tableau de bord'!$C$9="",B41='Tableau de bord'!$C$9),OR('Tableau de bord'!$C$10="",C41='Tableau de bord'!$C$10),OR('Tableau de bord'!$C$11="",E41='Tableau de bord'!$C$11),OR('Tableau de bord'!$C$12="",F41='Tableau de bord'!$C$12),OR('Tableau de bord'!$C$13="",'Tableau de bord'!$C$13="Préventive"),OR('Tableau de bord'!$C$16="",M41='Tableau de bord'!$C$16),OR('Tableau de bord'!$C$17="",O41='Tableau de bord'!$C$17)),1,0)</f>
        <v/>
      </c>
      <c r="Y41" s="7">
        <f>IF(AND(X41=1,Q41&lt;&gt;"",Q41&gt;='Tableau de bord'!$C$5,Q41&lt;='Tableau de bord'!$C$6),1,0)</f>
        <v/>
      </c>
      <c r="Z41" s="7">
        <f>IF(AND(Y41=1,R41&lt;&gt;""),1,0)</f>
        <v/>
      </c>
      <c r="AA41" s="7">
        <f>IF(AND(X41=1,V41="En retard"),1,0)</f>
        <v/>
      </c>
      <c r="AB41" s="7">
        <f>IF(AND(AA41=1,K41="Oui"),1,0)</f>
        <v/>
      </c>
      <c r="AC41" s="7">
        <f>IF(AND(A41&lt;&gt;"",Q41&lt;&gt;"",Q41&gt;='Tableau de bord'!$C$5,Q41&lt;='Tableau de bord'!$C$6),B41,"")</f>
        <v/>
      </c>
      <c r="AD41" s="7">
        <f>IF(AND(AC41&lt;&gt;"",R41&lt;&gt;""),B41,"")</f>
        <v/>
      </c>
      <c r="AE41" s="7">
        <f>IF(V41="En retard",B41,"")</f>
        <v/>
      </c>
      <c r="AF41" s="7">
        <f>IF(OR(W41="",W41="OK"),0,1)</f>
        <v/>
      </c>
    </row>
    <row r="42" ht="18" customHeight="1">
      <c r="A42" s="7" t="n"/>
      <c r="B42" s="7" t="n"/>
      <c r="C42" s="7" t="n"/>
      <c r="D42" s="7" t="n"/>
      <c r="E42" s="7" t="n"/>
      <c r="F42" s="7" t="n"/>
      <c r="G42" s="7" t="n"/>
      <c r="H42" s="7" t="n"/>
      <c r="I42" s="7" t="n"/>
      <c r="J42" s="7" t="n"/>
      <c r="K42" s="7" t="n"/>
      <c r="L42" s="7" t="n"/>
      <c r="M42" s="7" t="n"/>
      <c r="N42" s="7" t="n"/>
      <c r="O42" s="7" t="n"/>
      <c r="P42" s="16" t="n"/>
      <c r="Q42" s="16" t="n"/>
      <c r="R42" s="16" t="n"/>
      <c r="S42" s="7" t="n"/>
      <c r="T42" s="7" t="n"/>
      <c r="U42" s="7">
        <f>IF(AND(Q42&lt;&gt;"",R42&lt;&gt;""),R42-Q42,"")</f>
        <v/>
      </c>
      <c r="V42" s="7">
        <f>IF(Q42="","",IF(R42&lt;&gt;"",IF(R42&lt;=Q42,"Réalisée à temps","Réalisée en retard"),IF(Q42&lt;'Tableau de bord'!$C$7,"En retard","À venir")))</f>
        <v/>
      </c>
      <c r="W42" s="7">
        <f>IF(A42="","",IF(COUNTIF($A$5:$A$304,A42)&gt;1,"N° en double",IF(COUNTIF('Sites et équipements'!$D$5:$D$204,D42)=0,"Code installation inconnu",IF(Q42="","Échéance manquante",IF(AND(S42="Réalisé",R42=""),"Date de réalisation manquante",IF(AND(R42&lt;&gt;"",S42&lt;&gt;"Réalisé"),"Statut incohérent",IF(AND(K42="Oui",L42=""),"Référence réglementaire manquante","OK")))))))</f>
        <v/>
      </c>
      <c r="X42" s="7">
        <f>IF(AND(A42&lt;&gt;"",OR('Tableau de bord'!$C$9="",B42='Tableau de bord'!$C$9),OR('Tableau de bord'!$C$10="",C42='Tableau de bord'!$C$10),OR('Tableau de bord'!$C$11="",E42='Tableau de bord'!$C$11),OR('Tableau de bord'!$C$12="",F42='Tableau de bord'!$C$12),OR('Tableau de bord'!$C$13="",'Tableau de bord'!$C$13="Préventive"),OR('Tableau de bord'!$C$16="",M42='Tableau de bord'!$C$16),OR('Tableau de bord'!$C$17="",O42='Tableau de bord'!$C$17)),1,0)</f>
        <v/>
      </c>
      <c r="Y42" s="7">
        <f>IF(AND(X42=1,Q42&lt;&gt;"",Q42&gt;='Tableau de bord'!$C$5,Q42&lt;='Tableau de bord'!$C$6),1,0)</f>
        <v/>
      </c>
      <c r="Z42" s="7">
        <f>IF(AND(Y42=1,R42&lt;&gt;""),1,0)</f>
        <v/>
      </c>
      <c r="AA42" s="7">
        <f>IF(AND(X42=1,V42="En retard"),1,0)</f>
        <v/>
      </c>
      <c r="AB42" s="7">
        <f>IF(AND(AA42=1,K42="Oui"),1,0)</f>
        <v/>
      </c>
      <c r="AC42" s="7">
        <f>IF(AND(A42&lt;&gt;"",Q42&lt;&gt;"",Q42&gt;='Tableau de bord'!$C$5,Q42&lt;='Tableau de bord'!$C$6),B42,"")</f>
        <v/>
      </c>
      <c r="AD42" s="7">
        <f>IF(AND(AC42&lt;&gt;"",R42&lt;&gt;""),B42,"")</f>
        <v/>
      </c>
      <c r="AE42" s="7">
        <f>IF(V42="En retard",B42,"")</f>
        <v/>
      </c>
      <c r="AF42" s="7">
        <f>IF(OR(W42="",W42="OK"),0,1)</f>
        <v/>
      </c>
    </row>
    <row r="43" ht="18" customHeight="1">
      <c r="A43" s="7" t="n"/>
      <c r="B43" s="7" t="n"/>
      <c r="C43" s="7" t="n"/>
      <c r="D43" s="7" t="n"/>
      <c r="E43" s="7" t="n"/>
      <c r="F43" s="7" t="n"/>
      <c r="G43" s="7" t="n"/>
      <c r="H43" s="7" t="n"/>
      <c r="I43" s="7" t="n"/>
      <c r="J43" s="7" t="n"/>
      <c r="K43" s="7" t="n"/>
      <c r="L43" s="7" t="n"/>
      <c r="M43" s="7" t="n"/>
      <c r="N43" s="7" t="n"/>
      <c r="O43" s="7" t="n"/>
      <c r="P43" s="16" t="n"/>
      <c r="Q43" s="16" t="n"/>
      <c r="R43" s="16" t="n"/>
      <c r="S43" s="7" t="n"/>
      <c r="T43" s="7" t="n"/>
      <c r="U43" s="7">
        <f>IF(AND(Q43&lt;&gt;"",R43&lt;&gt;""),R43-Q43,"")</f>
        <v/>
      </c>
      <c r="V43" s="7">
        <f>IF(Q43="","",IF(R43&lt;&gt;"",IF(R43&lt;=Q43,"Réalisée à temps","Réalisée en retard"),IF(Q43&lt;'Tableau de bord'!$C$7,"En retard","À venir")))</f>
        <v/>
      </c>
      <c r="W43" s="7">
        <f>IF(A43="","",IF(COUNTIF($A$5:$A$304,A43)&gt;1,"N° en double",IF(COUNTIF('Sites et équipements'!$D$5:$D$204,D43)=0,"Code installation inconnu",IF(Q43="","Échéance manquante",IF(AND(S43="Réalisé",R43=""),"Date de réalisation manquante",IF(AND(R43&lt;&gt;"",S43&lt;&gt;"Réalisé"),"Statut incohérent",IF(AND(K43="Oui",L43=""),"Référence réglementaire manquante","OK")))))))</f>
        <v/>
      </c>
      <c r="X43" s="7">
        <f>IF(AND(A43&lt;&gt;"",OR('Tableau de bord'!$C$9="",B43='Tableau de bord'!$C$9),OR('Tableau de bord'!$C$10="",C43='Tableau de bord'!$C$10),OR('Tableau de bord'!$C$11="",E43='Tableau de bord'!$C$11),OR('Tableau de bord'!$C$12="",F43='Tableau de bord'!$C$12),OR('Tableau de bord'!$C$13="",'Tableau de bord'!$C$13="Préventive"),OR('Tableau de bord'!$C$16="",M43='Tableau de bord'!$C$16),OR('Tableau de bord'!$C$17="",O43='Tableau de bord'!$C$17)),1,0)</f>
        <v/>
      </c>
      <c r="Y43" s="7">
        <f>IF(AND(X43=1,Q43&lt;&gt;"",Q43&gt;='Tableau de bord'!$C$5,Q43&lt;='Tableau de bord'!$C$6),1,0)</f>
        <v/>
      </c>
      <c r="Z43" s="7">
        <f>IF(AND(Y43=1,R43&lt;&gt;""),1,0)</f>
        <v/>
      </c>
      <c r="AA43" s="7">
        <f>IF(AND(X43=1,V43="En retard"),1,0)</f>
        <v/>
      </c>
      <c r="AB43" s="7">
        <f>IF(AND(AA43=1,K43="Oui"),1,0)</f>
        <v/>
      </c>
      <c r="AC43" s="7">
        <f>IF(AND(A43&lt;&gt;"",Q43&lt;&gt;"",Q43&gt;='Tableau de bord'!$C$5,Q43&lt;='Tableau de bord'!$C$6),B43,"")</f>
        <v/>
      </c>
      <c r="AD43" s="7">
        <f>IF(AND(AC43&lt;&gt;"",R43&lt;&gt;""),B43,"")</f>
        <v/>
      </c>
      <c r="AE43" s="7">
        <f>IF(V43="En retard",B43,"")</f>
        <v/>
      </c>
      <c r="AF43" s="7">
        <f>IF(OR(W43="",W43="OK"),0,1)</f>
        <v/>
      </c>
    </row>
    <row r="44" ht="18" customHeight="1">
      <c r="A44" s="7" t="n"/>
      <c r="B44" s="7" t="n"/>
      <c r="C44" s="7" t="n"/>
      <c r="D44" s="7" t="n"/>
      <c r="E44" s="7" t="n"/>
      <c r="F44" s="7" t="n"/>
      <c r="G44" s="7" t="n"/>
      <c r="H44" s="7" t="n"/>
      <c r="I44" s="7" t="n"/>
      <c r="J44" s="7" t="n"/>
      <c r="K44" s="7" t="n"/>
      <c r="L44" s="7" t="n"/>
      <c r="M44" s="7" t="n"/>
      <c r="N44" s="7" t="n"/>
      <c r="O44" s="7" t="n"/>
      <c r="P44" s="16" t="n"/>
      <c r="Q44" s="16" t="n"/>
      <c r="R44" s="16" t="n"/>
      <c r="S44" s="7" t="n"/>
      <c r="T44" s="7" t="n"/>
      <c r="U44" s="7">
        <f>IF(AND(Q44&lt;&gt;"",R44&lt;&gt;""),R44-Q44,"")</f>
        <v/>
      </c>
      <c r="V44" s="7">
        <f>IF(Q44="","",IF(R44&lt;&gt;"",IF(R44&lt;=Q44,"Réalisée à temps","Réalisée en retard"),IF(Q44&lt;'Tableau de bord'!$C$7,"En retard","À venir")))</f>
        <v/>
      </c>
      <c r="W44" s="7">
        <f>IF(A44="","",IF(COUNTIF($A$5:$A$304,A44)&gt;1,"N° en double",IF(COUNTIF('Sites et équipements'!$D$5:$D$204,D44)=0,"Code installation inconnu",IF(Q44="","Échéance manquante",IF(AND(S44="Réalisé",R44=""),"Date de réalisation manquante",IF(AND(R44&lt;&gt;"",S44&lt;&gt;"Réalisé"),"Statut incohérent",IF(AND(K44="Oui",L44=""),"Référence réglementaire manquante","OK")))))))</f>
        <v/>
      </c>
      <c r="X44" s="7">
        <f>IF(AND(A44&lt;&gt;"",OR('Tableau de bord'!$C$9="",B44='Tableau de bord'!$C$9),OR('Tableau de bord'!$C$10="",C44='Tableau de bord'!$C$10),OR('Tableau de bord'!$C$11="",E44='Tableau de bord'!$C$11),OR('Tableau de bord'!$C$12="",F44='Tableau de bord'!$C$12),OR('Tableau de bord'!$C$13="",'Tableau de bord'!$C$13="Préventive"),OR('Tableau de bord'!$C$16="",M44='Tableau de bord'!$C$16),OR('Tableau de bord'!$C$17="",O44='Tableau de bord'!$C$17)),1,0)</f>
        <v/>
      </c>
      <c r="Y44" s="7">
        <f>IF(AND(X44=1,Q44&lt;&gt;"",Q44&gt;='Tableau de bord'!$C$5,Q44&lt;='Tableau de bord'!$C$6),1,0)</f>
        <v/>
      </c>
      <c r="Z44" s="7">
        <f>IF(AND(Y44=1,R44&lt;&gt;""),1,0)</f>
        <v/>
      </c>
      <c r="AA44" s="7">
        <f>IF(AND(X44=1,V44="En retard"),1,0)</f>
        <v/>
      </c>
      <c r="AB44" s="7">
        <f>IF(AND(AA44=1,K44="Oui"),1,0)</f>
        <v/>
      </c>
      <c r="AC44" s="7">
        <f>IF(AND(A44&lt;&gt;"",Q44&lt;&gt;"",Q44&gt;='Tableau de bord'!$C$5,Q44&lt;='Tableau de bord'!$C$6),B44,"")</f>
        <v/>
      </c>
      <c r="AD44" s="7">
        <f>IF(AND(AC44&lt;&gt;"",R44&lt;&gt;""),B44,"")</f>
        <v/>
      </c>
      <c r="AE44" s="7">
        <f>IF(V44="En retard",B44,"")</f>
        <v/>
      </c>
      <c r="AF44" s="7">
        <f>IF(OR(W44="",W44="OK"),0,1)</f>
        <v/>
      </c>
    </row>
    <row r="45" ht="18" customHeight="1">
      <c r="A45" s="7" t="n"/>
      <c r="B45" s="7" t="n"/>
      <c r="C45" s="7" t="n"/>
      <c r="D45" s="7" t="n"/>
      <c r="E45" s="7" t="n"/>
      <c r="F45" s="7" t="n"/>
      <c r="G45" s="7" t="n"/>
      <c r="H45" s="7" t="n"/>
      <c r="I45" s="7" t="n"/>
      <c r="J45" s="7" t="n"/>
      <c r="K45" s="7" t="n"/>
      <c r="L45" s="7" t="n"/>
      <c r="M45" s="7" t="n"/>
      <c r="N45" s="7" t="n"/>
      <c r="O45" s="7" t="n"/>
      <c r="P45" s="16" t="n"/>
      <c r="Q45" s="16" t="n"/>
      <c r="R45" s="16" t="n"/>
      <c r="S45" s="7" t="n"/>
      <c r="T45" s="7" t="n"/>
      <c r="U45" s="7">
        <f>IF(AND(Q45&lt;&gt;"",R45&lt;&gt;""),R45-Q45,"")</f>
        <v/>
      </c>
      <c r="V45" s="7">
        <f>IF(Q45="","",IF(R45&lt;&gt;"",IF(R45&lt;=Q45,"Réalisée à temps","Réalisée en retard"),IF(Q45&lt;'Tableau de bord'!$C$7,"En retard","À venir")))</f>
        <v/>
      </c>
      <c r="W45" s="7">
        <f>IF(A45="","",IF(COUNTIF($A$5:$A$304,A45)&gt;1,"N° en double",IF(COUNTIF('Sites et équipements'!$D$5:$D$204,D45)=0,"Code installation inconnu",IF(Q45="","Échéance manquante",IF(AND(S45="Réalisé",R45=""),"Date de réalisation manquante",IF(AND(R45&lt;&gt;"",S45&lt;&gt;"Réalisé"),"Statut incohérent",IF(AND(K45="Oui",L45=""),"Référence réglementaire manquante","OK")))))))</f>
        <v/>
      </c>
      <c r="X45" s="7">
        <f>IF(AND(A45&lt;&gt;"",OR('Tableau de bord'!$C$9="",B45='Tableau de bord'!$C$9),OR('Tableau de bord'!$C$10="",C45='Tableau de bord'!$C$10),OR('Tableau de bord'!$C$11="",E45='Tableau de bord'!$C$11),OR('Tableau de bord'!$C$12="",F45='Tableau de bord'!$C$12),OR('Tableau de bord'!$C$13="",'Tableau de bord'!$C$13="Préventive"),OR('Tableau de bord'!$C$16="",M45='Tableau de bord'!$C$16),OR('Tableau de bord'!$C$17="",O45='Tableau de bord'!$C$17)),1,0)</f>
        <v/>
      </c>
      <c r="Y45" s="7">
        <f>IF(AND(X45=1,Q45&lt;&gt;"",Q45&gt;='Tableau de bord'!$C$5,Q45&lt;='Tableau de bord'!$C$6),1,0)</f>
        <v/>
      </c>
      <c r="Z45" s="7">
        <f>IF(AND(Y45=1,R45&lt;&gt;""),1,0)</f>
        <v/>
      </c>
      <c r="AA45" s="7">
        <f>IF(AND(X45=1,V45="En retard"),1,0)</f>
        <v/>
      </c>
      <c r="AB45" s="7">
        <f>IF(AND(AA45=1,K45="Oui"),1,0)</f>
        <v/>
      </c>
      <c r="AC45" s="7">
        <f>IF(AND(A45&lt;&gt;"",Q45&lt;&gt;"",Q45&gt;='Tableau de bord'!$C$5,Q45&lt;='Tableau de bord'!$C$6),B45,"")</f>
        <v/>
      </c>
      <c r="AD45" s="7">
        <f>IF(AND(AC45&lt;&gt;"",R45&lt;&gt;""),B45,"")</f>
        <v/>
      </c>
      <c r="AE45" s="7">
        <f>IF(V45="En retard",B45,"")</f>
        <v/>
      </c>
      <c r="AF45" s="7">
        <f>IF(OR(W45="",W45="OK"),0,1)</f>
        <v/>
      </c>
    </row>
    <row r="46" ht="18" customHeight="1">
      <c r="A46" s="7" t="n"/>
      <c r="B46" s="7" t="n"/>
      <c r="C46" s="7" t="n"/>
      <c r="D46" s="7" t="n"/>
      <c r="E46" s="7" t="n"/>
      <c r="F46" s="7" t="n"/>
      <c r="G46" s="7" t="n"/>
      <c r="H46" s="7" t="n"/>
      <c r="I46" s="7" t="n"/>
      <c r="J46" s="7" t="n"/>
      <c r="K46" s="7" t="n"/>
      <c r="L46" s="7" t="n"/>
      <c r="M46" s="7" t="n"/>
      <c r="N46" s="7" t="n"/>
      <c r="O46" s="7" t="n"/>
      <c r="P46" s="16" t="n"/>
      <c r="Q46" s="16" t="n"/>
      <c r="R46" s="16" t="n"/>
      <c r="S46" s="7" t="n"/>
      <c r="T46" s="7" t="n"/>
      <c r="U46" s="7">
        <f>IF(AND(Q46&lt;&gt;"",R46&lt;&gt;""),R46-Q46,"")</f>
        <v/>
      </c>
      <c r="V46" s="7">
        <f>IF(Q46="","",IF(R46&lt;&gt;"",IF(R46&lt;=Q46,"Réalisée à temps","Réalisée en retard"),IF(Q46&lt;'Tableau de bord'!$C$7,"En retard","À venir")))</f>
        <v/>
      </c>
      <c r="W46" s="7">
        <f>IF(A46="","",IF(COUNTIF($A$5:$A$304,A46)&gt;1,"N° en double",IF(COUNTIF('Sites et équipements'!$D$5:$D$204,D46)=0,"Code installation inconnu",IF(Q46="","Échéance manquante",IF(AND(S46="Réalisé",R46=""),"Date de réalisation manquante",IF(AND(R46&lt;&gt;"",S46&lt;&gt;"Réalisé"),"Statut incohérent",IF(AND(K46="Oui",L46=""),"Référence réglementaire manquante","OK")))))))</f>
        <v/>
      </c>
      <c r="X46" s="7">
        <f>IF(AND(A46&lt;&gt;"",OR('Tableau de bord'!$C$9="",B46='Tableau de bord'!$C$9),OR('Tableau de bord'!$C$10="",C46='Tableau de bord'!$C$10),OR('Tableau de bord'!$C$11="",E46='Tableau de bord'!$C$11),OR('Tableau de bord'!$C$12="",F46='Tableau de bord'!$C$12),OR('Tableau de bord'!$C$13="",'Tableau de bord'!$C$13="Préventive"),OR('Tableau de bord'!$C$16="",M46='Tableau de bord'!$C$16),OR('Tableau de bord'!$C$17="",O46='Tableau de bord'!$C$17)),1,0)</f>
        <v/>
      </c>
      <c r="Y46" s="7">
        <f>IF(AND(X46=1,Q46&lt;&gt;"",Q46&gt;='Tableau de bord'!$C$5,Q46&lt;='Tableau de bord'!$C$6),1,0)</f>
        <v/>
      </c>
      <c r="Z46" s="7">
        <f>IF(AND(Y46=1,R46&lt;&gt;""),1,0)</f>
        <v/>
      </c>
      <c r="AA46" s="7">
        <f>IF(AND(X46=1,V46="En retard"),1,0)</f>
        <v/>
      </c>
      <c r="AB46" s="7">
        <f>IF(AND(AA46=1,K46="Oui"),1,0)</f>
        <v/>
      </c>
      <c r="AC46" s="7">
        <f>IF(AND(A46&lt;&gt;"",Q46&lt;&gt;"",Q46&gt;='Tableau de bord'!$C$5,Q46&lt;='Tableau de bord'!$C$6),B46,"")</f>
        <v/>
      </c>
      <c r="AD46" s="7">
        <f>IF(AND(AC46&lt;&gt;"",R46&lt;&gt;""),B46,"")</f>
        <v/>
      </c>
      <c r="AE46" s="7">
        <f>IF(V46="En retard",B46,"")</f>
        <v/>
      </c>
      <c r="AF46" s="7">
        <f>IF(OR(W46="",W46="OK"),0,1)</f>
        <v/>
      </c>
    </row>
    <row r="47" ht="18" customHeight="1">
      <c r="A47" s="7" t="n"/>
      <c r="B47" s="7" t="n"/>
      <c r="C47" s="7" t="n"/>
      <c r="D47" s="7" t="n"/>
      <c r="E47" s="7" t="n"/>
      <c r="F47" s="7" t="n"/>
      <c r="G47" s="7" t="n"/>
      <c r="H47" s="7" t="n"/>
      <c r="I47" s="7" t="n"/>
      <c r="J47" s="7" t="n"/>
      <c r="K47" s="7" t="n"/>
      <c r="L47" s="7" t="n"/>
      <c r="M47" s="7" t="n"/>
      <c r="N47" s="7" t="n"/>
      <c r="O47" s="7" t="n"/>
      <c r="P47" s="16" t="n"/>
      <c r="Q47" s="16" t="n"/>
      <c r="R47" s="16" t="n"/>
      <c r="S47" s="7" t="n"/>
      <c r="T47" s="7" t="n"/>
      <c r="U47" s="7">
        <f>IF(AND(Q47&lt;&gt;"",R47&lt;&gt;""),R47-Q47,"")</f>
        <v/>
      </c>
      <c r="V47" s="7">
        <f>IF(Q47="","",IF(R47&lt;&gt;"",IF(R47&lt;=Q47,"Réalisée à temps","Réalisée en retard"),IF(Q47&lt;'Tableau de bord'!$C$7,"En retard","À venir")))</f>
        <v/>
      </c>
      <c r="W47" s="7">
        <f>IF(A47="","",IF(COUNTIF($A$5:$A$304,A47)&gt;1,"N° en double",IF(COUNTIF('Sites et équipements'!$D$5:$D$204,D47)=0,"Code installation inconnu",IF(Q47="","Échéance manquante",IF(AND(S47="Réalisé",R47=""),"Date de réalisation manquante",IF(AND(R47&lt;&gt;"",S47&lt;&gt;"Réalisé"),"Statut incohérent",IF(AND(K47="Oui",L47=""),"Référence réglementaire manquante","OK")))))))</f>
        <v/>
      </c>
      <c r="X47" s="7">
        <f>IF(AND(A47&lt;&gt;"",OR('Tableau de bord'!$C$9="",B47='Tableau de bord'!$C$9),OR('Tableau de bord'!$C$10="",C47='Tableau de bord'!$C$10),OR('Tableau de bord'!$C$11="",E47='Tableau de bord'!$C$11),OR('Tableau de bord'!$C$12="",F47='Tableau de bord'!$C$12),OR('Tableau de bord'!$C$13="",'Tableau de bord'!$C$13="Préventive"),OR('Tableau de bord'!$C$16="",M47='Tableau de bord'!$C$16),OR('Tableau de bord'!$C$17="",O47='Tableau de bord'!$C$17)),1,0)</f>
        <v/>
      </c>
      <c r="Y47" s="7">
        <f>IF(AND(X47=1,Q47&lt;&gt;"",Q47&gt;='Tableau de bord'!$C$5,Q47&lt;='Tableau de bord'!$C$6),1,0)</f>
        <v/>
      </c>
      <c r="Z47" s="7">
        <f>IF(AND(Y47=1,R47&lt;&gt;""),1,0)</f>
        <v/>
      </c>
      <c r="AA47" s="7">
        <f>IF(AND(X47=1,V47="En retard"),1,0)</f>
        <v/>
      </c>
      <c r="AB47" s="7">
        <f>IF(AND(AA47=1,K47="Oui"),1,0)</f>
        <v/>
      </c>
      <c r="AC47" s="7">
        <f>IF(AND(A47&lt;&gt;"",Q47&lt;&gt;"",Q47&gt;='Tableau de bord'!$C$5,Q47&lt;='Tableau de bord'!$C$6),B47,"")</f>
        <v/>
      </c>
      <c r="AD47" s="7">
        <f>IF(AND(AC47&lt;&gt;"",R47&lt;&gt;""),B47,"")</f>
        <v/>
      </c>
      <c r="AE47" s="7">
        <f>IF(V47="En retard",B47,"")</f>
        <v/>
      </c>
      <c r="AF47" s="7">
        <f>IF(OR(W47="",W47="OK"),0,1)</f>
        <v/>
      </c>
    </row>
    <row r="48" ht="18" customHeight="1">
      <c r="A48" s="7" t="n"/>
      <c r="B48" s="7" t="n"/>
      <c r="C48" s="7" t="n"/>
      <c r="D48" s="7" t="n"/>
      <c r="E48" s="7" t="n"/>
      <c r="F48" s="7" t="n"/>
      <c r="G48" s="7" t="n"/>
      <c r="H48" s="7" t="n"/>
      <c r="I48" s="7" t="n"/>
      <c r="J48" s="7" t="n"/>
      <c r="K48" s="7" t="n"/>
      <c r="L48" s="7" t="n"/>
      <c r="M48" s="7" t="n"/>
      <c r="N48" s="7" t="n"/>
      <c r="O48" s="7" t="n"/>
      <c r="P48" s="16" t="n"/>
      <c r="Q48" s="16" t="n"/>
      <c r="R48" s="16" t="n"/>
      <c r="S48" s="7" t="n"/>
      <c r="T48" s="7" t="n"/>
      <c r="U48" s="7">
        <f>IF(AND(Q48&lt;&gt;"",R48&lt;&gt;""),R48-Q48,"")</f>
        <v/>
      </c>
      <c r="V48" s="7">
        <f>IF(Q48="","",IF(R48&lt;&gt;"",IF(R48&lt;=Q48,"Réalisée à temps","Réalisée en retard"),IF(Q48&lt;'Tableau de bord'!$C$7,"En retard","À venir")))</f>
        <v/>
      </c>
      <c r="W48" s="7">
        <f>IF(A48="","",IF(COUNTIF($A$5:$A$304,A48)&gt;1,"N° en double",IF(COUNTIF('Sites et équipements'!$D$5:$D$204,D48)=0,"Code installation inconnu",IF(Q48="","Échéance manquante",IF(AND(S48="Réalisé",R48=""),"Date de réalisation manquante",IF(AND(R48&lt;&gt;"",S48&lt;&gt;"Réalisé"),"Statut incohérent",IF(AND(K48="Oui",L48=""),"Référence réglementaire manquante","OK")))))))</f>
        <v/>
      </c>
      <c r="X48" s="7">
        <f>IF(AND(A48&lt;&gt;"",OR('Tableau de bord'!$C$9="",B48='Tableau de bord'!$C$9),OR('Tableau de bord'!$C$10="",C48='Tableau de bord'!$C$10),OR('Tableau de bord'!$C$11="",E48='Tableau de bord'!$C$11),OR('Tableau de bord'!$C$12="",F48='Tableau de bord'!$C$12),OR('Tableau de bord'!$C$13="",'Tableau de bord'!$C$13="Préventive"),OR('Tableau de bord'!$C$16="",M48='Tableau de bord'!$C$16),OR('Tableau de bord'!$C$17="",O48='Tableau de bord'!$C$17)),1,0)</f>
        <v/>
      </c>
      <c r="Y48" s="7">
        <f>IF(AND(X48=1,Q48&lt;&gt;"",Q48&gt;='Tableau de bord'!$C$5,Q48&lt;='Tableau de bord'!$C$6),1,0)</f>
        <v/>
      </c>
      <c r="Z48" s="7">
        <f>IF(AND(Y48=1,R48&lt;&gt;""),1,0)</f>
        <v/>
      </c>
      <c r="AA48" s="7">
        <f>IF(AND(X48=1,V48="En retard"),1,0)</f>
        <v/>
      </c>
      <c r="AB48" s="7">
        <f>IF(AND(AA48=1,K48="Oui"),1,0)</f>
        <v/>
      </c>
      <c r="AC48" s="7">
        <f>IF(AND(A48&lt;&gt;"",Q48&lt;&gt;"",Q48&gt;='Tableau de bord'!$C$5,Q48&lt;='Tableau de bord'!$C$6),B48,"")</f>
        <v/>
      </c>
      <c r="AD48" s="7">
        <f>IF(AND(AC48&lt;&gt;"",R48&lt;&gt;""),B48,"")</f>
        <v/>
      </c>
      <c r="AE48" s="7">
        <f>IF(V48="En retard",B48,"")</f>
        <v/>
      </c>
      <c r="AF48" s="7">
        <f>IF(OR(W48="",W48="OK"),0,1)</f>
        <v/>
      </c>
    </row>
    <row r="49" ht="18" customHeight="1">
      <c r="A49" s="7" t="n"/>
      <c r="B49" s="7" t="n"/>
      <c r="C49" s="7" t="n"/>
      <c r="D49" s="7" t="n"/>
      <c r="E49" s="7" t="n"/>
      <c r="F49" s="7" t="n"/>
      <c r="G49" s="7" t="n"/>
      <c r="H49" s="7" t="n"/>
      <c r="I49" s="7" t="n"/>
      <c r="J49" s="7" t="n"/>
      <c r="K49" s="7" t="n"/>
      <c r="L49" s="7" t="n"/>
      <c r="M49" s="7" t="n"/>
      <c r="N49" s="7" t="n"/>
      <c r="O49" s="7" t="n"/>
      <c r="P49" s="16" t="n"/>
      <c r="Q49" s="16" t="n"/>
      <c r="R49" s="16" t="n"/>
      <c r="S49" s="7" t="n"/>
      <c r="T49" s="7" t="n"/>
      <c r="U49" s="7">
        <f>IF(AND(Q49&lt;&gt;"",R49&lt;&gt;""),R49-Q49,"")</f>
        <v/>
      </c>
      <c r="V49" s="7">
        <f>IF(Q49="","",IF(R49&lt;&gt;"",IF(R49&lt;=Q49,"Réalisée à temps","Réalisée en retard"),IF(Q49&lt;'Tableau de bord'!$C$7,"En retard","À venir")))</f>
        <v/>
      </c>
      <c r="W49" s="7">
        <f>IF(A49="","",IF(COUNTIF($A$5:$A$304,A49)&gt;1,"N° en double",IF(COUNTIF('Sites et équipements'!$D$5:$D$204,D49)=0,"Code installation inconnu",IF(Q49="","Échéance manquante",IF(AND(S49="Réalisé",R49=""),"Date de réalisation manquante",IF(AND(R49&lt;&gt;"",S49&lt;&gt;"Réalisé"),"Statut incohérent",IF(AND(K49="Oui",L49=""),"Référence réglementaire manquante","OK")))))))</f>
        <v/>
      </c>
      <c r="X49" s="7">
        <f>IF(AND(A49&lt;&gt;"",OR('Tableau de bord'!$C$9="",B49='Tableau de bord'!$C$9),OR('Tableau de bord'!$C$10="",C49='Tableau de bord'!$C$10),OR('Tableau de bord'!$C$11="",E49='Tableau de bord'!$C$11),OR('Tableau de bord'!$C$12="",F49='Tableau de bord'!$C$12),OR('Tableau de bord'!$C$13="",'Tableau de bord'!$C$13="Préventive"),OR('Tableau de bord'!$C$16="",M49='Tableau de bord'!$C$16),OR('Tableau de bord'!$C$17="",O49='Tableau de bord'!$C$17)),1,0)</f>
        <v/>
      </c>
      <c r="Y49" s="7">
        <f>IF(AND(X49=1,Q49&lt;&gt;"",Q49&gt;='Tableau de bord'!$C$5,Q49&lt;='Tableau de bord'!$C$6),1,0)</f>
        <v/>
      </c>
      <c r="Z49" s="7">
        <f>IF(AND(Y49=1,R49&lt;&gt;""),1,0)</f>
        <v/>
      </c>
      <c r="AA49" s="7">
        <f>IF(AND(X49=1,V49="En retard"),1,0)</f>
        <v/>
      </c>
      <c r="AB49" s="7">
        <f>IF(AND(AA49=1,K49="Oui"),1,0)</f>
        <v/>
      </c>
      <c r="AC49" s="7">
        <f>IF(AND(A49&lt;&gt;"",Q49&lt;&gt;"",Q49&gt;='Tableau de bord'!$C$5,Q49&lt;='Tableau de bord'!$C$6),B49,"")</f>
        <v/>
      </c>
      <c r="AD49" s="7">
        <f>IF(AND(AC49&lt;&gt;"",R49&lt;&gt;""),B49,"")</f>
        <v/>
      </c>
      <c r="AE49" s="7">
        <f>IF(V49="En retard",B49,"")</f>
        <v/>
      </c>
      <c r="AF49" s="7">
        <f>IF(OR(W49="",W49="OK"),0,1)</f>
        <v/>
      </c>
    </row>
    <row r="50" ht="18" customHeight="1">
      <c r="A50" s="7" t="n"/>
      <c r="B50" s="7" t="n"/>
      <c r="C50" s="7" t="n"/>
      <c r="D50" s="7" t="n"/>
      <c r="E50" s="7" t="n"/>
      <c r="F50" s="7" t="n"/>
      <c r="G50" s="7" t="n"/>
      <c r="H50" s="7" t="n"/>
      <c r="I50" s="7" t="n"/>
      <c r="J50" s="7" t="n"/>
      <c r="K50" s="7" t="n"/>
      <c r="L50" s="7" t="n"/>
      <c r="M50" s="7" t="n"/>
      <c r="N50" s="7" t="n"/>
      <c r="O50" s="7" t="n"/>
      <c r="P50" s="16" t="n"/>
      <c r="Q50" s="16" t="n"/>
      <c r="R50" s="16" t="n"/>
      <c r="S50" s="7" t="n"/>
      <c r="T50" s="7" t="n"/>
      <c r="U50" s="7">
        <f>IF(AND(Q50&lt;&gt;"",R50&lt;&gt;""),R50-Q50,"")</f>
        <v/>
      </c>
      <c r="V50" s="7">
        <f>IF(Q50="","",IF(R50&lt;&gt;"",IF(R50&lt;=Q50,"Réalisée à temps","Réalisée en retard"),IF(Q50&lt;'Tableau de bord'!$C$7,"En retard","À venir")))</f>
        <v/>
      </c>
      <c r="W50" s="7">
        <f>IF(A50="","",IF(COUNTIF($A$5:$A$304,A50)&gt;1,"N° en double",IF(COUNTIF('Sites et équipements'!$D$5:$D$204,D50)=0,"Code installation inconnu",IF(Q50="","Échéance manquante",IF(AND(S50="Réalisé",R50=""),"Date de réalisation manquante",IF(AND(R50&lt;&gt;"",S50&lt;&gt;"Réalisé"),"Statut incohérent",IF(AND(K50="Oui",L50=""),"Référence réglementaire manquante","OK")))))))</f>
        <v/>
      </c>
      <c r="X50" s="7">
        <f>IF(AND(A50&lt;&gt;"",OR('Tableau de bord'!$C$9="",B50='Tableau de bord'!$C$9),OR('Tableau de bord'!$C$10="",C50='Tableau de bord'!$C$10),OR('Tableau de bord'!$C$11="",E50='Tableau de bord'!$C$11),OR('Tableau de bord'!$C$12="",F50='Tableau de bord'!$C$12),OR('Tableau de bord'!$C$13="",'Tableau de bord'!$C$13="Préventive"),OR('Tableau de bord'!$C$16="",M50='Tableau de bord'!$C$16),OR('Tableau de bord'!$C$17="",O50='Tableau de bord'!$C$17)),1,0)</f>
        <v/>
      </c>
      <c r="Y50" s="7">
        <f>IF(AND(X50=1,Q50&lt;&gt;"",Q50&gt;='Tableau de bord'!$C$5,Q50&lt;='Tableau de bord'!$C$6),1,0)</f>
        <v/>
      </c>
      <c r="Z50" s="7">
        <f>IF(AND(Y50=1,R50&lt;&gt;""),1,0)</f>
        <v/>
      </c>
      <c r="AA50" s="7">
        <f>IF(AND(X50=1,V50="En retard"),1,0)</f>
        <v/>
      </c>
      <c r="AB50" s="7">
        <f>IF(AND(AA50=1,K50="Oui"),1,0)</f>
        <v/>
      </c>
      <c r="AC50" s="7">
        <f>IF(AND(A50&lt;&gt;"",Q50&lt;&gt;"",Q50&gt;='Tableau de bord'!$C$5,Q50&lt;='Tableau de bord'!$C$6),B50,"")</f>
        <v/>
      </c>
      <c r="AD50" s="7">
        <f>IF(AND(AC50&lt;&gt;"",R50&lt;&gt;""),B50,"")</f>
        <v/>
      </c>
      <c r="AE50" s="7">
        <f>IF(V50="En retard",B50,"")</f>
        <v/>
      </c>
      <c r="AF50" s="7">
        <f>IF(OR(W50="",W50="OK"),0,1)</f>
        <v/>
      </c>
    </row>
    <row r="51" ht="18" customHeight="1">
      <c r="A51" s="7" t="n"/>
      <c r="B51" s="7" t="n"/>
      <c r="C51" s="7" t="n"/>
      <c r="D51" s="7" t="n"/>
      <c r="E51" s="7" t="n"/>
      <c r="F51" s="7" t="n"/>
      <c r="G51" s="7" t="n"/>
      <c r="H51" s="7" t="n"/>
      <c r="I51" s="7" t="n"/>
      <c r="J51" s="7" t="n"/>
      <c r="K51" s="7" t="n"/>
      <c r="L51" s="7" t="n"/>
      <c r="M51" s="7" t="n"/>
      <c r="N51" s="7" t="n"/>
      <c r="O51" s="7" t="n"/>
      <c r="P51" s="16" t="n"/>
      <c r="Q51" s="16" t="n"/>
      <c r="R51" s="16" t="n"/>
      <c r="S51" s="7" t="n"/>
      <c r="T51" s="7" t="n"/>
      <c r="U51" s="7">
        <f>IF(AND(Q51&lt;&gt;"",R51&lt;&gt;""),R51-Q51,"")</f>
        <v/>
      </c>
      <c r="V51" s="7">
        <f>IF(Q51="","",IF(R51&lt;&gt;"",IF(R51&lt;=Q51,"Réalisée à temps","Réalisée en retard"),IF(Q51&lt;'Tableau de bord'!$C$7,"En retard","À venir")))</f>
        <v/>
      </c>
      <c r="W51" s="7">
        <f>IF(A51="","",IF(COUNTIF($A$5:$A$304,A51)&gt;1,"N° en double",IF(COUNTIF('Sites et équipements'!$D$5:$D$204,D51)=0,"Code installation inconnu",IF(Q51="","Échéance manquante",IF(AND(S51="Réalisé",R51=""),"Date de réalisation manquante",IF(AND(R51&lt;&gt;"",S51&lt;&gt;"Réalisé"),"Statut incohérent",IF(AND(K51="Oui",L51=""),"Référence réglementaire manquante","OK")))))))</f>
        <v/>
      </c>
      <c r="X51" s="7">
        <f>IF(AND(A51&lt;&gt;"",OR('Tableau de bord'!$C$9="",B51='Tableau de bord'!$C$9),OR('Tableau de bord'!$C$10="",C51='Tableau de bord'!$C$10),OR('Tableau de bord'!$C$11="",E51='Tableau de bord'!$C$11),OR('Tableau de bord'!$C$12="",F51='Tableau de bord'!$C$12),OR('Tableau de bord'!$C$13="",'Tableau de bord'!$C$13="Préventive"),OR('Tableau de bord'!$C$16="",M51='Tableau de bord'!$C$16),OR('Tableau de bord'!$C$17="",O51='Tableau de bord'!$C$17)),1,0)</f>
        <v/>
      </c>
      <c r="Y51" s="7">
        <f>IF(AND(X51=1,Q51&lt;&gt;"",Q51&gt;='Tableau de bord'!$C$5,Q51&lt;='Tableau de bord'!$C$6),1,0)</f>
        <v/>
      </c>
      <c r="Z51" s="7">
        <f>IF(AND(Y51=1,R51&lt;&gt;""),1,0)</f>
        <v/>
      </c>
      <c r="AA51" s="7">
        <f>IF(AND(X51=1,V51="En retard"),1,0)</f>
        <v/>
      </c>
      <c r="AB51" s="7">
        <f>IF(AND(AA51=1,K51="Oui"),1,0)</f>
        <v/>
      </c>
      <c r="AC51" s="7">
        <f>IF(AND(A51&lt;&gt;"",Q51&lt;&gt;"",Q51&gt;='Tableau de bord'!$C$5,Q51&lt;='Tableau de bord'!$C$6),B51,"")</f>
        <v/>
      </c>
      <c r="AD51" s="7">
        <f>IF(AND(AC51&lt;&gt;"",R51&lt;&gt;""),B51,"")</f>
        <v/>
      </c>
      <c r="AE51" s="7">
        <f>IF(V51="En retard",B51,"")</f>
        <v/>
      </c>
      <c r="AF51" s="7">
        <f>IF(OR(W51="",W51="OK"),0,1)</f>
        <v/>
      </c>
    </row>
    <row r="52" ht="18" customHeight="1">
      <c r="A52" s="7" t="n"/>
      <c r="B52" s="7" t="n"/>
      <c r="C52" s="7" t="n"/>
      <c r="D52" s="7" t="n"/>
      <c r="E52" s="7" t="n"/>
      <c r="F52" s="7" t="n"/>
      <c r="G52" s="7" t="n"/>
      <c r="H52" s="7" t="n"/>
      <c r="I52" s="7" t="n"/>
      <c r="J52" s="7" t="n"/>
      <c r="K52" s="7" t="n"/>
      <c r="L52" s="7" t="n"/>
      <c r="M52" s="7" t="n"/>
      <c r="N52" s="7" t="n"/>
      <c r="O52" s="7" t="n"/>
      <c r="P52" s="16" t="n"/>
      <c r="Q52" s="16" t="n"/>
      <c r="R52" s="16" t="n"/>
      <c r="S52" s="7" t="n"/>
      <c r="T52" s="7" t="n"/>
      <c r="U52" s="7">
        <f>IF(AND(Q52&lt;&gt;"",R52&lt;&gt;""),R52-Q52,"")</f>
        <v/>
      </c>
      <c r="V52" s="7">
        <f>IF(Q52="","",IF(R52&lt;&gt;"",IF(R52&lt;=Q52,"Réalisée à temps","Réalisée en retard"),IF(Q52&lt;'Tableau de bord'!$C$7,"En retard","À venir")))</f>
        <v/>
      </c>
      <c r="W52" s="7">
        <f>IF(A52="","",IF(COUNTIF($A$5:$A$304,A52)&gt;1,"N° en double",IF(COUNTIF('Sites et équipements'!$D$5:$D$204,D52)=0,"Code installation inconnu",IF(Q52="","Échéance manquante",IF(AND(S52="Réalisé",R52=""),"Date de réalisation manquante",IF(AND(R52&lt;&gt;"",S52&lt;&gt;"Réalisé"),"Statut incohérent",IF(AND(K52="Oui",L52=""),"Référence réglementaire manquante","OK")))))))</f>
        <v/>
      </c>
      <c r="X52" s="7">
        <f>IF(AND(A52&lt;&gt;"",OR('Tableau de bord'!$C$9="",B52='Tableau de bord'!$C$9),OR('Tableau de bord'!$C$10="",C52='Tableau de bord'!$C$10),OR('Tableau de bord'!$C$11="",E52='Tableau de bord'!$C$11),OR('Tableau de bord'!$C$12="",F52='Tableau de bord'!$C$12),OR('Tableau de bord'!$C$13="",'Tableau de bord'!$C$13="Préventive"),OR('Tableau de bord'!$C$16="",M52='Tableau de bord'!$C$16),OR('Tableau de bord'!$C$17="",O52='Tableau de bord'!$C$17)),1,0)</f>
        <v/>
      </c>
      <c r="Y52" s="7">
        <f>IF(AND(X52=1,Q52&lt;&gt;"",Q52&gt;='Tableau de bord'!$C$5,Q52&lt;='Tableau de bord'!$C$6),1,0)</f>
        <v/>
      </c>
      <c r="Z52" s="7">
        <f>IF(AND(Y52=1,R52&lt;&gt;""),1,0)</f>
        <v/>
      </c>
      <c r="AA52" s="7">
        <f>IF(AND(X52=1,V52="En retard"),1,0)</f>
        <v/>
      </c>
      <c r="AB52" s="7">
        <f>IF(AND(AA52=1,K52="Oui"),1,0)</f>
        <v/>
      </c>
      <c r="AC52" s="7">
        <f>IF(AND(A52&lt;&gt;"",Q52&lt;&gt;"",Q52&gt;='Tableau de bord'!$C$5,Q52&lt;='Tableau de bord'!$C$6),B52,"")</f>
        <v/>
      </c>
      <c r="AD52" s="7">
        <f>IF(AND(AC52&lt;&gt;"",R52&lt;&gt;""),B52,"")</f>
        <v/>
      </c>
      <c r="AE52" s="7">
        <f>IF(V52="En retard",B52,"")</f>
        <v/>
      </c>
      <c r="AF52" s="7">
        <f>IF(OR(W52="",W52="OK"),0,1)</f>
        <v/>
      </c>
    </row>
    <row r="53" ht="18" customHeight="1">
      <c r="A53" s="7" t="n"/>
      <c r="B53" s="7" t="n"/>
      <c r="C53" s="7" t="n"/>
      <c r="D53" s="7" t="n"/>
      <c r="E53" s="7" t="n"/>
      <c r="F53" s="7" t="n"/>
      <c r="G53" s="7" t="n"/>
      <c r="H53" s="7" t="n"/>
      <c r="I53" s="7" t="n"/>
      <c r="J53" s="7" t="n"/>
      <c r="K53" s="7" t="n"/>
      <c r="L53" s="7" t="n"/>
      <c r="M53" s="7" t="n"/>
      <c r="N53" s="7" t="n"/>
      <c r="O53" s="7" t="n"/>
      <c r="P53" s="16" t="n"/>
      <c r="Q53" s="16" t="n"/>
      <c r="R53" s="16" t="n"/>
      <c r="S53" s="7" t="n"/>
      <c r="T53" s="7" t="n"/>
      <c r="U53" s="7">
        <f>IF(AND(Q53&lt;&gt;"",R53&lt;&gt;""),R53-Q53,"")</f>
        <v/>
      </c>
      <c r="V53" s="7">
        <f>IF(Q53="","",IF(R53&lt;&gt;"",IF(R53&lt;=Q53,"Réalisée à temps","Réalisée en retard"),IF(Q53&lt;'Tableau de bord'!$C$7,"En retard","À venir")))</f>
        <v/>
      </c>
      <c r="W53" s="7">
        <f>IF(A53="","",IF(COUNTIF($A$5:$A$304,A53)&gt;1,"N° en double",IF(COUNTIF('Sites et équipements'!$D$5:$D$204,D53)=0,"Code installation inconnu",IF(Q53="","Échéance manquante",IF(AND(S53="Réalisé",R53=""),"Date de réalisation manquante",IF(AND(R53&lt;&gt;"",S53&lt;&gt;"Réalisé"),"Statut incohérent",IF(AND(K53="Oui",L53=""),"Référence réglementaire manquante","OK")))))))</f>
        <v/>
      </c>
      <c r="X53" s="7">
        <f>IF(AND(A53&lt;&gt;"",OR('Tableau de bord'!$C$9="",B53='Tableau de bord'!$C$9),OR('Tableau de bord'!$C$10="",C53='Tableau de bord'!$C$10),OR('Tableau de bord'!$C$11="",E53='Tableau de bord'!$C$11),OR('Tableau de bord'!$C$12="",F53='Tableau de bord'!$C$12),OR('Tableau de bord'!$C$13="",'Tableau de bord'!$C$13="Préventive"),OR('Tableau de bord'!$C$16="",M53='Tableau de bord'!$C$16),OR('Tableau de bord'!$C$17="",O53='Tableau de bord'!$C$17)),1,0)</f>
        <v/>
      </c>
      <c r="Y53" s="7">
        <f>IF(AND(X53=1,Q53&lt;&gt;"",Q53&gt;='Tableau de bord'!$C$5,Q53&lt;='Tableau de bord'!$C$6),1,0)</f>
        <v/>
      </c>
      <c r="Z53" s="7">
        <f>IF(AND(Y53=1,R53&lt;&gt;""),1,0)</f>
        <v/>
      </c>
      <c r="AA53" s="7">
        <f>IF(AND(X53=1,V53="En retard"),1,0)</f>
        <v/>
      </c>
      <c r="AB53" s="7">
        <f>IF(AND(AA53=1,K53="Oui"),1,0)</f>
        <v/>
      </c>
      <c r="AC53" s="7">
        <f>IF(AND(A53&lt;&gt;"",Q53&lt;&gt;"",Q53&gt;='Tableau de bord'!$C$5,Q53&lt;='Tableau de bord'!$C$6),B53,"")</f>
        <v/>
      </c>
      <c r="AD53" s="7">
        <f>IF(AND(AC53&lt;&gt;"",R53&lt;&gt;""),B53,"")</f>
        <v/>
      </c>
      <c r="AE53" s="7">
        <f>IF(V53="En retard",B53,"")</f>
        <v/>
      </c>
      <c r="AF53" s="7">
        <f>IF(OR(W53="",W53="OK"),0,1)</f>
        <v/>
      </c>
    </row>
    <row r="54" ht="18" customHeight="1">
      <c r="A54" s="7" t="n"/>
      <c r="B54" s="7" t="n"/>
      <c r="C54" s="7" t="n"/>
      <c r="D54" s="7" t="n"/>
      <c r="E54" s="7" t="n"/>
      <c r="F54" s="7" t="n"/>
      <c r="G54" s="7" t="n"/>
      <c r="H54" s="7" t="n"/>
      <c r="I54" s="7" t="n"/>
      <c r="J54" s="7" t="n"/>
      <c r="K54" s="7" t="n"/>
      <c r="L54" s="7" t="n"/>
      <c r="M54" s="7" t="n"/>
      <c r="N54" s="7" t="n"/>
      <c r="O54" s="7" t="n"/>
      <c r="P54" s="16" t="n"/>
      <c r="Q54" s="16" t="n"/>
      <c r="R54" s="16" t="n"/>
      <c r="S54" s="7" t="n"/>
      <c r="T54" s="7" t="n"/>
      <c r="U54" s="7">
        <f>IF(AND(Q54&lt;&gt;"",R54&lt;&gt;""),R54-Q54,"")</f>
        <v/>
      </c>
      <c r="V54" s="7">
        <f>IF(Q54="","",IF(R54&lt;&gt;"",IF(R54&lt;=Q54,"Réalisée à temps","Réalisée en retard"),IF(Q54&lt;'Tableau de bord'!$C$7,"En retard","À venir")))</f>
        <v/>
      </c>
      <c r="W54" s="7">
        <f>IF(A54="","",IF(COUNTIF($A$5:$A$304,A54)&gt;1,"N° en double",IF(COUNTIF('Sites et équipements'!$D$5:$D$204,D54)=0,"Code installation inconnu",IF(Q54="","Échéance manquante",IF(AND(S54="Réalisé",R54=""),"Date de réalisation manquante",IF(AND(R54&lt;&gt;"",S54&lt;&gt;"Réalisé"),"Statut incohérent",IF(AND(K54="Oui",L54=""),"Référence réglementaire manquante","OK")))))))</f>
        <v/>
      </c>
      <c r="X54" s="7">
        <f>IF(AND(A54&lt;&gt;"",OR('Tableau de bord'!$C$9="",B54='Tableau de bord'!$C$9),OR('Tableau de bord'!$C$10="",C54='Tableau de bord'!$C$10),OR('Tableau de bord'!$C$11="",E54='Tableau de bord'!$C$11),OR('Tableau de bord'!$C$12="",F54='Tableau de bord'!$C$12),OR('Tableau de bord'!$C$13="",'Tableau de bord'!$C$13="Préventive"),OR('Tableau de bord'!$C$16="",M54='Tableau de bord'!$C$16),OR('Tableau de bord'!$C$17="",O54='Tableau de bord'!$C$17)),1,0)</f>
        <v/>
      </c>
      <c r="Y54" s="7">
        <f>IF(AND(X54=1,Q54&lt;&gt;"",Q54&gt;='Tableau de bord'!$C$5,Q54&lt;='Tableau de bord'!$C$6),1,0)</f>
        <v/>
      </c>
      <c r="Z54" s="7">
        <f>IF(AND(Y54=1,R54&lt;&gt;""),1,0)</f>
        <v/>
      </c>
      <c r="AA54" s="7">
        <f>IF(AND(X54=1,V54="En retard"),1,0)</f>
        <v/>
      </c>
      <c r="AB54" s="7">
        <f>IF(AND(AA54=1,K54="Oui"),1,0)</f>
        <v/>
      </c>
      <c r="AC54" s="7">
        <f>IF(AND(A54&lt;&gt;"",Q54&lt;&gt;"",Q54&gt;='Tableau de bord'!$C$5,Q54&lt;='Tableau de bord'!$C$6),B54,"")</f>
        <v/>
      </c>
      <c r="AD54" s="7">
        <f>IF(AND(AC54&lt;&gt;"",R54&lt;&gt;""),B54,"")</f>
        <v/>
      </c>
      <c r="AE54" s="7">
        <f>IF(V54="En retard",B54,"")</f>
        <v/>
      </c>
      <c r="AF54" s="7">
        <f>IF(OR(W54="",W54="OK"),0,1)</f>
        <v/>
      </c>
    </row>
    <row r="55" ht="18" customHeight="1">
      <c r="A55" s="7" t="n"/>
      <c r="B55" s="7" t="n"/>
      <c r="C55" s="7" t="n"/>
      <c r="D55" s="7" t="n"/>
      <c r="E55" s="7" t="n"/>
      <c r="F55" s="7" t="n"/>
      <c r="G55" s="7" t="n"/>
      <c r="H55" s="7" t="n"/>
      <c r="I55" s="7" t="n"/>
      <c r="J55" s="7" t="n"/>
      <c r="K55" s="7" t="n"/>
      <c r="L55" s="7" t="n"/>
      <c r="M55" s="7" t="n"/>
      <c r="N55" s="7" t="n"/>
      <c r="O55" s="7" t="n"/>
      <c r="P55" s="16" t="n"/>
      <c r="Q55" s="16" t="n"/>
      <c r="R55" s="16" t="n"/>
      <c r="S55" s="7" t="n"/>
      <c r="T55" s="7" t="n"/>
      <c r="U55" s="7">
        <f>IF(AND(Q55&lt;&gt;"",R55&lt;&gt;""),R55-Q55,"")</f>
        <v/>
      </c>
      <c r="V55" s="7">
        <f>IF(Q55="","",IF(R55&lt;&gt;"",IF(R55&lt;=Q55,"Réalisée à temps","Réalisée en retard"),IF(Q55&lt;'Tableau de bord'!$C$7,"En retard","À venir")))</f>
        <v/>
      </c>
      <c r="W55" s="7">
        <f>IF(A55="","",IF(COUNTIF($A$5:$A$304,A55)&gt;1,"N° en double",IF(COUNTIF('Sites et équipements'!$D$5:$D$204,D55)=0,"Code installation inconnu",IF(Q55="","Échéance manquante",IF(AND(S55="Réalisé",R55=""),"Date de réalisation manquante",IF(AND(R55&lt;&gt;"",S55&lt;&gt;"Réalisé"),"Statut incohérent",IF(AND(K55="Oui",L55=""),"Référence réglementaire manquante","OK")))))))</f>
        <v/>
      </c>
      <c r="X55" s="7">
        <f>IF(AND(A55&lt;&gt;"",OR('Tableau de bord'!$C$9="",B55='Tableau de bord'!$C$9),OR('Tableau de bord'!$C$10="",C55='Tableau de bord'!$C$10),OR('Tableau de bord'!$C$11="",E55='Tableau de bord'!$C$11),OR('Tableau de bord'!$C$12="",F55='Tableau de bord'!$C$12),OR('Tableau de bord'!$C$13="",'Tableau de bord'!$C$13="Préventive"),OR('Tableau de bord'!$C$16="",M55='Tableau de bord'!$C$16),OR('Tableau de bord'!$C$17="",O55='Tableau de bord'!$C$17)),1,0)</f>
        <v/>
      </c>
      <c r="Y55" s="7">
        <f>IF(AND(X55=1,Q55&lt;&gt;"",Q55&gt;='Tableau de bord'!$C$5,Q55&lt;='Tableau de bord'!$C$6),1,0)</f>
        <v/>
      </c>
      <c r="Z55" s="7">
        <f>IF(AND(Y55=1,R55&lt;&gt;""),1,0)</f>
        <v/>
      </c>
      <c r="AA55" s="7">
        <f>IF(AND(X55=1,V55="En retard"),1,0)</f>
        <v/>
      </c>
      <c r="AB55" s="7">
        <f>IF(AND(AA55=1,K55="Oui"),1,0)</f>
        <v/>
      </c>
      <c r="AC55" s="7">
        <f>IF(AND(A55&lt;&gt;"",Q55&lt;&gt;"",Q55&gt;='Tableau de bord'!$C$5,Q55&lt;='Tableau de bord'!$C$6),B55,"")</f>
        <v/>
      </c>
      <c r="AD55" s="7">
        <f>IF(AND(AC55&lt;&gt;"",R55&lt;&gt;""),B55,"")</f>
        <v/>
      </c>
      <c r="AE55" s="7">
        <f>IF(V55="En retard",B55,"")</f>
        <v/>
      </c>
      <c r="AF55" s="7">
        <f>IF(OR(W55="",W55="OK"),0,1)</f>
        <v/>
      </c>
    </row>
    <row r="56" ht="18" customHeight="1">
      <c r="A56" s="7" t="n"/>
      <c r="B56" s="7" t="n"/>
      <c r="C56" s="7" t="n"/>
      <c r="D56" s="7" t="n"/>
      <c r="E56" s="7" t="n"/>
      <c r="F56" s="7" t="n"/>
      <c r="G56" s="7" t="n"/>
      <c r="H56" s="7" t="n"/>
      <c r="I56" s="7" t="n"/>
      <c r="J56" s="7" t="n"/>
      <c r="K56" s="7" t="n"/>
      <c r="L56" s="7" t="n"/>
      <c r="M56" s="7" t="n"/>
      <c r="N56" s="7" t="n"/>
      <c r="O56" s="7" t="n"/>
      <c r="P56" s="16" t="n"/>
      <c r="Q56" s="16" t="n"/>
      <c r="R56" s="16" t="n"/>
      <c r="S56" s="7" t="n"/>
      <c r="T56" s="7" t="n"/>
      <c r="U56" s="7">
        <f>IF(AND(Q56&lt;&gt;"",R56&lt;&gt;""),R56-Q56,"")</f>
        <v/>
      </c>
      <c r="V56" s="7">
        <f>IF(Q56="","",IF(R56&lt;&gt;"",IF(R56&lt;=Q56,"Réalisée à temps","Réalisée en retard"),IF(Q56&lt;'Tableau de bord'!$C$7,"En retard","À venir")))</f>
        <v/>
      </c>
      <c r="W56" s="7">
        <f>IF(A56="","",IF(COUNTIF($A$5:$A$304,A56)&gt;1,"N° en double",IF(COUNTIF('Sites et équipements'!$D$5:$D$204,D56)=0,"Code installation inconnu",IF(Q56="","Échéance manquante",IF(AND(S56="Réalisé",R56=""),"Date de réalisation manquante",IF(AND(R56&lt;&gt;"",S56&lt;&gt;"Réalisé"),"Statut incohérent",IF(AND(K56="Oui",L56=""),"Référence réglementaire manquante","OK")))))))</f>
        <v/>
      </c>
      <c r="X56" s="7">
        <f>IF(AND(A56&lt;&gt;"",OR('Tableau de bord'!$C$9="",B56='Tableau de bord'!$C$9),OR('Tableau de bord'!$C$10="",C56='Tableau de bord'!$C$10),OR('Tableau de bord'!$C$11="",E56='Tableau de bord'!$C$11),OR('Tableau de bord'!$C$12="",F56='Tableau de bord'!$C$12),OR('Tableau de bord'!$C$13="",'Tableau de bord'!$C$13="Préventive"),OR('Tableau de bord'!$C$16="",M56='Tableau de bord'!$C$16),OR('Tableau de bord'!$C$17="",O56='Tableau de bord'!$C$17)),1,0)</f>
        <v/>
      </c>
      <c r="Y56" s="7">
        <f>IF(AND(X56=1,Q56&lt;&gt;"",Q56&gt;='Tableau de bord'!$C$5,Q56&lt;='Tableau de bord'!$C$6),1,0)</f>
        <v/>
      </c>
      <c r="Z56" s="7">
        <f>IF(AND(Y56=1,R56&lt;&gt;""),1,0)</f>
        <v/>
      </c>
      <c r="AA56" s="7">
        <f>IF(AND(X56=1,V56="En retard"),1,0)</f>
        <v/>
      </c>
      <c r="AB56" s="7">
        <f>IF(AND(AA56=1,K56="Oui"),1,0)</f>
        <v/>
      </c>
      <c r="AC56" s="7">
        <f>IF(AND(A56&lt;&gt;"",Q56&lt;&gt;"",Q56&gt;='Tableau de bord'!$C$5,Q56&lt;='Tableau de bord'!$C$6),B56,"")</f>
        <v/>
      </c>
      <c r="AD56" s="7">
        <f>IF(AND(AC56&lt;&gt;"",R56&lt;&gt;""),B56,"")</f>
        <v/>
      </c>
      <c r="AE56" s="7">
        <f>IF(V56="En retard",B56,"")</f>
        <v/>
      </c>
      <c r="AF56" s="7">
        <f>IF(OR(W56="",W56="OK"),0,1)</f>
        <v/>
      </c>
    </row>
    <row r="57" ht="18" customHeight="1">
      <c r="A57" s="7" t="n"/>
      <c r="B57" s="7" t="n"/>
      <c r="C57" s="7" t="n"/>
      <c r="D57" s="7" t="n"/>
      <c r="E57" s="7" t="n"/>
      <c r="F57" s="7" t="n"/>
      <c r="G57" s="7" t="n"/>
      <c r="H57" s="7" t="n"/>
      <c r="I57" s="7" t="n"/>
      <c r="J57" s="7" t="n"/>
      <c r="K57" s="7" t="n"/>
      <c r="L57" s="7" t="n"/>
      <c r="M57" s="7" t="n"/>
      <c r="N57" s="7" t="n"/>
      <c r="O57" s="7" t="n"/>
      <c r="P57" s="16" t="n"/>
      <c r="Q57" s="16" t="n"/>
      <c r="R57" s="16" t="n"/>
      <c r="S57" s="7" t="n"/>
      <c r="T57" s="7" t="n"/>
      <c r="U57" s="7">
        <f>IF(AND(Q57&lt;&gt;"",R57&lt;&gt;""),R57-Q57,"")</f>
        <v/>
      </c>
      <c r="V57" s="7">
        <f>IF(Q57="","",IF(R57&lt;&gt;"",IF(R57&lt;=Q57,"Réalisée à temps","Réalisée en retard"),IF(Q57&lt;'Tableau de bord'!$C$7,"En retard","À venir")))</f>
        <v/>
      </c>
      <c r="W57" s="7">
        <f>IF(A57="","",IF(COUNTIF($A$5:$A$304,A57)&gt;1,"N° en double",IF(COUNTIF('Sites et équipements'!$D$5:$D$204,D57)=0,"Code installation inconnu",IF(Q57="","Échéance manquante",IF(AND(S57="Réalisé",R57=""),"Date de réalisation manquante",IF(AND(R57&lt;&gt;"",S57&lt;&gt;"Réalisé"),"Statut incohérent",IF(AND(K57="Oui",L57=""),"Référence réglementaire manquante","OK")))))))</f>
        <v/>
      </c>
      <c r="X57" s="7">
        <f>IF(AND(A57&lt;&gt;"",OR('Tableau de bord'!$C$9="",B57='Tableau de bord'!$C$9),OR('Tableau de bord'!$C$10="",C57='Tableau de bord'!$C$10),OR('Tableau de bord'!$C$11="",E57='Tableau de bord'!$C$11),OR('Tableau de bord'!$C$12="",F57='Tableau de bord'!$C$12),OR('Tableau de bord'!$C$13="",'Tableau de bord'!$C$13="Préventive"),OR('Tableau de bord'!$C$16="",M57='Tableau de bord'!$C$16),OR('Tableau de bord'!$C$17="",O57='Tableau de bord'!$C$17)),1,0)</f>
        <v/>
      </c>
      <c r="Y57" s="7">
        <f>IF(AND(X57=1,Q57&lt;&gt;"",Q57&gt;='Tableau de bord'!$C$5,Q57&lt;='Tableau de bord'!$C$6),1,0)</f>
        <v/>
      </c>
      <c r="Z57" s="7">
        <f>IF(AND(Y57=1,R57&lt;&gt;""),1,0)</f>
        <v/>
      </c>
      <c r="AA57" s="7">
        <f>IF(AND(X57=1,V57="En retard"),1,0)</f>
        <v/>
      </c>
      <c r="AB57" s="7">
        <f>IF(AND(AA57=1,K57="Oui"),1,0)</f>
        <v/>
      </c>
      <c r="AC57" s="7">
        <f>IF(AND(A57&lt;&gt;"",Q57&lt;&gt;"",Q57&gt;='Tableau de bord'!$C$5,Q57&lt;='Tableau de bord'!$C$6),B57,"")</f>
        <v/>
      </c>
      <c r="AD57" s="7">
        <f>IF(AND(AC57&lt;&gt;"",R57&lt;&gt;""),B57,"")</f>
        <v/>
      </c>
      <c r="AE57" s="7">
        <f>IF(V57="En retard",B57,"")</f>
        <v/>
      </c>
      <c r="AF57" s="7">
        <f>IF(OR(W57="",W57="OK"),0,1)</f>
        <v/>
      </c>
    </row>
    <row r="58" ht="18" customHeight="1">
      <c r="A58" s="7" t="n"/>
      <c r="B58" s="7" t="n"/>
      <c r="C58" s="7" t="n"/>
      <c r="D58" s="7" t="n"/>
      <c r="E58" s="7" t="n"/>
      <c r="F58" s="7" t="n"/>
      <c r="G58" s="7" t="n"/>
      <c r="H58" s="7" t="n"/>
      <c r="I58" s="7" t="n"/>
      <c r="J58" s="7" t="n"/>
      <c r="K58" s="7" t="n"/>
      <c r="L58" s="7" t="n"/>
      <c r="M58" s="7" t="n"/>
      <c r="N58" s="7" t="n"/>
      <c r="O58" s="7" t="n"/>
      <c r="P58" s="16" t="n"/>
      <c r="Q58" s="16" t="n"/>
      <c r="R58" s="16" t="n"/>
      <c r="S58" s="7" t="n"/>
      <c r="T58" s="7" t="n"/>
      <c r="U58" s="7">
        <f>IF(AND(Q58&lt;&gt;"",R58&lt;&gt;""),R58-Q58,"")</f>
        <v/>
      </c>
      <c r="V58" s="7">
        <f>IF(Q58="","",IF(R58&lt;&gt;"",IF(R58&lt;=Q58,"Réalisée à temps","Réalisée en retard"),IF(Q58&lt;'Tableau de bord'!$C$7,"En retard","À venir")))</f>
        <v/>
      </c>
      <c r="W58" s="7">
        <f>IF(A58="","",IF(COUNTIF($A$5:$A$304,A58)&gt;1,"N° en double",IF(COUNTIF('Sites et équipements'!$D$5:$D$204,D58)=0,"Code installation inconnu",IF(Q58="","Échéance manquante",IF(AND(S58="Réalisé",R58=""),"Date de réalisation manquante",IF(AND(R58&lt;&gt;"",S58&lt;&gt;"Réalisé"),"Statut incohérent",IF(AND(K58="Oui",L58=""),"Référence réglementaire manquante","OK")))))))</f>
        <v/>
      </c>
      <c r="X58" s="7">
        <f>IF(AND(A58&lt;&gt;"",OR('Tableau de bord'!$C$9="",B58='Tableau de bord'!$C$9),OR('Tableau de bord'!$C$10="",C58='Tableau de bord'!$C$10),OR('Tableau de bord'!$C$11="",E58='Tableau de bord'!$C$11),OR('Tableau de bord'!$C$12="",F58='Tableau de bord'!$C$12),OR('Tableau de bord'!$C$13="",'Tableau de bord'!$C$13="Préventive"),OR('Tableau de bord'!$C$16="",M58='Tableau de bord'!$C$16),OR('Tableau de bord'!$C$17="",O58='Tableau de bord'!$C$17)),1,0)</f>
        <v/>
      </c>
      <c r="Y58" s="7">
        <f>IF(AND(X58=1,Q58&lt;&gt;"",Q58&gt;='Tableau de bord'!$C$5,Q58&lt;='Tableau de bord'!$C$6),1,0)</f>
        <v/>
      </c>
      <c r="Z58" s="7">
        <f>IF(AND(Y58=1,R58&lt;&gt;""),1,0)</f>
        <v/>
      </c>
      <c r="AA58" s="7">
        <f>IF(AND(X58=1,V58="En retard"),1,0)</f>
        <v/>
      </c>
      <c r="AB58" s="7">
        <f>IF(AND(AA58=1,K58="Oui"),1,0)</f>
        <v/>
      </c>
      <c r="AC58" s="7">
        <f>IF(AND(A58&lt;&gt;"",Q58&lt;&gt;"",Q58&gt;='Tableau de bord'!$C$5,Q58&lt;='Tableau de bord'!$C$6),B58,"")</f>
        <v/>
      </c>
      <c r="AD58" s="7">
        <f>IF(AND(AC58&lt;&gt;"",R58&lt;&gt;""),B58,"")</f>
        <v/>
      </c>
      <c r="AE58" s="7">
        <f>IF(V58="En retard",B58,"")</f>
        <v/>
      </c>
      <c r="AF58" s="7">
        <f>IF(OR(W58="",W58="OK"),0,1)</f>
        <v/>
      </c>
    </row>
    <row r="59" ht="18" customHeight="1">
      <c r="A59" s="7" t="n"/>
      <c r="B59" s="7" t="n"/>
      <c r="C59" s="7" t="n"/>
      <c r="D59" s="7" t="n"/>
      <c r="E59" s="7" t="n"/>
      <c r="F59" s="7" t="n"/>
      <c r="G59" s="7" t="n"/>
      <c r="H59" s="7" t="n"/>
      <c r="I59" s="7" t="n"/>
      <c r="J59" s="7" t="n"/>
      <c r="K59" s="7" t="n"/>
      <c r="L59" s="7" t="n"/>
      <c r="M59" s="7" t="n"/>
      <c r="N59" s="7" t="n"/>
      <c r="O59" s="7" t="n"/>
      <c r="P59" s="16" t="n"/>
      <c r="Q59" s="16" t="n"/>
      <c r="R59" s="16" t="n"/>
      <c r="S59" s="7" t="n"/>
      <c r="T59" s="7" t="n"/>
      <c r="U59" s="7">
        <f>IF(AND(Q59&lt;&gt;"",R59&lt;&gt;""),R59-Q59,"")</f>
        <v/>
      </c>
      <c r="V59" s="7">
        <f>IF(Q59="","",IF(R59&lt;&gt;"",IF(R59&lt;=Q59,"Réalisée à temps","Réalisée en retard"),IF(Q59&lt;'Tableau de bord'!$C$7,"En retard","À venir")))</f>
        <v/>
      </c>
      <c r="W59" s="7">
        <f>IF(A59="","",IF(COUNTIF($A$5:$A$304,A59)&gt;1,"N° en double",IF(COUNTIF('Sites et équipements'!$D$5:$D$204,D59)=0,"Code installation inconnu",IF(Q59="","Échéance manquante",IF(AND(S59="Réalisé",R59=""),"Date de réalisation manquante",IF(AND(R59&lt;&gt;"",S59&lt;&gt;"Réalisé"),"Statut incohérent",IF(AND(K59="Oui",L59=""),"Référence réglementaire manquante","OK")))))))</f>
        <v/>
      </c>
      <c r="X59" s="7">
        <f>IF(AND(A59&lt;&gt;"",OR('Tableau de bord'!$C$9="",B59='Tableau de bord'!$C$9),OR('Tableau de bord'!$C$10="",C59='Tableau de bord'!$C$10),OR('Tableau de bord'!$C$11="",E59='Tableau de bord'!$C$11),OR('Tableau de bord'!$C$12="",F59='Tableau de bord'!$C$12),OR('Tableau de bord'!$C$13="",'Tableau de bord'!$C$13="Préventive"),OR('Tableau de bord'!$C$16="",M59='Tableau de bord'!$C$16),OR('Tableau de bord'!$C$17="",O59='Tableau de bord'!$C$17)),1,0)</f>
        <v/>
      </c>
      <c r="Y59" s="7">
        <f>IF(AND(X59=1,Q59&lt;&gt;"",Q59&gt;='Tableau de bord'!$C$5,Q59&lt;='Tableau de bord'!$C$6),1,0)</f>
        <v/>
      </c>
      <c r="Z59" s="7">
        <f>IF(AND(Y59=1,R59&lt;&gt;""),1,0)</f>
        <v/>
      </c>
      <c r="AA59" s="7">
        <f>IF(AND(X59=1,V59="En retard"),1,0)</f>
        <v/>
      </c>
      <c r="AB59" s="7">
        <f>IF(AND(AA59=1,K59="Oui"),1,0)</f>
        <v/>
      </c>
      <c r="AC59" s="7">
        <f>IF(AND(A59&lt;&gt;"",Q59&lt;&gt;"",Q59&gt;='Tableau de bord'!$C$5,Q59&lt;='Tableau de bord'!$C$6),B59,"")</f>
        <v/>
      </c>
      <c r="AD59" s="7">
        <f>IF(AND(AC59&lt;&gt;"",R59&lt;&gt;""),B59,"")</f>
        <v/>
      </c>
      <c r="AE59" s="7">
        <f>IF(V59="En retard",B59,"")</f>
        <v/>
      </c>
      <c r="AF59" s="7">
        <f>IF(OR(W59="",W59="OK"),0,1)</f>
        <v/>
      </c>
    </row>
    <row r="60" ht="18" customHeight="1">
      <c r="A60" s="7" t="n"/>
      <c r="B60" s="7" t="n"/>
      <c r="C60" s="7" t="n"/>
      <c r="D60" s="7" t="n"/>
      <c r="E60" s="7" t="n"/>
      <c r="F60" s="7" t="n"/>
      <c r="G60" s="7" t="n"/>
      <c r="H60" s="7" t="n"/>
      <c r="I60" s="7" t="n"/>
      <c r="J60" s="7" t="n"/>
      <c r="K60" s="7" t="n"/>
      <c r="L60" s="7" t="n"/>
      <c r="M60" s="7" t="n"/>
      <c r="N60" s="7" t="n"/>
      <c r="O60" s="7" t="n"/>
      <c r="P60" s="16" t="n"/>
      <c r="Q60" s="16" t="n"/>
      <c r="R60" s="16" t="n"/>
      <c r="S60" s="7" t="n"/>
      <c r="T60" s="7" t="n"/>
      <c r="U60" s="7">
        <f>IF(AND(Q60&lt;&gt;"",R60&lt;&gt;""),R60-Q60,"")</f>
        <v/>
      </c>
      <c r="V60" s="7">
        <f>IF(Q60="","",IF(R60&lt;&gt;"",IF(R60&lt;=Q60,"Réalisée à temps","Réalisée en retard"),IF(Q60&lt;'Tableau de bord'!$C$7,"En retard","À venir")))</f>
        <v/>
      </c>
      <c r="W60" s="7">
        <f>IF(A60="","",IF(COUNTIF($A$5:$A$304,A60)&gt;1,"N° en double",IF(COUNTIF('Sites et équipements'!$D$5:$D$204,D60)=0,"Code installation inconnu",IF(Q60="","Échéance manquante",IF(AND(S60="Réalisé",R60=""),"Date de réalisation manquante",IF(AND(R60&lt;&gt;"",S60&lt;&gt;"Réalisé"),"Statut incohérent",IF(AND(K60="Oui",L60=""),"Référence réglementaire manquante","OK")))))))</f>
        <v/>
      </c>
      <c r="X60" s="7">
        <f>IF(AND(A60&lt;&gt;"",OR('Tableau de bord'!$C$9="",B60='Tableau de bord'!$C$9),OR('Tableau de bord'!$C$10="",C60='Tableau de bord'!$C$10),OR('Tableau de bord'!$C$11="",E60='Tableau de bord'!$C$11),OR('Tableau de bord'!$C$12="",F60='Tableau de bord'!$C$12),OR('Tableau de bord'!$C$13="",'Tableau de bord'!$C$13="Préventive"),OR('Tableau de bord'!$C$16="",M60='Tableau de bord'!$C$16),OR('Tableau de bord'!$C$17="",O60='Tableau de bord'!$C$17)),1,0)</f>
        <v/>
      </c>
      <c r="Y60" s="7">
        <f>IF(AND(X60=1,Q60&lt;&gt;"",Q60&gt;='Tableau de bord'!$C$5,Q60&lt;='Tableau de bord'!$C$6),1,0)</f>
        <v/>
      </c>
      <c r="Z60" s="7">
        <f>IF(AND(Y60=1,R60&lt;&gt;""),1,0)</f>
        <v/>
      </c>
      <c r="AA60" s="7">
        <f>IF(AND(X60=1,V60="En retard"),1,0)</f>
        <v/>
      </c>
      <c r="AB60" s="7">
        <f>IF(AND(AA60=1,K60="Oui"),1,0)</f>
        <v/>
      </c>
      <c r="AC60" s="7">
        <f>IF(AND(A60&lt;&gt;"",Q60&lt;&gt;"",Q60&gt;='Tableau de bord'!$C$5,Q60&lt;='Tableau de bord'!$C$6),B60,"")</f>
        <v/>
      </c>
      <c r="AD60" s="7">
        <f>IF(AND(AC60&lt;&gt;"",R60&lt;&gt;""),B60,"")</f>
        <v/>
      </c>
      <c r="AE60" s="7">
        <f>IF(V60="En retard",B60,"")</f>
        <v/>
      </c>
      <c r="AF60" s="7">
        <f>IF(OR(W60="",W60="OK"),0,1)</f>
        <v/>
      </c>
    </row>
    <row r="61" ht="18" customHeight="1">
      <c r="A61" s="7" t="n"/>
      <c r="B61" s="7" t="n"/>
      <c r="C61" s="7" t="n"/>
      <c r="D61" s="7" t="n"/>
      <c r="E61" s="7" t="n"/>
      <c r="F61" s="7" t="n"/>
      <c r="G61" s="7" t="n"/>
      <c r="H61" s="7" t="n"/>
      <c r="I61" s="7" t="n"/>
      <c r="J61" s="7" t="n"/>
      <c r="K61" s="7" t="n"/>
      <c r="L61" s="7" t="n"/>
      <c r="M61" s="7" t="n"/>
      <c r="N61" s="7" t="n"/>
      <c r="O61" s="7" t="n"/>
      <c r="P61" s="16" t="n"/>
      <c r="Q61" s="16" t="n"/>
      <c r="R61" s="16" t="n"/>
      <c r="S61" s="7" t="n"/>
      <c r="T61" s="7" t="n"/>
      <c r="U61" s="7">
        <f>IF(AND(Q61&lt;&gt;"",R61&lt;&gt;""),R61-Q61,"")</f>
        <v/>
      </c>
      <c r="V61" s="7">
        <f>IF(Q61="","",IF(R61&lt;&gt;"",IF(R61&lt;=Q61,"Réalisée à temps","Réalisée en retard"),IF(Q61&lt;'Tableau de bord'!$C$7,"En retard","À venir")))</f>
        <v/>
      </c>
      <c r="W61" s="7">
        <f>IF(A61="","",IF(COUNTIF($A$5:$A$304,A61)&gt;1,"N° en double",IF(COUNTIF('Sites et équipements'!$D$5:$D$204,D61)=0,"Code installation inconnu",IF(Q61="","Échéance manquante",IF(AND(S61="Réalisé",R61=""),"Date de réalisation manquante",IF(AND(R61&lt;&gt;"",S61&lt;&gt;"Réalisé"),"Statut incohérent",IF(AND(K61="Oui",L61=""),"Référence réglementaire manquante","OK")))))))</f>
        <v/>
      </c>
      <c r="X61" s="7">
        <f>IF(AND(A61&lt;&gt;"",OR('Tableau de bord'!$C$9="",B61='Tableau de bord'!$C$9),OR('Tableau de bord'!$C$10="",C61='Tableau de bord'!$C$10),OR('Tableau de bord'!$C$11="",E61='Tableau de bord'!$C$11),OR('Tableau de bord'!$C$12="",F61='Tableau de bord'!$C$12),OR('Tableau de bord'!$C$13="",'Tableau de bord'!$C$13="Préventive"),OR('Tableau de bord'!$C$16="",M61='Tableau de bord'!$C$16),OR('Tableau de bord'!$C$17="",O61='Tableau de bord'!$C$17)),1,0)</f>
        <v/>
      </c>
      <c r="Y61" s="7">
        <f>IF(AND(X61=1,Q61&lt;&gt;"",Q61&gt;='Tableau de bord'!$C$5,Q61&lt;='Tableau de bord'!$C$6),1,0)</f>
        <v/>
      </c>
      <c r="Z61" s="7">
        <f>IF(AND(Y61=1,R61&lt;&gt;""),1,0)</f>
        <v/>
      </c>
      <c r="AA61" s="7">
        <f>IF(AND(X61=1,V61="En retard"),1,0)</f>
        <v/>
      </c>
      <c r="AB61" s="7">
        <f>IF(AND(AA61=1,K61="Oui"),1,0)</f>
        <v/>
      </c>
      <c r="AC61" s="7">
        <f>IF(AND(A61&lt;&gt;"",Q61&lt;&gt;"",Q61&gt;='Tableau de bord'!$C$5,Q61&lt;='Tableau de bord'!$C$6),B61,"")</f>
        <v/>
      </c>
      <c r="AD61" s="7">
        <f>IF(AND(AC61&lt;&gt;"",R61&lt;&gt;""),B61,"")</f>
        <v/>
      </c>
      <c r="AE61" s="7">
        <f>IF(V61="En retard",B61,"")</f>
        <v/>
      </c>
      <c r="AF61" s="7">
        <f>IF(OR(W61="",W61="OK"),0,1)</f>
        <v/>
      </c>
    </row>
    <row r="62" ht="18" customHeight="1">
      <c r="A62" s="7" t="n"/>
      <c r="B62" s="7" t="n"/>
      <c r="C62" s="7" t="n"/>
      <c r="D62" s="7" t="n"/>
      <c r="E62" s="7" t="n"/>
      <c r="F62" s="7" t="n"/>
      <c r="G62" s="7" t="n"/>
      <c r="H62" s="7" t="n"/>
      <c r="I62" s="7" t="n"/>
      <c r="J62" s="7" t="n"/>
      <c r="K62" s="7" t="n"/>
      <c r="L62" s="7" t="n"/>
      <c r="M62" s="7" t="n"/>
      <c r="N62" s="7" t="n"/>
      <c r="O62" s="7" t="n"/>
      <c r="P62" s="16" t="n"/>
      <c r="Q62" s="16" t="n"/>
      <c r="R62" s="16" t="n"/>
      <c r="S62" s="7" t="n"/>
      <c r="T62" s="7" t="n"/>
      <c r="U62" s="7">
        <f>IF(AND(Q62&lt;&gt;"",R62&lt;&gt;""),R62-Q62,"")</f>
        <v/>
      </c>
      <c r="V62" s="7">
        <f>IF(Q62="","",IF(R62&lt;&gt;"",IF(R62&lt;=Q62,"Réalisée à temps","Réalisée en retard"),IF(Q62&lt;'Tableau de bord'!$C$7,"En retard","À venir")))</f>
        <v/>
      </c>
      <c r="W62" s="7">
        <f>IF(A62="","",IF(COUNTIF($A$5:$A$304,A62)&gt;1,"N° en double",IF(COUNTIF('Sites et équipements'!$D$5:$D$204,D62)=0,"Code installation inconnu",IF(Q62="","Échéance manquante",IF(AND(S62="Réalisé",R62=""),"Date de réalisation manquante",IF(AND(R62&lt;&gt;"",S62&lt;&gt;"Réalisé"),"Statut incohérent",IF(AND(K62="Oui",L62=""),"Référence réglementaire manquante","OK")))))))</f>
        <v/>
      </c>
      <c r="X62" s="7">
        <f>IF(AND(A62&lt;&gt;"",OR('Tableau de bord'!$C$9="",B62='Tableau de bord'!$C$9),OR('Tableau de bord'!$C$10="",C62='Tableau de bord'!$C$10),OR('Tableau de bord'!$C$11="",E62='Tableau de bord'!$C$11),OR('Tableau de bord'!$C$12="",F62='Tableau de bord'!$C$12),OR('Tableau de bord'!$C$13="",'Tableau de bord'!$C$13="Préventive"),OR('Tableau de bord'!$C$16="",M62='Tableau de bord'!$C$16),OR('Tableau de bord'!$C$17="",O62='Tableau de bord'!$C$17)),1,0)</f>
        <v/>
      </c>
      <c r="Y62" s="7">
        <f>IF(AND(X62=1,Q62&lt;&gt;"",Q62&gt;='Tableau de bord'!$C$5,Q62&lt;='Tableau de bord'!$C$6),1,0)</f>
        <v/>
      </c>
      <c r="Z62" s="7">
        <f>IF(AND(Y62=1,R62&lt;&gt;""),1,0)</f>
        <v/>
      </c>
      <c r="AA62" s="7">
        <f>IF(AND(X62=1,V62="En retard"),1,0)</f>
        <v/>
      </c>
      <c r="AB62" s="7">
        <f>IF(AND(AA62=1,K62="Oui"),1,0)</f>
        <v/>
      </c>
      <c r="AC62" s="7">
        <f>IF(AND(A62&lt;&gt;"",Q62&lt;&gt;"",Q62&gt;='Tableau de bord'!$C$5,Q62&lt;='Tableau de bord'!$C$6),B62,"")</f>
        <v/>
      </c>
      <c r="AD62" s="7">
        <f>IF(AND(AC62&lt;&gt;"",R62&lt;&gt;""),B62,"")</f>
        <v/>
      </c>
      <c r="AE62" s="7">
        <f>IF(V62="En retard",B62,"")</f>
        <v/>
      </c>
      <c r="AF62" s="7">
        <f>IF(OR(W62="",W62="OK"),0,1)</f>
        <v/>
      </c>
    </row>
    <row r="63" ht="18" customHeight="1">
      <c r="A63" s="7" t="n"/>
      <c r="B63" s="7" t="n"/>
      <c r="C63" s="7" t="n"/>
      <c r="D63" s="7" t="n"/>
      <c r="E63" s="7" t="n"/>
      <c r="F63" s="7" t="n"/>
      <c r="G63" s="7" t="n"/>
      <c r="H63" s="7" t="n"/>
      <c r="I63" s="7" t="n"/>
      <c r="J63" s="7" t="n"/>
      <c r="K63" s="7" t="n"/>
      <c r="L63" s="7" t="n"/>
      <c r="M63" s="7" t="n"/>
      <c r="N63" s="7" t="n"/>
      <c r="O63" s="7" t="n"/>
      <c r="P63" s="16" t="n"/>
      <c r="Q63" s="16" t="n"/>
      <c r="R63" s="16" t="n"/>
      <c r="S63" s="7" t="n"/>
      <c r="T63" s="7" t="n"/>
      <c r="U63" s="7">
        <f>IF(AND(Q63&lt;&gt;"",R63&lt;&gt;""),R63-Q63,"")</f>
        <v/>
      </c>
      <c r="V63" s="7">
        <f>IF(Q63="","",IF(R63&lt;&gt;"",IF(R63&lt;=Q63,"Réalisée à temps","Réalisée en retard"),IF(Q63&lt;'Tableau de bord'!$C$7,"En retard","À venir")))</f>
        <v/>
      </c>
      <c r="W63" s="7">
        <f>IF(A63="","",IF(COUNTIF($A$5:$A$304,A63)&gt;1,"N° en double",IF(COUNTIF('Sites et équipements'!$D$5:$D$204,D63)=0,"Code installation inconnu",IF(Q63="","Échéance manquante",IF(AND(S63="Réalisé",R63=""),"Date de réalisation manquante",IF(AND(R63&lt;&gt;"",S63&lt;&gt;"Réalisé"),"Statut incohérent",IF(AND(K63="Oui",L63=""),"Référence réglementaire manquante","OK")))))))</f>
        <v/>
      </c>
      <c r="X63" s="7">
        <f>IF(AND(A63&lt;&gt;"",OR('Tableau de bord'!$C$9="",B63='Tableau de bord'!$C$9),OR('Tableau de bord'!$C$10="",C63='Tableau de bord'!$C$10),OR('Tableau de bord'!$C$11="",E63='Tableau de bord'!$C$11),OR('Tableau de bord'!$C$12="",F63='Tableau de bord'!$C$12),OR('Tableau de bord'!$C$13="",'Tableau de bord'!$C$13="Préventive"),OR('Tableau de bord'!$C$16="",M63='Tableau de bord'!$C$16),OR('Tableau de bord'!$C$17="",O63='Tableau de bord'!$C$17)),1,0)</f>
        <v/>
      </c>
      <c r="Y63" s="7">
        <f>IF(AND(X63=1,Q63&lt;&gt;"",Q63&gt;='Tableau de bord'!$C$5,Q63&lt;='Tableau de bord'!$C$6),1,0)</f>
        <v/>
      </c>
      <c r="Z63" s="7">
        <f>IF(AND(Y63=1,R63&lt;&gt;""),1,0)</f>
        <v/>
      </c>
      <c r="AA63" s="7">
        <f>IF(AND(X63=1,V63="En retard"),1,0)</f>
        <v/>
      </c>
      <c r="AB63" s="7">
        <f>IF(AND(AA63=1,K63="Oui"),1,0)</f>
        <v/>
      </c>
      <c r="AC63" s="7">
        <f>IF(AND(A63&lt;&gt;"",Q63&lt;&gt;"",Q63&gt;='Tableau de bord'!$C$5,Q63&lt;='Tableau de bord'!$C$6),B63,"")</f>
        <v/>
      </c>
      <c r="AD63" s="7">
        <f>IF(AND(AC63&lt;&gt;"",R63&lt;&gt;""),B63,"")</f>
        <v/>
      </c>
      <c r="AE63" s="7">
        <f>IF(V63="En retard",B63,"")</f>
        <v/>
      </c>
      <c r="AF63" s="7">
        <f>IF(OR(W63="",W63="OK"),0,1)</f>
        <v/>
      </c>
    </row>
    <row r="64" ht="18" customHeight="1">
      <c r="A64" s="7" t="n"/>
      <c r="B64" s="7" t="n"/>
      <c r="C64" s="7" t="n"/>
      <c r="D64" s="7" t="n"/>
      <c r="E64" s="7" t="n"/>
      <c r="F64" s="7" t="n"/>
      <c r="G64" s="7" t="n"/>
      <c r="H64" s="7" t="n"/>
      <c r="I64" s="7" t="n"/>
      <c r="J64" s="7" t="n"/>
      <c r="K64" s="7" t="n"/>
      <c r="L64" s="7" t="n"/>
      <c r="M64" s="7" t="n"/>
      <c r="N64" s="7" t="n"/>
      <c r="O64" s="7" t="n"/>
      <c r="P64" s="16" t="n"/>
      <c r="Q64" s="16" t="n"/>
      <c r="R64" s="16" t="n"/>
      <c r="S64" s="7" t="n"/>
      <c r="T64" s="7" t="n"/>
      <c r="U64" s="7">
        <f>IF(AND(Q64&lt;&gt;"",R64&lt;&gt;""),R64-Q64,"")</f>
        <v/>
      </c>
      <c r="V64" s="7">
        <f>IF(Q64="","",IF(R64&lt;&gt;"",IF(R64&lt;=Q64,"Réalisée à temps","Réalisée en retard"),IF(Q64&lt;'Tableau de bord'!$C$7,"En retard","À venir")))</f>
        <v/>
      </c>
      <c r="W64" s="7">
        <f>IF(A64="","",IF(COUNTIF($A$5:$A$304,A64)&gt;1,"N° en double",IF(COUNTIF('Sites et équipements'!$D$5:$D$204,D64)=0,"Code installation inconnu",IF(Q64="","Échéance manquante",IF(AND(S64="Réalisé",R64=""),"Date de réalisation manquante",IF(AND(R64&lt;&gt;"",S64&lt;&gt;"Réalisé"),"Statut incohérent",IF(AND(K64="Oui",L64=""),"Référence réglementaire manquante","OK")))))))</f>
        <v/>
      </c>
      <c r="X64" s="7">
        <f>IF(AND(A64&lt;&gt;"",OR('Tableau de bord'!$C$9="",B64='Tableau de bord'!$C$9),OR('Tableau de bord'!$C$10="",C64='Tableau de bord'!$C$10),OR('Tableau de bord'!$C$11="",E64='Tableau de bord'!$C$11),OR('Tableau de bord'!$C$12="",F64='Tableau de bord'!$C$12),OR('Tableau de bord'!$C$13="",'Tableau de bord'!$C$13="Préventive"),OR('Tableau de bord'!$C$16="",M64='Tableau de bord'!$C$16),OR('Tableau de bord'!$C$17="",O64='Tableau de bord'!$C$17)),1,0)</f>
        <v/>
      </c>
      <c r="Y64" s="7">
        <f>IF(AND(X64=1,Q64&lt;&gt;"",Q64&gt;='Tableau de bord'!$C$5,Q64&lt;='Tableau de bord'!$C$6),1,0)</f>
        <v/>
      </c>
      <c r="Z64" s="7">
        <f>IF(AND(Y64=1,R64&lt;&gt;""),1,0)</f>
        <v/>
      </c>
      <c r="AA64" s="7">
        <f>IF(AND(X64=1,V64="En retard"),1,0)</f>
        <v/>
      </c>
      <c r="AB64" s="7">
        <f>IF(AND(AA64=1,K64="Oui"),1,0)</f>
        <v/>
      </c>
      <c r="AC64" s="7">
        <f>IF(AND(A64&lt;&gt;"",Q64&lt;&gt;"",Q64&gt;='Tableau de bord'!$C$5,Q64&lt;='Tableau de bord'!$C$6),B64,"")</f>
        <v/>
      </c>
      <c r="AD64" s="7">
        <f>IF(AND(AC64&lt;&gt;"",R64&lt;&gt;""),B64,"")</f>
        <v/>
      </c>
      <c r="AE64" s="7">
        <f>IF(V64="En retard",B64,"")</f>
        <v/>
      </c>
      <c r="AF64" s="7">
        <f>IF(OR(W64="",W64="OK"),0,1)</f>
        <v/>
      </c>
    </row>
    <row r="65" ht="18" customHeight="1">
      <c r="A65" s="7" t="n"/>
      <c r="B65" s="7" t="n"/>
      <c r="C65" s="7" t="n"/>
      <c r="D65" s="7" t="n"/>
      <c r="E65" s="7" t="n"/>
      <c r="F65" s="7" t="n"/>
      <c r="G65" s="7" t="n"/>
      <c r="H65" s="7" t="n"/>
      <c r="I65" s="7" t="n"/>
      <c r="J65" s="7" t="n"/>
      <c r="K65" s="7" t="n"/>
      <c r="L65" s="7" t="n"/>
      <c r="M65" s="7" t="n"/>
      <c r="N65" s="7" t="n"/>
      <c r="O65" s="7" t="n"/>
      <c r="P65" s="16" t="n"/>
      <c r="Q65" s="16" t="n"/>
      <c r="R65" s="16" t="n"/>
      <c r="S65" s="7" t="n"/>
      <c r="T65" s="7" t="n"/>
      <c r="U65" s="7">
        <f>IF(AND(Q65&lt;&gt;"",R65&lt;&gt;""),R65-Q65,"")</f>
        <v/>
      </c>
      <c r="V65" s="7">
        <f>IF(Q65="","",IF(R65&lt;&gt;"",IF(R65&lt;=Q65,"Réalisée à temps","Réalisée en retard"),IF(Q65&lt;'Tableau de bord'!$C$7,"En retard","À venir")))</f>
        <v/>
      </c>
      <c r="W65" s="7">
        <f>IF(A65="","",IF(COUNTIF($A$5:$A$304,A65)&gt;1,"N° en double",IF(COUNTIF('Sites et équipements'!$D$5:$D$204,D65)=0,"Code installation inconnu",IF(Q65="","Échéance manquante",IF(AND(S65="Réalisé",R65=""),"Date de réalisation manquante",IF(AND(R65&lt;&gt;"",S65&lt;&gt;"Réalisé"),"Statut incohérent",IF(AND(K65="Oui",L65=""),"Référence réglementaire manquante","OK")))))))</f>
        <v/>
      </c>
      <c r="X65" s="7">
        <f>IF(AND(A65&lt;&gt;"",OR('Tableau de bord'!$C$9="",B65='Tableau de bord'!$C$9),OR('Tableau de bord'!$C$10="",C65='Tableau de bord'!$C$10),OR('Tableau de bord'!$C$11="",E65='Tableau de bord'!$C$11),OR('Tableau de bord'!$C$12="",F65='Tableau de bord'!$C$12),OR('Tableau de bord'!$C$13="",'Tableau de bord'!$C$13="Préventive"),OR('Tableau de bord'!$C$16="",M65='Tableau de bord'!$C$16),OR('Tableau de bord'!$C$17="",O65='Tableau de bord'!$C$17)),1,0)</f>
        <v/>
      </c>
      <c r="Y65" s="7">
        <f>IF(AND(X65=1,Q65&lt;&gt;"",Q65&gt;='Tableau de bord'!$C$5,Q65&lt;='Tableau de bord'!$C$6),1,0)</f>
        <v/>
      </c>
      <c r="Z65" s="7">
        <f>IF(AND(Y65=1,R65&lt;&gt;""),1,0)</f>
        <v/>
      </c>
      <c r="AA65" s="7">
        <f>IF(AND(X65=1,V65="En retard"),1,0)</f>
        <v/>
      </c>
      <c r="AB65" s="7">
        <f>IF(AND(AA65=1,K65="Oui"),1,0)</f>
        <v/>
      </c>
      <c r="AC65" s="7">
        <f>IF(AND(A65&lt;&gt;"",Q65&lt;&gt;"",Q65&gt;='Tableau de bord'!$C$5,Q65&lt;='Tableau de bord'!$C$6),B65,"")</f>
        <v/>
      </c>
      <c r="AD65" s="7">
        <f>IF(AND(AC65&lt;&gt;"",R65&lt;&gt;""),B65,"")</f>
        <v/>
      </c>
      <c r="AE65" s="7">
        <f>IF(V65="En retard",B65,"")</f>
        <v/>
      </c>
      <c r="AF65" s="7">
        <f>IF(OR(W65="",W65="OK"),0,1)</f>
        <v/>
      </c>
    </row>
    <row r="66" ht="18" customHeight="1">
      <c r="A66" s="7" t="n"/>
      <c r="B66" s="7" t="n"/>
      <c r="C66" s="7" t="n"/>
      <c r="D66" s="7" t="n"/>
      <c r="E66" s="7" t="n"/>
      <c r="F66" s="7" t="n"/>
      <c r="G66" s="7" t="n"/>
      <c r="H66" s="7" t="n"/>
      <c r="I66" s="7" t="n"/>
      <c r="J66" s="7" t="n"/>
      <c r="K66" s="7" t="n"/>
      <c r="L66" s="7" t="n"/>
      <c r="M66" s="7" t="n"/>
      <c r="N66" s="7" t="n"/>
      <c r="O66" s="7" t="n"/>
      <c r="P66" s="16" t="n"/>
      <c r="Q66" s="16" t="n"/>
      <c r="R66" s="16" t="n"/>
      <c r="S66" s="7" t="n"/>
      <c r="T66" s="7" t="n"/>
      <c r="U66" s="7">
        <f>IF(AND(Q66&lt;&gt;"",R66&lt;&gt;""),R66-Q66,"")</f>
        <v/>
      </c>
      <c r="V66" s="7">
        <f>IF(Q66="","",IF(R66&lt;&gt;"",IF(R66&lt;=Q66,"Réalisée à temps","Réalisée en retard"),IF(Q66&lt;'Tableau de bord'!$C$7,"En retard","À venir")))</f>
        <v/>
      </c>
      <c r="W66" s="7">
        <f>IF(A66="","",IF(COUNTIF($A$5:$A$304,A66)&gt;1,"N° en double",IF(COUNTIF('Sites et équipements'!$D$5:$D$204,D66)=0,"Code installation inconnu",IF(Q66="","Échéance manquante",IF(AND(S66="Réalisé",R66=""),"Date de réalisation manquante",IF(AND(R66&lt;&gt;"",S66&lt;&gt;"Réalisé"),"Statut incohérent",IF(AND(K66="Oui",L66=""),"Référence réglementaire manquante","OK")))))))</f>
        <v/>
      </c>
      <c r="X66" s="7">
        <f>IF(AND(A66&lt;&gt;"",OR('Tableau de bord'!$C$9="",B66='Tableau de bord'!$C$9),OR('Tableau de bord'!$C$10="",C66='Tableau de bord'!$C$10),OR('Tableau de bord'!$C$11="",E66='Tableau de bord'!$C$11),OR('Tableau de bord'!$C$12="",F66='Tableau de bord'!$C$12),OR('Tableau de bord'!$C$13="",'Tableau de bord'!$C$13="Préventive"),OR('Tableau de bord'!$C$16="",M66='Tableau de bord'!$C$16),OR('Tableau de bord'!$C$17="",O66='Tableau de bord'!$C$17)),1,0)</f>
        <v/>
      </c>
      <c r="Y66" s="7">
        <f>IF(AND(X66=1,Q66&lt;&gt;"",Q66&gt;='Tableau de bord'!$C$5,Q66&lt;='Tableau de bord'!$C$6),1,0)</f>
        <v/>
      </c>
      <c r="Z66" s="7">
        <f>IF(AND(Y66=1,R66&lt;&gt;""),1,0)</f>
        <v/>
      </c>
      <c r="AA66" s="7">
        <f>IF(AND(X66=1,V66="En retard"),1,0)</f>
        <v/>
      </c>
      <c r="AB66" s="7">
        <f>IF(AND(AA66=1,K66="Oui"),1,0)</f>
        <v/>
      </c>
      <c r="AC66" s="7">
        <f>IF(AND(A66&lt;&gt;"",Q66&lt;&gt;"",Q66&gt;='Tableau de bord'!$C$5,Q66&lt;='Tableau de bord'!$C$6),B66,"")</f>
        <v/>
      </c>
      <c r="AD66" s="7">
        <f>IF(AND(AC66&lt;&gt;"",R66&lt;&gt;""),B66,"")</f>
        <v/>
      </c>
      <c r="AE66" s="7">
        <f>IF(V66="En retard",B66,"")</f>
        <v/>
      </c>
      <c r="AF66" s="7">
        <f>IF(OR(W66="",W66="OK"),0,1)</f>
        <v/>
      </c>
    </row>
    <row r="67" ht="18" customHeight="1">
      <c r="A67" s="7" t="n"/>
      <c r="B67" s="7" t="n"/>
      <c r="C67" s="7" t="n"/>
      <c r="D67" s="7" t="n"/>
      <c r="E67" s="7" t="n"/>
      <c r="F67" s="7" t="n"/>
      <c r="G67" s="7" t="n"/>
      <c r="H67" s="7" t="n"/>
      <c r="I67" s="7" t="n"/>
      <c r="J67" s="7" t="n"/>
      <c r="K67" s="7" t="n"/>
      <c r="L67" s="7" t="n"/>
      <c r="M67" s="7" t="n"/>
      <c r="N67" s="7" t="n"/>
      <c r="O67" s="7" t="n"/>
      <c r="P67" s="16" t="n"/>
      <c r="Q67" s="16" t="n"/>
      <c r="R67" s="16" t="n"/>
      <c r="S67" s="7" t="n"/>
      <c r="T67" s="7" t="n"/>
      <c r="U67" s="7">
        <f>IF(AND(Q67&lt;&gt;"",R67&lt;&gt;""),R67-Q67,"")</f>
        <v/>
      </c>
      <c r="V67" s="7">
        <f>IF(Q67="","",IF(R67&lt;&gt;"",IF(R67&lt;=Q67,"Réalisée à temps","Réalisée en retard"),IF(Q67&lt;'Tableau de bord'!$C$7,"En retard","À venir")))</f>
        <v/>
      </c>
      <c r="W67" s="7">
        <f>IF(A67="","",IF(COUNTIF($A$5:$A$304,A67)&gt;1,"N° en double",IF(COUNTIF('Sites et équipements'!$D$5:$D$204,D67)=0,"Code installation inconnu",IF(Q67="","Échéance manquante",IF(AND(S67="Réalisé",R67=""),"Date de réalisation manquante",IF(AND(R67&lt;&gt;"",S67&lt;&gt;"Réalisé"),"Statut incohérent",IF(AND(K67="Oui",L67=""),"Référence réglementaire manquante","OK")))))))</f>
        <v/>
      </c>
      <c r="X67" s="7">
        <f>IF(AND(A67&lt;&gt;"",OR('Tableau de bord'!$C$9="",B67='Tableau de bord'!$C$9),OR('Tableau de bord'!$C$10="",C67='Tableau de bord'!$C$10),OR('Tableau de bord'!$C$11="",E67='Tableau de bord'!$C$11),OR('Tableau de bord'!$C$12="",F67='Tableau de bord'!$C$12),OR('Tableau de bord'!$C$13="",'Tableau de bord'!$C$13="Préventive"),OR('Tableau de bord'!$C$16="",M67='Tableau de bord'!$C$16),OR('Tableau de bord'!$C$17="",O67='Tableau de bord'!$C$17)),1,0)</f>
        <v/>
      </c>
      <c r="Y67" s="7">
        <f>IF(AND(X67=1,Q67&lt;&gt;"",Q67&gt;='Tableau de bord'!$C$5,Q67&lt;='Tableau de bord'!$C$6),1,0)</f>
        <v/>
      </c>
      <c r="Z67" s="7">
        <f>IF(AND(Y67=1,R67&lt;&gt;""),1,0)</f>
        <v/>
      </c>
      <c r="AA67" s="7">
        <f>IF(AND(X67=1,V67="En retard"),1,0)</f>
        <v/>
      </c>
      <c r="AB67" s="7">
        <f>IF(AND(AA67=1,K67="Oui"),1,0)</f>
        <v/>
      </c>
      <c r="AC67" s="7">
        <f>IF(AND(A67&lt;&gt;"",Q67&lt;&gt;"",Q67&gt;='Tableau de bord'!$C$5,Q67&lt;='Tableau de bord'!$C$6),B67,"")</f>
        <v/>
      </c>
      <c r="AD67" s="7">
        <f>IF(AND(AC67&lt;&gt;"",R67&lt;&gt;""),B67,"")</f>
        <v/>
      </c>
      <c r="AE67" s="7">
        <f>IF(V67="En retard",B67,"")</f>
        <v/>
      </c>
      <c r="AF67" s="7">
        <f>IF(OR(W67="",W67="OK"),0,1)</f>
        <v/>
      </c>
    </row>
    <row r="68" ht="18" customHeight="1">
      <c r="A68" s="7" t="n"/>
      <c r="B68" s="7" t="n"/>
      <c r="C68" s="7" t="n"/>
      <c r="D68" s="7" t="n"/>
      <c r="E68" s="7" t="n"/>
      <c r="F68" s="7" t="n"/>
      <c r="G68" s="7" t="n"/>
      <c r="H68" s="7" t="n"/>
      <c r="I68" s="7" t="n"/>
      <c r="J68" s="7" t="n"/>
      <c r="K68" s="7" t="n"/>
      <c r="L68" s="7" t="n"/>
      <c r="M68" s="7" t="n"/>
      <c r="N68" s="7" t="n"/>
      <c r="O68" s="7" t="n"/>
      <c r="P68" s="16" t="n"/>
      <c r="Q68" s="16" t="n"/>
      <c r="R68" s="16" t="n"/>
      <c r="S68" s="7" t="n"/>
      <c r="T68" s="7" t="n"/>
      <c r="U68" s="7">
        <f>IF(AND(Q68&lt;&gt;"",R68&lt;&gt;""),R68-Q68,"")</f>
        <v/>
      </c>
      <c r="V68" s="7">
        <f>IF(Q68="","",IF(R68&lt;&gt;"",IF(R68&lt;=Q68,"Réalisée à temps","Réalisée en retard"),IF(Q68&lt;'Tableau de bord'!$C$7,"En retard","À venir")))</f>
        <v/>
      </c>
      <c r="W68" s="7">
        <f>IF(A68="","",IF(COUNTIF($A$5:$A$304,A68)&gt;1,"N° en double",IF(COUNTIF('Sites et équipements'!$D$5:$D$204,D68)=0,"Code installation inconnu",IF(Q68="","Échéance manquante",IF(AND(S68="Réalisé",R68=""),"Date de réalisation manquante",IF(AND(R68&lt;&gt;"",S68&lt;&gt;"Réalisé"),"Statut incohérent",IF(AND(K68="Oui",L68=""),"Référence réglementaire manquante","OK")))))))</f>
        <v/>
      </c>
      <c r="X68" s="7">
        <f>IF(AND(A68&lt;&gt;"",OR('Tableau de bord'!$C$9="",B68='Tableau de bord'!$C$9),OR('Tableau de bord'!$C$10="",C68='Tableau de bord'!$C$10),OR('Tableau de bord'!$C$11="",E68='Tableau de bord'!$C$11),OR('Tableau de bord'!$C$12="",F68='Tableau de bord'!$C$12),OR('Tableau de bord'!$C$13="",'Tableau de bord'!$C$13="Préventive"),OR('Tableau de bord'!$C$16="",M68='Tableau de bord'!$C$16),OR('Tableau de bord'!$C$17="",O68='Tableau de bord'!$C$17)),1,0)</f>
        <v/>
      </c>
      <c r="Y68" s="7">
        <f>IF(AND(X68=1,Q68&lt;&gt;"",Q68&gt;='Tableau de bord'!$C$5,Q68&lt;='Tableau de bord'!$C$6),1,0)</f>
        <v/>
      </c>
      <c r="Z68" s="7">
        <f>IF(AND(Y68=1,R68&lt;&gt;""),1,0)</f>
        <v/>
      </c>
      <c r="AA68" s="7">
        <f>IF(AND(X68=1,V68="En retard"),1,0)</f>
        <v/>
      </c>
      <c r="AB68" s="7">
        <f>IF(AND(AA68=1,K68="Oui"),1,0)</f>
        <v/>
      </c>
      <c r="AC68" s="7">
        <f>IF(AND(A68&lt;&gt;"",Q68&lt;&gt;"",Q68&gt;='Tableau de bord'!$C$5,Q68&lt;='Tableau de bord'!$C$6),B68,"")</f>
        <v/>
      </c>
      <c r="AD68" s="7">
        <f>IF(AND(AC68&lt;&gt;"",R68&lt;&gt;""),B68,"")</f>
        <v/>
      </c>
      <c r="AE68" s="7">
        <f>IF(V68="En retard",B68,"")</f>
        <v/>
      </c>
      <c r="AF68" s="7">
        <f>IF(OR(W68="",W68="OK"),0,1)</f>
        <v/>
      </c>
    </row>
    <row r="69" ht="18" customHeight="1">
      <c r="A69" s="7" t="n"/>
      <c r="B69" s="7" t="n"/>
      <c r="C69" s="7" t="n"/>
      <c r="D69" s="7" t="n"/>
      <c r="E69" s="7" t="n"/>
      <c r="F69" s="7" t="n"/>
      <c r="G69" s="7" t="n"/>
      <c r="H69" s="7" t="n"/>
      <c r="I69" s="7" t="n"/>
      <c r="J69" s="7" t="n"/>
      <c r="K69" s="7" t="n"/>
      <c r="L69" s="7" t="n"/>
      <c r="M69" s="7" t="n"/>
      <c r="N69" s="7" t="n"/>
      <c r="O69" s="7" t="n"/>
      <c r="P69" s="16" t="n"/>
      <c r="Q69" s="16" t="n"/>
      <c r="R69" s="16" t="n"/>
      <c r="S69" s="7" t="n"/>
      <c r="T69" s="7" t="n"/>
      <c r="U69" s="7">
        <f>IF(AND(Q69&lt;&gt;"",R69&lt;&gt;""),R69-Q69,"")</f>
        <v/>
      </c>
      <c r="V69" s="7">
        <f>IF(Q69="","",IF(R69&lt;&gt;"",IF(R69&lt;=Q69,"Réalisée à temps","Réalisée en retard"),IF(Q69&lt;'Tableau de bord'!$C$7,"En retard","À venir")))</f>
        <v/>
      </c>
      <c r="W69" s="7">
        <f>IF(A69="","",IF(COUNTIF($A$5:$A$304,A69)&gt;1,"N° en double",IF(COUNTIF('Sites et équipements'!$D$5:$D$204,D69)=0,"Code installation inconnu",IF(Q69="","Échéance manquante",IF(AND(S69="Réalisé",R69=""),"Date de réalisation manquante",IF(AND(R69&lt;&gt;"",S69&lt;&gt;"Réalisé"),"Statut incohérent",IF(AND(K69="Oui",L69=""),"Référence réglementaire manquante","OK")))))))</f>
        <v/>
      </c>
      <c r="X69" s="7">
        <f>IF(AND(A69&lt;&gt;"",OR('Tableau de bord'!$C$9="",B69='Tableau de bord'!$C$9),OR('Tableau de bord'!$C$10="",C69='Tableau de bord'!$C$10),OR('Tableau de bord'!$C$11="",E69='Tableau de bord'!$C$11),OR('Tableau de bord'!$C$12="",F69='Tableau de bord'!$C$12),OR('Tableau de bord'!$C$13="",'Tableau de bord'!$C$13="Préventive"),OR('Tableau de bord'!$C$16="",M69='Tableau de bord'!$C$16),OR('Tableau de bord'!$C$17="",O69='Tableau de bord'!$C$17)),1,0)</f>
        <v/>
      </c>
      <c r="Y69" s="7">
        <f>IF(AND(X69=1,Q69&lt;&gt;"",Q69&gt;='Tableau de bord'!$C$5,Q69&lt;='Tableau de bord'!$C$6),1,0)</f>
        <v/>
      </c>
      <c r="Z69" s="7">
        <f>IF(AND(Y69=1,R69&lt;&gt;""),1,0)</f>
        <v/>
      </c>
      <c r="AA69" s="7">
        <f>IF(AND(X69=1,V69="En retard"),1,0)</f>
        <v/>
      </c>
      <c r="AB69" s="7">
        <f>IF(AND(AA69=1,K69="Oui"),1,0)</f>
        <v/>
      </c>
      <c r="AC69" s="7">
        <f>IF(AND(A69&lt;&gt;"",Q69&lt;&gt;"",Q69&gt;='Tableau de bord'!$C$5,Q69&lt;='Tableau de bord'!$C$6),B69,"")</f>
        <v/>
      </c>
      <c r="AD69" s="7">
        <f>IF(AND(AC69&lt;&gt;"",R69&lt;&gt;""),B69,"")</f>
        <v/>
      </c>
      <c r="AE69" s="7">
        <f>IF(V69="En retard",B69,"")</f>
        <v/>
      </c>
      <c r="AF69" s="7">
        <f>IF(OR(W69="",W69="OK"),0,1)</f>
        <v/>
      </c>
    </row>
    <row r="70" ht="18" customHeight="1">
      <c r="A70" s="7" t="n"/>
      <c r="B70" s="7" t="n"/>
      <c r="C70" s="7" t="n"/>
      <c r="D70" s="7" t="n"/>
      <c r="E70" s="7" t="n"/>
      <c r="F70" s="7" t="n"/>
      <c r="G70" s="7" t="n"/>
      <c r="H70" s="7" t="n"/>
      <c r="I70" s="7" t="n"/>
      <c r="J70" s="7" t="n"/>
      <c r="K70" s="7" t="n"/>
      <c r="L70" s="7" t="n"/>
      <c r="M70" s="7" t="n"/>
      <c r="N70" s="7" t="n"/>
      <c r="O70" s="7" t="n"/>
      <c r="P70" s="16" t="n"/>
      <c r="Q70" s="16" t="n"/>
      <c r="R70" s="16" t="n"/>
      <c r="S70" s="7" t="n"/>
      <c r="T70" s="7" t="n"/>
      <c r="U70" s="7">
        <f>IF(AND(Q70&lt;&gt;"",R70&lt;&gt;""),R70-Q70,"")</f>
        <v/>
      </c>
      <c r="V70" s="7">
        <f>IF(Q70="","",IF(R70&lt;&gt;"",IF(R70&lt;=Q70,"Réalisée à temps","Réalisée en retard"),IF(Q70&lt;'Tableau de bord'!$C$7,"En retard","À venir")))</f>
        <v/>
      </c>
      <c r="W70" s="7">
        <f>IF(A70="","",IF(COUNTIF($A$5:$A$304,A70)&gt;1,"N° en double",IF(COUNTIF('Sites et équipements'!$D$5:$D$204,D70)=0,"Code installation inconnu",IF(Q70="","Échéance manquante",IF(AND(S70="Réalisé",R70=""),"Date de réalisation manquante",IF(AND(R70&lt;&gt;"",S70&lt;&gt;"Réalisé"),"Statut incohérent",IF(AND(K70="Oui",L70=""),"Référence réglementaire manquante","OK")))))))</f>
        <v/>
      </c>
      <c r="X70" s="7">
        <f>IF(AND(A70&lt;&gt;"",OR('Tableau de bord'!$C$9="",B70='Tableau de bord'!$C$9),OR('Tableau de bord'!$C$10="",C70='Tableau de bord'!$C$10),OR('Tableau de bord'!$C$11="",E70='Tableau de bord'!$C$11),OR('Tableau de bord'!$C$12="",F70='Tableau de bord'!$C$12),OR('Tableau de bord'!$C$13="",'Tableau de bord'!$C$13="Préventive"),OR('Tableau de bord'!$C$16="",M70='Tableau de bord'!$C$16),OR('Tableau de bord'!$C$17="",O70='Tableau de bord'!$C$17)),1,0)</f>
        <v/>
      </c>
      <c r="Y70" s="7">
        <f>IF(AND(X70=1,Q70&lt;&gt;"",Q70&gt;='Tableau de bord'!$C$5,Q70&lt;='Tableau de bord'!$C$6),1,0)</f>
        <v/>
      </c>
      <c r="Z70" s="7">
        <f>IF(AND(Y70=1,R70&lt;&gt;""),1,0)</f>
        <v/>
      </c>
      <c r="AA70" s="7">
        <f>IF(AND(X70=1,V70="En retard"),1,0)</f>
        <v/>
      </c>
      <c r="AB70" s="7">
        <f>IF(AND(AA70=1,K70="Oui"),1,0)</f>
        <v/>
      </c>
      <c r="AC70" s="7">
        <f>IF(AND(A70&lt;&gt;"",Q70&lt;&gt;"",Q70&gt;='Tableau de bord'!$C$5,Q70&lt;='Tableau de bord'!$C$6),B70,"")</f>
        <v/>
      </c>
      <c r="AD70" s="7">
        <f>IF(AND(AC70&lt;&gt;"",R70&lt;&gt;""),B70,"")</f>
        <v/>
      </c>
      <c r="AE70" s="7">
        <f>IF(V70="En retard",B70,"")</f>
        <v/>
      </c>
      <c r="AF70" s="7">
        <f>IF(OR(W70="",W70="OK"),0,1)</f>
        <v/>
      </c>
    </row>
    <row r="71" ht="18" customHeight="1">
      <c r="A71" s="7" t="n"/>
      <c r="B71" s="7" t="n"/>
      <c r="C71" s="7" t="n"/>
      <c r="D71" s="7" t="n"/>
      <c r="E71" s="7" t="n"/>
      <c r="F71" s="7" t="n"/>
      <c r="G71" s="7" t="n"/>
      <c r="H71" s="7" t="n"/>
      <c r="I71" s="7" t="n"/>
      <c r="J71" s="7" t="n"/>
      <c r="K71" s="7" t="n"/>
      <c r="L71" s="7" t="n"/>
      <c r="M71" s="7" t="n"/>
      <c r="N71" s="7" t="n"/>
      <c r="O71" s="7" t="n"/>
      <c r="P71" s="16" t="n"/>
      <c r="Q71" s="16" t="n"/>
      <c r="R71" s="16" t="n"/>
      <c r="S71" s="7" t="n"/>
      <c r="T71" s="7" t="n"/>
      <c r="U71" s="7">
        <f>IF(AND(Q71&lt;&gt;"",R71&lt;&gt;""),R71-Q71,"")</f>
        <v/>
      </c>
      <c r="V71" s="7">
        <f>IF(Q71="","",IF(R71&lt;&gt;"",IF(R71&lt;=Q71,"Réalisée à temps","Réalisée en retard"),IF(Q71&lt;'Tableau de bord'!$C$7,"En retard","À venir")))</f>
        <v/>
      </c>
      <c r="W71" s="7">
        <f>IF(A71="","",IF(COUNTIF($A$5:$A$304,A71)&gt;1,"N° en double",IF(COUNTIF('Sites et équipements'!$D$5:$D$204,D71)=0,"Code installation inconnu",IF(Q71="","Échéance manquante",IF(AND(S71="Réalisé",R71=""),"Date de réalisation manquante",IF(AND(R71&lt;&gt;"",S71&lt;&gt;"Réalisé"),"Statut incohérent",IF(AND(K71="Oui",L71=""),"Référence réglementaire manquante","OK")))))))</f>
        <v/>
      </c>
      <c r="X71" s="7">
        <f>IF(AND(A71&lt;&gt;"",OR('Tableau de bord'!$C$9="",B71='Tableau de bord'!$C$9),OR('Tableau de bord'!$C$10="",C71='Tableau de bord'!$C$10),OR('Tableau de bord'!$C$11="",E71='Tableau de bord'!$C$11),OR('Tableau de bord'!$C$12="",F71='Tableau de bord'!$C$12),OR('Tableau de bord'!$C$13="",'Tableau de bord'!$C$13="Préventive"),OR('Tableau de bord'!$C$16="",M71='Tableau de bord'!$C$16),OR('Tableau de bord'!$C$17="",O71='Tableau de bord'!$C$17)),1,0)</f>
        <v/>
      </c>
      <c r="Y71" s="7">
        <f>IF(AND(X71=1,Q71&lt;&gt;"",Q71&gt;='Tableau de bord'!$C$5,Q71&lt;='Tableau de bord'!$C$6),1,0)</f>
        <v/>
      </c>
      <c r="Z71" s="7">
        <f>IF(AND(Y71=1,R71&lt;&gt;""),1,0)</f>
        <v/>
      </c>
      <c r="AA71" s="7">
        <f>IF(AND(X71=1,V71="En retard"),1,0)</f>
        <v/>
      </c>
      <c r="AB71" s="7">
        <f>IF(AND(AA71=1,K71="Oui"),1,0)</f>
        <v/>
      </c>
      <c r="AC71" s="7">
        <f>IF(AND(A71&lt;&gt;"",Q71&lt;&gt;"",Q71&gt;='Tableau de bord'!$C$5,Q71&lt;='Tableau de bord'!$C$6),B71,"")</f>
        <v/>
      </c>
      <c r="AD71" s="7">
        <f>IF(AND(AC71&lt;&gt;"",R71&lt;&gt;""),B71,"")</f>
        <v/>
      </c>
      <c r="AE71" s="7">
        <f>IF(V71="En retard",B71,"")</f>
        <v/>
      </c>
      <c r="AF71" s="7">
        <f>IF(OR(W71="",W71="OK"),0,1)</f>
        <v/>
      </c>
    </row>
    <row r="72" ht="18" customHeight="1">
      <c r="A72" s="7" t="n"/>
      <c r="B72" s="7" t="n"/>
      <c r="C72" s="7" t="n"/>
      <c r="D72" s="7" t="n"/>
      <c r="E72" s="7" t="n"/>
      <c r="F72" s="7" t="n"/>
      <c r="G72" s="7" t="n"/>
      <c r="H72" s="7" t="n"/>
      <c r="I72" s="7" t="n"/>
      <c r="J72" s="7" t="n"/>
      <c r="K72" s="7" t="n"/>
      <c r="L72" s="7" t="n"/>
      <c r="M72" s="7" t="n"/>
      <c r="N72" s="7" t="n"/>
      <c r="O72" s="7" t="n"/>
      <c r="P72" s="16" t="n"/>
      <c r="Q72" s="16" t="n"/>
      <c r="R72" s="16" t="n"/>
      <c r="S72" s="7" t="n"/>
      <c r="T72" s="7" t="n"/>
      <c r="U72" s="7">
        <f>IF(AND(Q72&lt;&gt;"",R72&lt;&gt;""),R72-Q72,"")</f>
        <v/>
      </c>
      <c r="V72" s="7">
        <f>IF(Q72="","",IF(R72&lt;&gt;"",IF(R72&lt;=Q72,"Réalisée à temps","Réalisée en retard"),IF(Q72&lt;'Tableau de bord'!$C$7,"En retard","À venir")))</f>
        <v/>
      </c>
      <c r="W72" s="7">
        <f>IF(A72="","",IF(COUNTIF($A$5:$A$304,A72)&gt;1,"N° en double",IF(COUNTIF('Sites et équipements'!$D$5:$D$204,D72)=0,"Code installation inconnu",IF(Q72="","Échéance manquante",IF(AND(S72="Réalisé",R72=""),"Date de réalisation manquante",IF(AND(R72&lt;&gt;"",S72&lt;&gt;"Réalisé"),"Statut incohérent",IF(AND(K72="Oui",L72=""),"Référence réglementaire manquante","OK")))))))</f>
        <v/>
      </c>
      <c r="X72" s="7">
        <f>IF(AND(A72&lt;&gt;"",OR('Tableau de bord'!$C$9="",B72='Tableau de bord'!$C$9),OR('Tableau de bord'!$C$10="",C72='Tableau de bord'!$C$10),OR('Tableau de bord'!$C$11="",E72='Tableau de bord'!$C$11),OR('Tableau de bord'!$C$12="",F72='Tableau de bord'!$C$12),OR('Tableau de bord'!$C$13="",'Tableau de bord'!$C$13="Préventive"),OR('Tableau de bord'!$C$16="",M72='Tableau de bord'!$C$16),OR('Tableau de bord'!$C$17="",O72='Tableau de bord'!$C$17)),1,0)</f>
        <v/>
      </c>
      <c r="Y72" s="7">
        <f>IF(AND(X72=1,Q72&lt;&gt;"",Q72&gt;='Tableau de bord'!$C$5,Q72&lt;='Tableau de bord'!$C$6),1,0)</f>
        <v/>
      </c>
      <c r="Z72" s="7">
        <f>IF(AND(Y72=1,R72&lt;&gt;""),1,0)</f>
        <v/>
      </c>
      <c r="AA72" s="7">
        <f>IF(AND(X72=1,V72="En retard"),1,0)</f>
        <v/>
      </c>
      <c r="AB72" s="7">
        <f>IF(AND(AA72=1,K72="Oui"),1,0)</f>
        <v/>
      </c>
      <c r="AC72" s="7">
        <f>IF(AND(A72&lt;&gt;"",Q72&lt;&gt;"",Q72&gt;='Tableau de bord'!$C$5,Q72&lt;='Tableau de bord'!$C$6),B72,"")</f>
        <v/>
      </c>
      <c r="AD72" s="7">
        <f>IF(AND(AC72&lt;&gt;"",R72&lt;&gt;""),B72,"")</f>
        <v/>
      </c>
      <c r="AE72" s="7">
        <f>IF(V72="En retard",B72,"")</f>
        <v/>
      </c>
      <c r="AF72" s="7">
        <f>IF(OR(W72="",W72="OK"),0,1)</f>
        <v/>
      </c>
    </row>
    <row r="73" ht="18" customHeight="1">
      <c r="A73" s="7" t="n"/>
      <c r="B73" s="7" t="n"/>
      <c r="C73" s="7" t="n"/>
      <c r="D73" s="7" t="n"/>
      <c r="E73" s="7" t="n"/>
      <c r="F73" s="7" t="n"/>
      <c r="G73" s="7" t="n"/>
      <c r="H73" s="7" t="n"/>
      <c r="I73" s="7" t="n"/>
      <c r="J73" s="7" t="n"/>
      <c r="K73" s="7" t="n"/>
      <c r="L73" s="7" t="n"/>
      <c r="M73" s="7" t="n"/>
      <c r="N73" s="7" t="n"/>
      <c r="O73" s="7" t="n"/>
      <c r="P73" s="16" t="n"/>
      <c r="Q73" s="16" t="n"/>
      <c r="R73" s="16" t="n"/>
      <c r="S73" s="7" t="n"/>
      <c r="T73" s="7" t="n"/>
      <c r="U73" s="7">
        <f>IF(AND(Q73&lt;&gt;"",R73&lt;&gt;""),R73-Q73,"")</f>
        <v/>
      </c>
      <c r="V73" s="7">
        <f>IF(Q73="","",IF(R73&lt;&gt;"",IF(R73&lt;=Q73,"Réalisée à temps","Réalisée en retard"),IF(Q73&lt;'Tableau de bord'!$C$7,"En retard","À venir")))</f>
        <v/>
      </c>
      <c r="W73" s="7">
        <f>IF(A73="","",IF(COUNTIF($A$5:$A$304,A73)&gt;1,"N° en double",IF(COUNTIF('Sites et équipements'!$D$5:$D$204,D73)=0,"Code installation inconnu",IF(Q73="","Échéance manquante",IF(AND(S73="Réalisé",R73=""),"Date de réalisation manquante",IF(AND(R73&lt;&gt;"",S73&lt;&gt;"Réalisé"),"Statut incohérent",IF(AND(K73="Oui",L73=""),"Référence réglementaire manquante","OK")))))))</f>
        <v/>
      </c>
      <c r="X73" s="7">
        <f>IF(AND(A73&lt;&gt;"",OR('Tableau de bord'!$C$9="",B73='Tableau de bord'!$C$9),OR('Tableau de bord'!$C$10="",C73='Tableau de bord'!$C$10),OR('Tableau de bord'!$C$11="",E73='Tableau de bord'!$C$11),OR('Tableau de bord'!$C$12="",F73='Tableau de bord'!$C$12),OR('Tableau de bord'!$C$13="",'Tableau de bord'!$C$13="Préventive"),OR('Tableau de bord'!$C$16="",M73='Tableau de bord'!$C$16),OR('Tableau de bord'!$C$17="",O73='Tableau de bord'!$C$17)),1,0)</f>
        <v/>
      </c>
      <c r="Y73" s="7">
        <f>IF(AND(X73=1,Q73&lt;&gt;"",Q73&gt;='Tableau de bord'!$C$5,Q73&lt;='Tableau de bord'!$C$6),1,0)</f>
        <v/>
      </c>
      <c r="Z73" s="7">
        <f>IF(AND(Y73=1,R73&lt;&gt;""),1,0)</f>
        <v/>
      </c>
      <c r="AA73" s="7">
        <f>IF(AND(X73=1,V73="En retard"),1,0)</f>
        <v/>
      </c>
      <c r="AB73" s="7">
        <f>IF(AND(AA73=1,K73="Oui"),1,0)</f>
        <v/>
      </c>
      <c r="AC73" s="7">
        <f>IF(AND(A73&lt;&gt;"",Q73&lt;&gt;"",Q73&gt;='Tableau de bord'!$C$5,Q73&lt;='Tableau de bord'!$C$6),B73,"")</f>
        <v/>
      </c>
      <c r="AD73" s="7">
        <f>IF(AND(AC73&lt;&gt;"",R73&lt;&gt;""),B73,"")</f>
        <v/>
      </c>
      <c r="AE73" s="7">
        <f>IF(V73="En retard",B73,"")</f>
        <v/>
      </c>
      <c r="AF73" s="7">
        <f>IF(OR(W73="",W73="OK"),0,1)</f>
        <v/>
      </c>
    </row>
    <row r="74" ht="18" customHeight="1">
      <c r="A74" s="7" t="n"/>
      <c r="B74" s="7" t="n"/>
      <c r="C74" s="7" t="n"/>
      <c r="D74" s="7" t="n"/>
      <c r="E74" s="7" t="n"/>
      <c r="F74" s="7" t="n"/>
      <c r="G74" s="7" t="n"/>
      <c r="H74" s="7" t="n"/>
      <c r="I74" s="7" t="n"/>
      <c r="J74" s="7" t="n"/>
      <c r="K74" s="7" t="n"/>
      <c r="L74" s="7" t="n"/>
      <c r="M74" s="7" t="n"/>
      <c r="N74" s="7" t="n"/>
      <c r="O74" s="7" t="n"/>
      <c r="P74" s="16" t="n"/>
      <c r="Q74" s="16" t="n"/>
      <c r="R74" s="16" t="n"/>
      <c r="S74" s="7" t="n"/>
      <c r="T74" s="7" t="n"/>
      <c r="U74" s="7">
        <f>IF(AND(Q74&lt;&gt;"",R74&lt;&gt;""),R74-Q74,"")</f>
        <v/>
      </c>
      <c r="V74" s="7">
        <f>IF(Q74="","",IF(R74&lt;&gt;"",IF(R74&lt;=Q74,"Réalisée à temps","Réalisée en retard"),IF(Q74&lt;'Tableau de bord'!$C$7,"En retard","À venir")))</f>
        <v/>
      </c>
      <c r="W74" s="7">
        <f>IF(A74="","",IF(COUNTIF($A$5:$A$304,A74)&gt;1,"N° en double",IF(COUNTIF('Sites et équipements'!$D$5:$D$204,D74)=0,"Code installation inconnu",IF(Q74="","Échéance manquante",IF(AND(S74="Réalisé",R74=""),"Date de réalisation manquante",IF(AND(R74&lt;&gt;"",S74&lt;&gt;"Réalisé"),"Statut incohérent",IF(AND(K74="Oui",L74=""),"Référence réglementaire manquante","OK")))))))</f>
        <v/>
      </c>
      <c r="X74" s="7">
        <f>IF(AND(A74&lt;&gt;"",OR('Tableau de bord'!$C$9="",B74='Tableau de bord'!$C$9),OR('Tableau de bord'!$C$10="",C74='Tableau de bord'!$C$10),OR('Tableau de bord'!$C$11="",E74='Tableau de bord'!$C$11),OR('Tableau de bord'!$C$12="",F74='Tableau de bord'!$C$12),OR('Tableau de bord'!$C$13="",'Tableau de bord'!$C$13="Préventive"),OR('Tableau de bord'!$C$16="",M74='Tableau de bord'!$C$16),OR('Tableau de bord'!$C$17="",O74='Tableau de bord'!$C$17)),1,0)</f>
        <v/>
      </c>
      <c r="Y74" s="7">
        <f>IF(AND(X74=1,Q74&lt;&gt;"",Q74&gt;='Tableau de bord'!$C$5,Q74&lt;='Tableau de bord'!$C$6),1,0)</f>
        <v/>
      </c>
      <c r="Z74" s="7">
        <f>IF(AND(Y74=1,R74&lt;&gt;""),1,0)</f>
        <v/>
      </c>
      <c r="AA74" s="7">
        <f>IF(AND(X74=1,V74="En retard"),1,0)</f>
        <v/>
      </c>
      <c r="AB74" s="7">
        <f>IF(AND(AA74=1,K74="Oui"),1,0)</f>
        <v/>
      </c>
      <c r="AC74" s="7">
        <f>IF(AND(A74&lt;&gt;"",Q74&lt;&gt;"",Q74&gt;='Tableau de bord'!$C$5,Q74&lt;='Tableau de bord'!$C$6),B74,"")</f>
        <v/>
      </c>
      <c r="AD74" s="7">
        <f>IF(AND(AC74&lt;&gt;"",R74&lt;&gt;""),B74,"")</f>
        <v/>
      </c>
      <c r="AE74" s="7">
        <f>IF(V74="En retard",B74,"")</f>
        <v/>
      </c>
      <c r="AF74" s="7">
        <f>IF(OR(W74="",W74="OK"),0,1)</f>
        <v/>
      </c>
    </row>
    <row r="75" ht="18" customHeight="1">
      <c r="A75" s="7" t="n"/>
      <c r="B75" s="7" t="n"/>
      <c r="C75" s="7" t="n"/>
      <c r="D75" s="7" t="n"/>
      <c r="E75" s="7" t="n"/>
      <c r="F75" s="7" t="n"/>
      <c r="G75" s="7" t="n"/>
      <c r="H75" s="7" t="n"/>
      <c r="I75" s="7" t="n"/>
      <c r="J75" s="7" t="n"/>
      <c r="K75" s="7" t="n"/>
      <c r="L75" s="7" t="n"/>
      <c r="M75" s="7" t="n"/>
      <c r="N75" s="7" t="n"/>
      <c r="O75" s="7" t="n"/>
      <c r="P75" s="16" t="n"/>
      <c r="Q75" s="16" t="n"/>
      <c r="R75" s="16" t="n"/>
      <c r="S75" s="7" t="n"/>
      <c r="T75" s="7" t="n"/>
      <c r="U75" s="7">
        <f>IF(AND(Q75&lt;&gt;"",R75&lt;&gt;""),R75-Q75,"")</f>
        <v/>
      </c>
      <c r="V75" s="7">
        <f>IF(Q75="","",IF(R75&lt;&gt;"",IF(R75&lt;=Q75,"Réalisée à temps","Réalisée en retard"),IF(Q75&lt;'Tableau de bord'!$C$7,"En retard","À venir")))</f>
        <v/>
      </c>
      <c r="W75" s="7">
        <f>IF(A75="","",IF(COUNTIF($A$5:$A$304,A75)&gt;1,"N° en double",IF(COUNTIF('Sites et équipements'!$D$5:$D$204,D75)=0,"Code installation inconnu",IF(Q75="","Échéance manquante",IF(AND(S75="Réalisé",R75=""),"Date de réalisation manquante",IF(AND(R75&lt;&gt;"",S75&lt;&gt;"Réalisé"),"Statut incohérent",IF(AND(K75="Oui",L75=""),"Référence réglementaire manquante","OK")))))))</f>
        <v/>
      </c>
      <c r="X75" s="7">
        <f>IF(AND(A75&lt;&gt;"",OR('Tableau de bord'!$C$9="",B75='Tableau de bord'!$C$9),OR('Tableau de bord'!$C$10="",C75='Tableau de bord'!$C$10),OR('Tableau de bord'!$C$11="",E75='Tableau de bord'!$C$11),OR('Tableau de bord'!$C$12="",F75='Tableau de bord'!$C$12),OR('Tableau de bord'!$C$13="",'Tableau de bord'!$C$13="Préventive"),OR('Tableau de bord'!$C$16="",M75='Tableau de bord'!$C$16),OR('Tableau de bord'!$C$17="",O75='Tableau de bord'!$C$17)),1,0)</f>
        <v/>
      </c>
      <c r="Y75" s="7">
        <f>IF(AND(X75=1,Q75&lt;&gt;"",Q75&gt;='Tableau de bord'!$C$5,Q75&lt;='Tableau de bord'!$C$6),1,0)</f>
        <v/>
      </c>
      <c r="Z75" s="7">
        <f>IF(AND(Y75=1,R75&lt;&gt;""),1,0)</f>
        <v/>
      </c>
      <c r="AA75" s="7">
        <f>IF(AND(X75=1,V75="En retard"),1,0)</f>
        <v/>
      </c>
      <c r="AB75" s="7">
        <f>IF(AND(AA75=1,K75="Oui"),1,0)</f>
        <v/>
      </c>
      <c r="AC75" s="7">
        <f>IF(AND(A75&lt;&gt;"",Q75&lt;&gt;"",Q75&gt;='Tableau de bord'!$C$5,Q75&lt;='Tableau de bord'!$C$6),B75,"")</f>
        <v/>
      </c>
      <c r="AD75" s="7">
        <f>IF(AND(AC75&lt;&gt;"",R75&lt;&gt;""),B75,"")</f>
        <v/>
      </c>
      <c r="AE75" s="7">
        <f>IF(V75="En retard",B75,"")</f>
        <v/>
      </c>
      <c r="AF75" s="7">
        <f>IF(OR(W75="",W75="OK"),0,1)</f>
        <v/>
      </c>
    </row>
    <row r="76" ht="18" customHeight="1">
      <c r="A76" s="7" t="n"/>
      <c r="B76" s="7" t="n"/>
      <c r="C76" s="7" t="n"/>
      <c r="D76" s="7" t="n"/>
      <c r="E76" s="7" t="n"/>
      <c r="F76" s="7" t="n"/>
      <c r="G76" s="7" t="n"/>
      <c r="H76" s="7" t="n"/>
      <c r="I76" s="7" t="n"/>
      <c r="J76" s="7" t="n"/>
      <c r="K76" s="7" t="n"/>
      <c r="L76" s="7" t="n"/>
      <c r="M76" s="7" t="n"/>
      <c r="N76" s="7" t="n"/>
      <c r="O76" s="7" t="n"/>
      <c r="P76" s="16" t="n"/>
      <c r="Q76" s="16" t="n"/>
      <c r="R76" s="16" t="n"/>
      <c r="S76" s="7" t="n"/>
      <c r="T76" s="7" t="n"/>
      <c r="U76" s="7">
        <f>IF(AND(Q76&lt;&gt;"",R76&lt;&gt;""),R76-Q76,"")</f>
        <v/>
      </c>
      <c r="V76" s="7">
        <f>IF(Q76="","",IF(R76&lt;&gt;"",IF(R76&lt;=Q76,"Réalisée à temps","Réalisée en retard"),IF(Q76&lt;'Tableau de bord'!$C$7,"En retard","À venir")))</f>
        <v/>
      </c>
      <c r="W76" s="7">
        <f>IF(A76="","",IF(COUNTIF($A$5:$A$304,A76)&gt;1,"N° en double",IF(COUNTIF('Sites et équipements'!$D$5:$D$204,D76)=0,"Code installation inconnu",IF(Q76="","Échéance manquante",IF(AND(S76="Réalisé",R76=""),"Date de réalisation manquante",IF(AND(R76&lt;&gt;"",S76&lt;&gt;"Réalisé"),"Statut incohérent",IF(AND(K76="Oui",L76=""),"Référence réglementaire manquante","OK")))))))</f>
        <v/>
      </c>
      <c r="X76" s="7">
        <f>IF(AND(A76&lt;&gt;"",OR('Tableau de bord'!$C$9="",B76='Tableau de bord'!$C$9),OR('Tableau de bord'!$C$10="",C76='Tableau de bord'!$C$10),OR('Tableau de bord'!$C$11="",E76='Tableau de bord'!$C$11),OR('Tableau de bord'!$C$12="",F76='Tableau de bord'!$C$12),OR('Tableau de bord'!$C$13="",'Tableau de bord'!$C$13="Préventive"),OR('Tableau de bord'!$C$16="",M76='Tableau de bord'!$C$16),OR('Tableau de bord'!$C$17="",O76='Tableau de bord'!$C$17)),1,0)</f>
        <v/>
      </c>
      <c r="Y76" s="7">
        <f>IF(AND(X76=1,Q76&lt;&gt;"",Q76&gt;='Tableau de bord'!$C$5,Q76&lt;='Tableau de bord'!$C$6),1,0)</f>
        <v/>
      </c>
      <c r="Z76" s="7">
        <f>IF(AND(Y76=1,R76&lt;&gt;""),1,0)</f>
        <v/>
      </c>
      <c r="AA76" s="7">
        <f>IF(AND(X76=1,V76="En retard"),1,0)</f>
        <v/>
      </c>
      <c r="AB76" s="7">
        <f>IF(AND(AA76=1,K76="Oui"),1,0)</f>
        <v/>
      </c>
      <c r="AC76" s="7">
        <f>IF(AND(A76&lt;&gt;"",Q76&lt;&gt;"",Q76&gt;='Tableau de bord'!$C$5,Q76&lt;='Tableau de bord'!$C$6),B76,"")</f>
        <v/>
      </c>
      <c r="AD76" s="7">
        <f>IF(AND(AC76&lt;&gt;"",R76&lt;&gt;""),B76,"")</f>
        <v/>
      </c>
      <c r="AE76" s="7">
        <f>IF(V76="En retard",B76,"")</f>
        <v/>
      </c>
      <c r="AF76" s="7">
        <f>IF(OR(W76="",W76="OK"),0,1)</f>
        <v/>
      </c>
    </row>
    <row r="77" ht="18" customHeight="1">
      <c r="A77" s="7" t="n"/>
      <c r="B77" s="7" t="n"/>
      <c r="C77" s="7" t="n"/>
      <c r="D77" s="7" t="n"/>
      <c r="E77" s="7" t="n"/>
      <c r="F77" s="7" t="n"/>
      <c r="G77" s="7" t="n"/>
      <c r="H77" s="7" t="n"/>
      <c r="I77" s="7" t="n"/>
      <c r="J77" s="7" t="n"/>
      <c r="K77" s="7" t="n"/>
      <c r="L77" s="7" t="n"/>
      <c r="M77" s="7" t="n"/>
      <c r="N77" s="7" t="n"/>
      <c r="O77" s="7" t="n"/>
      <c r="P77" s="16" t="n"/>
      <c r="Q77" s="16" t="n"/>
      <c r="R77" s="16" t="n"/>
      <c r="S77" s="7" t="n"/>
      <c r="T77" s="7" t="n"/>
      <c r="U77" s="7">
        <f>IF(AND(Q77&lt;&gt;"",R77&lt;&gt;""),R77-Q77,"")</f>
        <v/>
      </c>
      <c r="V77" s="7">
        <f>IF(Q77="","",IF(R77&lt;&gt;"",IF(R77&lt;=Q77,"Réalisée à temps","Réalisée en retard"),IF(Q77&lt;'Tableau de bord'!$C$7,"En retard","À venir")))</f>
        <v/>
      </c>
      <c r="W77" s="7">
        <f>IF(A77="","",IF(COUNTIF($A$5:$A$304,A77)&gt;1,"N° en double",IF(COUNTIF('Sites et équipements'!$D$5:$D$204,D77)=0,"Code installation inconnu",IF(Q77="","Échéance manquante",IF(AND(S77="Réalisé",R77=""),"Date de réalisation manquante",IF(AND(R77&lt;&gt;"",S77&lt;&gt;"Réalisé"),"Statut incohérent",IF(AND(K77="Oui",L77=""),"Référence réglementaire manquante","OK")))))))</f>
        <v/>
      </c>
      <c r="X77" s="7">
        <f>IF(AND(A77&lt;&gt;"",OR('Tableau de bord'!$C$9="",B77='Tableau de bord'!$C$9),OR('Tableau de bord'!$C$10="",C77='Tableau de bord'!$C$10),OR('Tableau de bord'!$C$11="",E77='Tableau de bord'!$C$11),OR('Tableau de bord'!$C$12="",F77='Tableau de bord'!$C$12),OR('Tableau de bord'!$C$13="",'Tableau de bord'!$C$13="Préventive"),OR('Tableau de bord'!$C$16="",M77='Tableau de bord'!$C$16),OR('Tableau de bord'!$C$17="",O77='Tableau de bord'!$C$17)),1,0)</f>
        <v/>
      </c>
      <c r="Y77" s="7">
        <f>IF(AND(X77=1,Q77&lt;&gt;"",Q77&gt;='Tableau de bord'!$C$5,Q77&lt;='Tableau de bord'!$C$6),1,0)</f>
        <v/>
      </c>
      <c r="Z77" s="7">
        <f>IF(AND(Y77=1,R77&lt;&gt;""),1,0)</f>
        <v/>
      </c>
      <c r="AA77" s="7">
        <f>IF(AND(X77=1,V77="En retard"),1,0)</f>
        <v/>
      </c>
      <c r="AB77" s="7">
        <f>IF(AND(AA77=1,K77="Oui"),1,0)</f>
        <v/>
      </c>
      <c r="AC77" s="7">
        <f>IF(AND(A77&lt;&gt;"",Q77&lt;&gt;"",Q77&gt;='Tableau de bord'!$C$5,Q77&lt;='Tableau de bord'!$C$6),B77,"")</f>
        <v/>
      </c>
      <c r="AD77" s="7">
        <f>IF(AND(AC77&lt;&gt;"",R77&lt;&gt;""),B77,"")</f>
        <v/>
      </c>
      <c r="AE77" s="7">
        <f>IF(V77="En retard",B77,"")</f>
        <v/>
      </c>
      <c r="AF77" s="7">
        <f>IF(OR(W77="",W77="OK"),0,1)</f>
        <v/>
      </c>
    </row>
    <row r="78" ht="18" customHeight="1">
      <c r="A78" s="7" t="n"/>
      <c r="B78" s="7" t="n"/>
      <c r="C78" s="7" t="n"/>
      <c r="D78" s="7" t="n"/>
      <c r="E78" s="7" t="n"/>
      <c r="F78" s="7" t="n"/>
      <c r="G78" s="7" t="n"/>
      <c r="H78" s="7" t="n"/>
      <c r="I78" s="7" t="n"/>
      <c r="J78" s="7" t="n"/>
      <c r="K78" s="7" t="n"/>
      <c r="L78" s="7" t="n"/>
      <c r="M78" s="7" t="n"/>
      <c r="N78" s="7" t="n"/>
      <c r="O78" s="7" t="n"/>
      <c r="P78" s="16" t="n"/>
      <c r="Q78" s="16" t="n"/>
      <c r="R78" s="16" t="n"/>
      <c r="S78" s="7" t="n"/>
      <c r="T78" s="7" t="n"/>
      <c r="U78" s="7">
        <f>IF(AND(Q78&lt;&gt;"",R78&lt;&gt;""),R78-Q78,"")</f>
        <v/>
      </c>
      <c r="V78" s="7">
        <f>IF(Q78="","",IF(R78&lt;&gt;"",IF(R78&lt;=Q78,"Réalisée à temps","Réalisée en retard"),IF(Q78&lt;'Tableau de bord'!$C$7,"En retard","À venir")))</f>
        <v/>
      </c>
      <c r="W78" s="7">
        <f>IF(A78="","",IF(COUNTIF($A$5:$A$304,A78)&gt;1,"N° en double",IF(COUNTIF('Sites et équipements'!$D$5:$D$204,D78)=0,"Code installation inconnu",IF(Q78="","Échéance manquante",IF(AND(S78="Réalisé",R78=""),"Date de réalisation manquante",IF(AND(R78&lt;&gt;"",S78&lt;&gt;"Réalisé"),"Statut incohérent",IF(AND(K78="Oui",L78=""),"Référence réglementaire manquante","OK")))))))</f>
        <v/>
      </c>
      <c r="X78" s="7">
        <f>IF(AND(A78&lt;&gt;"",OR('Tableau de bord'!$C$9="",B78='Tableau de bord'!$C$9),OR('Tableau de bord'!$C$10="",C78='Tableau de bord'!$C$10),OR('Tableau de bord'!$C$11="",E78='Tableau de bord'!$C$11),OR('Tableau de bord'!$C$12="",F78='Tableau de bord'!$C$12),OR('Tableau de bord'!$C$13="",'Tableau de bord'!$C$13="Préventive"),OR('Tableau de bord'!$C$16="",M78='Tableau de bord'!$C$16),OR('Tableau de bord'!$C$17="",O78='Tableau de bord'!$C$17)),1,0)</f>
        <v/>
      </c>
      <c r="Y78" s="7">
        <f>IF(AND(X78=1,Q78&lt;&gt;"",Q78&gt;='Tableau de bord'!$C$5,Q78&lt;='Tableau de bord'!$C$6),1,0)</f>
        <v/>
      </c>
      <c r="Z78" s="7">
        <f>IF(AND(Y78=1,R78&lt;&gt;""),1,0)</f>
        <v/>
      </c>
      <c r="AA78" s="7">
        <f>IF(AND(X78=1,V78="En retard"),1,0)</f>
        <v/>
      </c>
      <c r="AB78" s="7">
        <f>IF(AND(AA78=1,K78="Oui"),1,0)</f>
        <v/>
      </c>
      <c r="AC78" s="7">
        <f>IF(AND(A78&lt;&gt;"",Q78&lt;&gt;"",Q78&gt;='Tableau de bord'!$C$5,Q78&lt;='Tableau de bord'!$C$6),B78,"")</f>
        <v/>
      </c>
      <c r="AD78" s="7">
        <f>IF(AND(AC78&lt;&gt;"",R78&lt;&gt;""),B78,"")</f>
        <v/>
      </c>
      <c r="AE78" s="7">
        <f>IF(V78="En retard",B78,"")</f>
        <v/>
      </c>
      <c r="AF78" s="7">
        <f>IF(OR(W78="",W78="OK"),0,1)</f>
        <v/>
      </c>
    </row>
    <row r="79" ht="18" customHeight="1">
      <c r="A79" s="7" t="n"/>
      <c r="B79" s="7" t="n"/>
      <c r="C79" s="7" t="n"/>
      <c r="D79" s="7" t="n"/>
      <c r="E79" s="7" t="n"/>
      <c r="F79" s="7" t="n"/>
      <c r="G79" s="7" t="n"/>
      <c r="H79" s="7" t="n"/>
      <c r="I79" s="7" t="n"/>
      <c r="J79" s="7" t="n"/>
      <c r="K79" s="7" t="n"/>
      <c r="L79" s="7" t="n"/>
      <c r="M79" s="7" t="n"/>
      <c r="N79" s="7" t="n"/>
      <c r="O79" s="7" t="n"/>
      <c r="P79" s="16" t="n"/>
      <c r="Q79" s="16" t="n"/>
      <c r="R79" s="16" t="n"/>
      <c r="S79" s="7" t="n"/>
      <c r="T79" s="7" t="n"/>
      <c r="U79" s="7">
        <f>IF(AND(Q79&lt;&gt;"",R79&lt;&gt;""),R79-Q79,"")</f>
        <v/>
      </c>
      <c r="V79" s="7">
        <f>IF(Q79="","",IF(R79&lt;&gt;"",IF(R79&lt;=Q79,"Réalisée à temps","Réalisée en retard"),IF(Q79&lt;'Tableau de bord'!$C$7,"En retard","À venir")))</f>
        <v/>
      </c>
      <c r="W79" s="7">
        <f>IF(A79="","",IF(COUNTIF($A$5:$A$304,A79)&gt;1,"N° en double",IF(COUNTIF('Sites et équipements'!$D$5:$D$204,D79)=0,"Code installation inconnu",IF(Q79="","Échéance manquante",IF(AND(S79="Réalisé",R79=""),"Date de réalisation manquante",IF(AND(R79&lt;&gt;"",S79&lt;&gt;"Réalisé"),"Statut incohérent",IF(AND(K79="Oui",L79=""),"Référence réglementaire manquante","OK")))))))</f>
        <v/>
      </c>
      <c r="X79" s="7">
        <f>IF(AND(A79&lt;&gt;"",OR('Tableau de bord'!$C$9="",B79='Tableau de bord'!$C$9),OR('Tableau de bord'!$C$10="",C79='Tableau de bord'!$C$10),OR('Tableau de bord'!$C$11="",E79='Tableau de bord'!$C$11),OR('Tableau de bord'!$C$12="",F79='Tableau de bord'!$C$12),OR('Tableau de bord'!$C$13="",'Tableau de bord'!$C$13="Préventive"),OR('Tableau de bord'!$C$16="",M79='Tableau de bord'!$C$16),OR('Tableau de bord'!$C$17="",O79='Tableau de bord'!$C$17)),1,0)</f>
        <v/>
      </c>
      <c r="Y79" s="7">
        <f>IF(AND(X79=1,Q79&lt;&gt;"",Q79&gt;='Tableau de bord'!$C$5,Q79&lt;='Tableau de bord'!$C$6),1,0)</f>
        <v/>
      </c>
      <c r="Z79" s="7">
        <f>IF(AND(Y79=1,R79&lt;&gt;""),1,0)</f>
        <v/>
      </c>
      <c r="AA79" s="7">
        <f>IF(AND(X79=1,V79="En retard"),1,0)</f>
        <v/>
      </c>
      <c r="AB79" s="7">
        <f>IF(AND(AA79=1,K79="Oui"),1,0)</f>
        <v/>
      </c>
      <c r="AC79" s="7">
        <f>IF(AND(A79&lt;&gt;"",Q79&lt;&gt;"",Q79&gt;='Tableau de bord'!$C$5,Q79&lt;='Tableau de bord'!$C$6),B79,"")</f>
        <v/>
      </c>
      <c r="AD79" s="7">
        <f>IF(AND(AC79&lt;&gt;"",R79&lt;&gt;""),B79,"")</f>
        <v/>
      </c>
      <c r="AE79" s="7">
        <f>IF(V79="En retard",B79,"")</f>
        <v/>
      </c>
      <c r="AF79" s="7">
        <f>IF(OR(W79="",W79="OK"),0,1)</f>
        <v/>
      </c>
    </row>
    <row r="80" ht="18" customHeight="1">
      <c r="A80" s="7" t="n"/>
      <c r="B80" s="7" t="n"/>
      <c r="C80" s="7" t="n"/>
      <c r="D80" s="7" t="n"/>
      <c r="E80" s="7" t="n"/>
      <c r="F80" s="7" t="n"/>
      <c r="G80" s="7" t="n"/>
      <c r="H80" s="7" t="n"/>
      <c r="I80" s="7" t="n"/>
      <c r="J80" s="7" t="n"/>
      <c r="K80" s="7" t="n"/>
      <c r="L80" s="7" t="n"/>
      <c r="M80" s="7" t="n"/>
      <c r="N80" s="7" t="n"/>
      <c r="O80" s="7" t="n"/>
      <c r="P80" s="16" t="n"/>
      <c r="Q80" s="16" t="n"/>
      <c r="R80" s="16" t="n"/>
      <c r="S80" s="7" t="n"/>
      <c r="T80" s="7" t="n"/>
      <c r="U80" s="7">
        <f>IF(AND(Q80&lt;&gt;"",R80&lt;&gt;""),R80-Q80,"")</f>
        <v/>
      </c>
      <c r="V80" s="7">
        <f>IF(Q80="","",IF(R80&lt;&gt;"",IF(R80&lt;=Q80,"Réalisée à temps","Réalisée en retard"),IF(Q80&lt;'Tableau de bord'!$C$7,"En retard","À venir")))</f>
        <v/>
      </c>
      <c r="W80" s="7">
        <f>IF(A80="","",IF(COUNTIF($A$5:$A$304,A80)&gt;1,"N° en double",IF(COUNTIF('Sites et équipements'!$D$5:$D$204,D80)=0,"Code installation inconnu",IF(Q80="","Échéance manquante",IF(AND(S80="Réalisé",R80=""),"Date de réalisation manquante",IF(AND(R80&lt;&gt;"",S80&lt;&gt;"Réalisé"),"Statut incohérent",IF(AND(K80="Oui",L80=""),"Référence réglementaire manquante","OK")))))))</f>
        <v/>
      </c>
      <c r="X80" s="7">
        <f>IF(AND(A80&lt;&gt;"",OR('Tableau de bord'!$C$9="",B80='Tableau de bord'!$C$9),OR('Tableau de bord'!$C$10="",C80='Tableau de bord'!$C$10),OR('Tableau de bord'!$C$11="",E80='Tableau de bord'!$C$11),OR('Tableau de bord'!$C$12="",F80='Tableau de bord'!$C$12),OR('Tableau de bord'!$C$13="",'Tableau de bord'!$C$13="Préventive"),OR('Tableau de bord'!$C$16="",M80='Tableau de bord'!$C$16),OR('Tableau de bord'!$C$17="",O80='Tableau de bord'!$C$17)),1,0)</f>
        <v/>
      </c>
      <c r="Y80" s="7">
        <f>IF(AND(X80=1,Q80&lt;&gt;"",Q80&gt;='Tableau de bord'!$C$5,Q80&lt;='Tableau de bord'!$C$6),1,0)</f>
        <v/>
      </c>
      <c r="Z80" s="7">
        <f>IF(AND(Y80=1,R80&lt;&gt;""),1,0)</f>
        <v/>
      </c>
      <c r="AA80" s="7">
        <f>IF(AND(X80=1,V80="En retard"),1,0)</f>
        <v/>
      </c>
      <c r="AB80" s="7">
        <f>IF(AND(AA80=1,K80="Oui"),1,0)</f>
        <v/>
      </c>
      <c r="AC80" s="7">
        <f>IF(AND(A80&lt;&gt;"",Q80&lt;&gt;"",Q80&gt;='Tableau de bord'!$C$5,Q80&lt;='Tableau de bord'!$C$6),B80,"")</f>
        <v/>
      </c>
      <c r="AD80" s="7">
        <f>IF(AND(AC80&lt;&gt;"",R80&lt;&gt;""),B80,"")</f>
        <v/>
      </c>
      <c r="AE80" s="7">
        <f>IF(V80="En retard",B80,"")</f>
        <v/>
      </c>
      <c r="AF80" s="7">
        <f>IF(OR(W80="",W80="OK"),0,1)</f>
        <v/>
      </c>
    </row>
    <row r="81" ht="18" customHeight="1">
      <c r="A81" s="7" t="n"/>
      <c r="B81" s="7" t="n"/>
      <c r="C81" s="7" t="n"/>
      <c r="D81" s="7" t="n"/>
      <c r="E81" s="7" t="n"/>
      <c r="F81" s="7" t="n"/>
      <c r="G81" s="7" t="n"/>
      <c r="H81" s="7" t="n"/>
      <c r="I81" s="7" t="n"/>
      <c r="J81" s="7" t="n"/>
      <c r="K81" s="7" t="n"/>
      <c r="L81" s="7" t="n"/>
      <c r="M81" s="7" t="n"/>
      <c r="N81" s="7" t="n"/>
      <c r="O81" s="7" t="n"/>
      <c r="P81" s="16" t="n"/>
      <c r="Q81" s="16" t="n"/>
      <c r="R81" s="16" t="n"/>
      <c r="S81" s="7" t="n"/>
      <c r="T81" s="7" t="n"/>
      <c r="U81" s="7">
        <f>IF(AND(Q81&lt;&gt;"",R81&lt;&gt;""),R81-Q81,"")</f>
        <v/>
      </c>
      <c r="V81" s="7">
        <f>IF(Q81="","",IF(R81&lt;&gt;"",IF(R81&lt;=Q81,"Réalisée à temps","Réalisée en retard"),IF(Q81&lt;'Tableau de bord'!$C$7,"En retard","À venir")))</f>
        <v/>
      </c>
      <c r="W81" s="7">
        <f>IF(A81="","",IF(COUNTIF($A$5:$A$304,A81)&gt;1,"N° en double",IF(COUNTIF('Sites et équipements'!$D$5:$D$204,D81)=0,"Code installation inconnu",IF(Q81="","Échéance manquante",IF(AND(S81="Réalisé",R81=""),"Date de réalisation manquante",IF(AND(R81&lt;&gt;"",S81&lt;&gt;"Réalisé"),"Statut incohérent",IF(AND(K81="Oui",L81=""),"Référence réglementaire manquante","OK")))))))</f>
        <v/>
      </c>
      <c r="X81" s="7">
        <f>IF(AND(A81&lt;&gt;"",OR('Tableau de bord'!$C$9="",B81='Tableau de bord'!$C$9),OR('Tableau de bord'!$C$10="",C81='Tableau de bord'!$C$10),OR('Tableau de bord'!$C$11="",E81='Tableau de bord'!$C$11),OR('Tableau de bord'!$C$12="",F81='Tableau de bord'!$C$12),OR('Tableau de bord'!$C$13="",'Tableau de bord'!$C$13="Préventive"),OR('Tableau de bord'!$C$16="",M81='Tableau de bord'!$C$16),OR('Tableau de bord'!$C$17="",O81='Tableau de bord'!$C$17)),1,0)</f>
        <v/>
      </c>
      <c r="Y81" s="7">
        <f>IF(AND(X81=1,Q81&lt;&gt;"",Q81&gt;='Tableau de bord'!$C$5,Q81&lt;='Tableau de bord'!$C$6),1,0)</f>
        <v/>
      </c>
      <c r="Z81" s="7">
        <f>IF(AND(Y81=1,R81&lt;&gt;""),1,0)</f>
        <v/>
      </c>
      <c r="AA81" s="7">
        <f>IF(AND(X81=1,V81="En retard"),1,0)</f>
        <v/>
      </c>
      <c r="AB81" s="7">
        <f>IF(AND(AA81=1,K81="Oui"),1,0)</f>
        <v/>
      </c>
      <c r="AC81" s="7">
        <f>IF(AND(A81&lt;&gt;"",Q81&lt;&gt;"",Q81&gt;='Tableau de bord'!$C$5,Q81&lt;='Tableau de bord'!$C$6),B81,"")</f>
        <v/>
      </c>
      <c r="AD81" s="7">
        <f>IF(AND(AC81&lt;&gt;"",R81&lt;&gt;""),B81,"")</f>
        <v/>
      </c>
      <c r="AE81" s="7">
        <f>IF(V81="En retard",B81,"")</f>
        <v/>
      </c>
      <c r="AF81" s="7">
        <f>IF(OR(W81="",W81="OK"),0,1)</f>
        <v/>
      </c>
    </row>
    <row r="82" ht="18" customHeight="1">
      <c r="A82" s="7" t="n"/>
      <c r="B82" s="7" t="n"/>
      <c r="C82" s="7" t="n"/>
      <c r="D82" s="7" t="n"/>
      <c r="E82" s="7" t="n"/>
      <c r="F82" s="7" t="n"/>
      <c r="G82" s="7" t="n"/>
      <c r="H82" s="7" t="n"/>
      <c r="I82" s="7" t="n"/>
      <c r="J82" s="7" t="n"/>
      <c r="K82" s="7" t="n"/>
      <c r="L82" s="7" t="n"/>
      <c r="M82" s="7" t="n"/>
      <c r="N82" s="7" t="n"/>
      <c r="O82" s="7" t="n"/>
      <c r="P82" s="16" t="n"/>
      <c r="Q82" s="16" t="n"/>
      <c r="R82" s="16" t="n"/>
      <c r="S82" s="7" t="n"/>
      <c r="T82" s="7" t="n"/>
      <c r="U82" s="7">
        <f>IF(AND(Q82&lt;&gt;"",R82&lt;&gt;""),R82-Q82,"")</f>
        <v/>
      </c>
      <c r="V82" s="7">
        <f>IF(Q82="","",IF(R82&lt;&gt;"",IF(R82&lt;=Q82,"Réalisée à temps","Réalisée en retard"),IF(Q82&lt;'Tableau de bord'!$C$7,"En retard","À venir")))</f>
        <v/>
      </c>
      <c r="W82" s="7">
        <f>IF(A82="","",IF(COUNTIF($A$5:$A$304,A82)&gt;1,"N° en double",IF(COUNTIF('Sites et équipements'!$D$5:$D$204,D82)=0,"Code installation inconnu",IF(Q82="","Échéance manquante",IF(AND(S82="Réalisé",R82=""),"Date de réalisation manquante",IF(AND(R82&lt;&gt;"",S82&lt;&gt;"Réalisé"),"Statut incohérent",IF(AND(K82="Oui",L82=""),"Référence réglementaire manquante","OK")))))))</f>
        <v/>
      </c>
      <c r="X82" s="7">
        <f>IF(AND(A82&lt;&gt;"",OR('Tableau de bord'!$C$9="",B82='Tableau de bord'!$C$9),OR('Tableau de bord'!$C$10="",C82='Tableau de bord'!$C$10),OR('Tableau de bord'!$C$11="",E82='Tableau de bord'!$C$11),OR('Tableau de bord'!$C$12="",F82='Tableau de bord'!$C$12),OR('Tableau de bord'!$C$13="",'Tableau de bord'!$C$13="Préventive"),OR('Tableau de bord'!$C$16="",M82='Tableau de bord'!$C$16),OR('Tableau de bord'!$C$17="",O82='Tableau de bord'!$C$17)),1,0)</f>
        <v/>
      </c>
      <c r="Y82" s="7">
        <f>IF(AND(X82=1,Q82&lt;&gt;"",Q82&gt;='Tableau de bord'!$C$5,Q82&lt;='Tableau de bord'!$C$6),1,0)</f>
        <v/>
      </c>
      <c r="Z82" s="7">
        <f>IF(AND(Y82=1,R82&lt;&gt;""),1,0)</f>
        <v/>
      </c>
      <c r="AA82" s="7">
        <f>IF(AND(X82=1,V82="En retard"),1,0)</f>
        <v/>
      </c>
      <c r="AB82" s="7">
        <f>IF(AND(AA82=1,K82="Oui"),1,0)</f>
        <v/>
      </c>
      <c r="AC82" s="7">
        <f>IF(AND(A82&lt;&gt;"",Q82&lt;&gt;"",Q82&gt;='Tableau de bord'!$C$5,Q82&lt;='Tableau de bord'!$C$6),B82,"")</f>
        <v/>
      </c>
      <c r="AD82" s="7">
        <f>IF(AND(AC82&lt;&gt;"",R82&lt;&gt;""),B82,"")</f>
        <v/>
      </c>
      <c r="AE82" s="7">
        <f>IF(V82="En retard",B82,"")</f>
        <v/>
      </c>
      <c r="AF82" s="7">
        <f>IF(OR(W82="",W82="OK"),0,1)</f>
        <v/>
      </c>
    </row>
    <row r="83" ht="18" customHeight="1">
      <c r="A83" s="7" t="n"/>
      <c r="B83" s="7" t="n"/>
      <c r="C83" s="7" t="n"/>
      <c r="D83" s="7" t="n"/>
      <c r="E83" s="7" t="n"/>
      <c r="F83" s="7" t="n"/>
      <c r="G83" s="7" t="n"/>
      <c r="H83" s="7" t="n"/>
      <c r="I83" s="7" t="n"/>
      <c r="J83" s="7" t="n"/>
      <c r="K83" s="7" t="n"/>
      <c r="L83" s="7" t="n"/>
      <c r="M83" s="7" t="n"/>
      <c r="N83" s="7" t="n"/>
      <c r="O83" s="7" t="n"/>
      <c r="P83" s="16" t="n"/>
      <c r="Q83" s="16" t="n"/>
      <c r="R83" s="16" t="n"/>
      <c r="S83" s="7" t="n"/>
      <c r="T83" s="7" t="n"/>
      <c r="U83" s="7">
        <f>IF(AND(Q83&lt;&gt;"",R83&lt;&gt;""),R83-Q83,"")</f>
        <v/>
      </c>
      <c r="V83" s="7">
        <f>IF(Q83="","",IF(R83&lt;&gt;"",IF(R83&lt;=Q83,"Réalisée à temps","Réalisée en retard"),IF(Q83&lt;'Tableau de bord'!$C$7,"En retard","À venir")))</f>
        <v/>
      </c>
      <c r="W83" s="7">
        <f>IF(A83="","",IF(COUNTIF($A$5:$A$304,A83)&gt;1,"N° en double",IF(COUNTIF('Sites et équipements'!$D$5:$D$204,D83)=0,"Code installation inconnu",IF(Q83="","Échéance manquante",IF(AND(S83="Réalisé",R83=""),"Date de réalisation manquante",IF(AND(R83&lt;&gt;"",S83&lt;&gt;"Réalisé"),"Statut incohérent",IF(AND(K83="Oui",L83=""),"Référence réglementaire manquante","OK")))))))</f>
        <v/>
      </c>
      <c r="X83" s="7">
        <f>IF(AND(A83&lt;&gt;"",OR('Tableau de bord'!$C$9="",B83='Tableau de bord'!$C$9),OR('Tableau de bord'!$C$10="",C83='Tableau de bord'!$C$10),OR('Tableau de bord'!$C$11="",E83='Tableau de bord'!$C$11),OR('Tableau de bord'!$C$12="",F83='Tableau de bord'!$C$12),OR('Tableau de bord'!$C$13="",'Tableau de bord'!$C$13="Préventive"),OR('Tableau de bord'!$C$16="",M83='Tableau de bord'!$C$16),OR('Tableau de bord'!$C$17="",O83='Tableau de bord'!$C$17)),1,0)</f>
        <v/>
      </c>
      <c r="Y83" s="7">
        <f>IF(AND(X83=1,Q83&lt;&gt;"",Q83&gt;='Tableau de bord'!$C$5,Q83&lt;='Tableau de bord'!$C$6),1,0)</f>
        <v/>
      </c>
      <c r="Z83" s="7">
        <f>IF(AND(Y83=1,R83&lt;&gt;""),1,0)</f>
        <v/>
      </c>
      <c r="AA83" s="7">
        <f>IF(AND(X83=1,V83="En retard"),1,0)</f>
        <v/>
      </c>
      <c r="AB83" s="7">
        <f>IF(AND(AA83=1,K83="Oui"),1,0)</f>
        <v/>
      </c>
      <c r="AC83" s="7">
        <f>IF(AND(A83&lt;&gt;"",Q83&lt;&gt;"",Q83&gt;='Tableau de bord'!$C$5,Q83&lt;='Tableau de bord'!$C$6),B83,"")</f>
        <v/>
      </c>
      <c r="AD83" s="7">
        <f>IF(AND(AC83&lt;&gt;"",R83&lt;&gt;""),B83,"")</f>
        <v/>
      </c>
      <c r="AE83" s="7">
        <f>IF(V83="En retard",B83,"")</f>
        <v/>
      </c>
      <c r="AF83" s="7">
        <f>IF(OR(W83="",W83="OK"),0,1)</f>
        <v/>
      </c>
    </row>
    <row r="84" ht="18" customHeight="1">
      <c r="A84" s="7" t="n"/>
      <c r="B84" s="7" t="n"/>
      <c r="C84" s="7" t="n"/>
      <c r="D84" s="7" t="n"/>
      <c r="E84" s="7" t="n"/>
      <c r="F84" s="7" t="n"/>
      <c r="G84" s="7" t="n"/>
      <c r="H84" s="7" t="n"/>
      <c r="I84" s="7" t="n"/>
      <c r="J84" s="7" t="n"/>
      <c r="K84" s="7" t="n"/>
      <c r="L84" s="7" t="n"/>
      <c r="M84" s="7" t="n"/>
      <c r="N84" s="7" t="n"/>
      <c r="O84" s="7" t="n"/>
      <c r="P84" s="16" t="n"/>
      <c r="Q84" s="16" t="n"/>
      <c r="R84" s="16" t="n"/>
      <c r="S84" s="7" t="n"/>
      <c r="T84" s="7" t="n"/>
      <c r="U84" s="7">
        <f>IF(AND(Q84&lt;&gt;"",R84&lt;&gt;""),R84-Q84,"")</f>
        <v/>
      </c>
      <c r="V84" s="7">
        <f>IF(Q84="","",IF(R84&lt;&gt;"",IF(R84&lt;=Q84,"Réalisée à temps","Réalisée en retard"),IF(Q84&lt;'Tableau de bord'!$C$7,"En retard","À venir")))</f>
        <v/>
      </c>
      <c r="W84" s="7">
        <f>IF(A84="","",IF(COUNTIF($A$5:$A$304,A84)&gt;1,"N° en double",IF(COUNTIF('Sites et équipements'!$D$5:$D$204,D84)=0,"Code installation inconnu",IF(Q84="","Échéance manquante",IF(AND(S84="Réalisé",R84=""),"Date de réalisation manquante",IF(AND(R84&lt;&gt;"",S84&lt;&gt;"Réalisé"),"Statut incohérent",IF(AND(K84="Oui",L84=""),"Référence réglementaire manquante","OK")))))))</f>
        <v/>
      </c>
      <c r="X84" s="7">
        <f>IF(AND(A84&lt;&gt;"",OR('Tableau de bord'!$C$9="",B84='Tableau de bord'!$C$9),OR('Tableau de bord'!$C$10="",C84='Tableau de bord'!$C$10),OR('Tableau de bord'!$C$11="",E84='Tableau de bord'!$C$11),OR('Tableau de bord'!$C$12="",F84='Tableau de bord'!$C$12),OR('Tableau de bord'!$C$13="",'Tableau de bord'!$C$13="Préventive"),OR('Tableau de bord'!$C$16="",M84='Tableau de bord'!$C$16),OR('Tableau de bord'!$C$17="",O84='Tableau de bord'!$C$17)),1,0)</f>
        <v/>
      </c>
      <c r="Y84" s="7">
        <f>IF(AND(X84=1,Q84&lt;&gt;"",Q84&gt;='Tableau de bord'!$C$5,Q84&lt;='Tableau de bord'!$C$6),1,0)</f>
        <v/>
      </c>
      <c r="Z84" s="7">
        <f>IF(AND(Y84=1,R84&lt;&gt;""),1,0)</f>
        <v/>
      </c>
      <c r="AA84" s="7">
        <f>IF(AND(X84=1,V84="En retard"),1,0)</f>
        <v/>
      </c>
      <c r="AB84" s="7">
        <f>IF(AND(AA84=1,K84="Oui"),1,0)</f>
        <v/>
      </c>
      <c r="AC84" s="7">
        <f>IF(AND(A84&lt;&gt;"",Q84&lt;&gt;"",Q84&gt;='Tableau de bord'!$C$5,Q84&lt;='Tableau de bord'!$C$6),B84,"")</f>
        <v/>
      </c>
      <c r="AD84" s="7">
        <f>IF(AND(AC84&lt;&gt;"",R84&lt;&gt;""),B84,"")</f>
        <v/>
      </c>
      <c r="AE84" s="7">
        <f>IF(V84="En retard",B84,"")</f>
        <v/>
      </c>
      <c r="AF84" s="7">
        <f>IF(OR(W84="",W84="OK"),0,1)</f>
        <v/>
      </c>
    </row>
    <row r="85" ht="18" customHeight="1">
      <c r="A85" s="7" t="n"/>
      <c r="B85" s="7" t="n"/>
      <c r="C85" s="7" t="n"/>
      <c r="D85" s="7" t="n"/>
      <c r="E85" s="7" t="n"/>
      <c r="F85" s="7" t="n"/>
      <c r="G85" s="7" t="n"/>
      <c r="H85" s="7" t="n"/>
      <c r="I85" s="7" t="n"/>
      <c r="J85" s="7" t="n"/>
      <c r="K85" s="7" t="n"/>
      <c r="L85" s="7" t="n"/>
      <c r="M85" s="7" t="n"/>
      <c r="N85" s="7" t="n"/>
      <c r="O85" s="7" t="n"/>
      <c r="P85" s="16" t="n"/>
      <c r="Q85" s="16" t="n"/>
      <c r="R85" s="16" t="n"/>
      <c r="S85" s="7" t="n"/>
      <c r="T85" s="7" t="n"/>
      <c r="U85" s="7">
        <f>IF(AND(Q85&lt;&gt;"",R85&lt;&gt;""),R85-Q85,"")</f>
        <v/>
      </c>
      <c r="V85" s="7">
        <f>IF(Q85="","",IF(R85&lt;&gt;"",IF(R85&lt;=Q85,"Réalisée à temps","Réalisée en retard"),IF(Q85&lt;'Tableau de bord'!$C$7,"En retard","À venir")))</f>
        <v/>
      </c>
      <c r="W85" s="7">
        <f>IF(A85="","",IF(COUNTIF($A$5:$A$304,A85)&gt;1,"N° en double",IF(COUNTIF('Sites et équipements'!$D$5:$D$204,D85)=0,"Code installation inconnu",IF(Q85="","Échéance manquante",IF(AND(S85="Réalisé",R85=""),"Date de réalisation manquante",IF(AND(R85&lt;&gt;"",S85&lt;&gt;"Réalisé"),"Statut incohérent",IF(AND(K85="Oui",L85=""),"Référence réglementaire manquante","OK")))))))</f>
        <v/>
      </c>
      <c r="X85" s="7">
        <f>IF(AND(A85&lt;&gt;"",OR('Tableau de bord'!$C$9="",B85='Tableau de bord'!$C$9),OR('Tableau de bord'!$C$10="",C85='Tableau de bord'!$C$10),OR('Tableau de bord'!$C$11="",E85='Tableau de bord'!$C$11),OR('Tableau de bord'!$C$12="",F85='Tableau de bord'!$C$12),OR('Tableau de bord'!$C$13="",'Tableau de bord'!$C$13="Préventive"),OR('Tableau de bord'!$C$16="",M85='Tableau de bord'!$C$16),OR('Tableau de bord'!$C$17="",O85='Tableau de bord'!$C$17)),1,0)</f>
        <v/>
      </c>
      <c r="Y85" s="7">
        <f>IF(AND(X85=1,Q85&lt;&gt;"",Q85&gt;='Tableau de bord'!$C$5,Q85&lt;='Tableau de bord'!$C$6),1,0)</f>
        <v/>
      </c>
      <c r="Z85" s="7">
        <f>IF(AND(Y85=1,R85&lt;&gt;""),1,0)</f>
        <v/>
      </c>
      <c r="AA85" s="7">
        <f>IF(AND(X85=1,V85="En retard"),1,0)</f>
        <v/>
      </c>
      <c r="AB85" s="7">
        <f>IF(AND(AA85=1,K85="Oui"),1,0)</f>
        <v/>
      </c>
      <c r="AC85" s="7">
        <f>IF(AND(A85&lt;&gt;"",Q85&lt;&gt;"",Q85&gt;='Tableau de bord'!$C$5,Q85&lt;='Tableau de bord'!$C$6),B85,"")</f>
        <v/>
      </c>
      <c r="AD85" s="7">
        <f>IF(AND(AC85&lt;&gt;"",R85&lt;&gt;""),B85,"")</f>
        <v/>
      </c>
      <c r="AE85" s="7">
        <f>IF(V85="En retard",B85,"")</f>
        <v/>
      </c>
      <c r="AF85" s="7">
        <f>IF(OR(W85="",W85="OK"),0,1)</f>
        <v/>
      </c>
    </row>
    <row r="86" ht="18" customHeight="1">
      <c r="A86" s="7" t="n"/>
      <c r="B86" s="7" t="n"/>
      <c r="C86" s="7" t="n"/>
      <c r="D86" s="7" t="n"/>
      <c r="E86" s="7" t="n"/>
      <c r="F86" s="7" t="n"/>
      <c r="G86" s="7" t="n"/>
      <c r="H86" s="7" t="n"/>
      <c r="I86" s="7" t="n"/>
      <c r="J86" s="7" t="n"/>
      <c r="K86" s="7" t="n"/>
      <c r="L86" s="7" t="n"/>
      <c r="M86" s="7" t="n"/>
      <c r="N86" s="7" t="n"/>
      <c r="O86" s="7" t="n"/>
      <c r="P86" s="16" t="n"/>
      <c r="Q86" s="16" t="n"/>
      <c r="R86" s="16" t="n"/>
      <c r="S86" s="7" t="n"/>
      <c r="T86" s="7" t="n"/>
      <c r="U86" s="7">
        <f>IF(AND(Q86&lt;&gt;"",R86&lt;&gt;""),R86-Q86,"")</f>
        <v/>
      </c>
      <c r="V86" s="7">
        <f>IF(Q86="","",IF(R86&lt;&gt;"",IF(R86&lt;=Q86,"Réalisée à temps","Réalisée en retard"),IF(Q86&lt;'Tableau de bord'!$C$7,"En retard","À venir")))</f>
        <v/>
      </c>
      <c r="W86" s="7">
        <f>IF(A86="","",IF(COUNTIF($A$5:$A$304,A86)&gt;1,"N° en double",IF(COUNTIF('Sites et équipements'!$D$5:$D$204,D86)=0,"Code installation inconnu",IF(Q86="","Échéance manquante",IF(AND(S86="Réalisé",R86=""),"Date de réalisation manquante",IF(AND(R86&lt;&gt;"",S86&lt;&gt;"Réalisé"),"Statut incohérent",IF(AND(K86="Oui",L86=""),"Référence réglementaire manquante","OK")))))))</f>
        <v/>
      </c>
      <c r="X86" s="7">
        <f>IF(AND(A86&lt;&gt;"",OR('Tableau de bord'!$C$9="",B86='Tableau de bord'!$C$9),OR('Tableau de bord'!$C$10="",C86='Tableau de bord'!$C$10),OR('Tableau de bord'!$C$11="",E86='Tableau de bord'!$C$11),OR('Tableau de bord'!$C$12="",F86='Tableau de bord'!$C$12),OR('Tableau de bord'!$C$13="",'Tableau de bord'!$C$13="Préventive"),OR('Tableau de bord'!$C$16="",M86='Tableau de bord'!$C$16),OR('Tableau de bord'!$C$17="",O86='Tableau de bord'!$C$17)),1,0)</f>
        <v/>
      </c>
      <c r="Y86" s="7">
        <f>IF(AND(X86=1,Q86&lt;&gt;"",Q86&gt;='Tableau de bord'!$C$5,Q86&lt;='Tableau de bord'!$C$6),1,0)</f>
        <v/>
      </c>
      <c r="Z86" s="7">
        <f>IF(AND(Y86=1,R86&lt;&gt;""),1,0)</f>
        <v/>
      </c>
      <c r="AA86" s="7">
        <f>IF(AND(X86=1,V86="En retard"),1,0)</f>
        <v/>
      </c>
      <c r="AB86" s="7">
        <f>IF(AND(AA86=1,K86="Oui"),1,0)</f>
        <v/>
      </c>
      <c r="AC86" s="7">
        <f>IF(AND(A86&lt;&gt;"",Q86&lt;&gt;"",Q86&gt;='Tableau de bord'!$C$5,Q86&lt;='Tableau de bord'!$C$6),B86,"")</f>
        <v/>
      </c>
      <c r="AD86" s="7">
        <f>IF(AND(AC86&lt;&gt;"",R86&lt;&gt;""),B86,"")</f>
        <v/>
      </c>
      <c r="AE86" s="7">
        <f>IF(V86="En retard",B86,"")</f>
        <v/>
      </c>
      <c r="AF86" s="7">
        <f>IF(OR(W86="",W86="OK"),0,1)</f>
        <v/>
      </c>
    </row>
    <row r="87" ht="18" customHeight="1">
      <c r="A87" s="7" t="n"/>
      <c r="B87" s="7" t="n"/>
      <c r="C87" s="7" t="n"/>
      <c r="D87" s="7" t="n"/>
      <c r="E87" s="7" t="n"/>
      <c r="F87" s="7" t="n"/>
      <c r="G87" s="7" t="n"/>
      <c r="H87" s="7" t="n"/>
      <c r="I87" s="7" t="n"/>
      <c r="J87" s="7" t="n"/>
      <c r="K87" s="7" t="n"/>
      <c r="L87" s="7" t="n"/>
      <c r="M87" s="7" t="n"/>
      <c r="N87" s="7" t="n"/>
      <c r="O87" s="7" t="n"/>
      <c r="P87" s="16" t="n"/>
      <c r="Q87" s="16" t="n"/>
      <c r="R87" s="16" t="n"/>
      <c r="S87" s="7" t="n"/>
      <c r="T87" s="7" t="n"/>
      <c r="U87" s="7">
        <f>IF(AND(Q87&lt;&gt;"",R87&lt;&gt;""),R87-Q87,"")</f>
        <v/>
      </c>
      <c r="V87" s="7">
        <f>IF(Q87="","",IF(R87&lt;&gt;"",IF(R87&lt;=Q87,"Réalisée à temps","Réalisée en retard"),IF(Q87&lt;'Tableau de bord'!$C$7,"En retard","À venir")))</f>
        <v/>
      </c>
      <c r="W87" s="7">
        <f>IF(A87="","",IF(COUNTIF($A$5:$A$304,A87)&gt;1,"N° en double",IF(COUNTIF('Sites et équipements'!$D$5:$D$204,D87)=0,"Code installation inconnu",IF(Q87="","Échéance manquante",IF(AND(S87="Réalisé",R87=""),"Date de réalisation manquante",IF(AND(R87&lt;&gt;"",S87&lt;&gt;"Réalisé"),"Statut incohérent",IF(AND(K87="Oui",L87=""),"Référence réglementaire manquante","OK")))))))</f>
        <v/>
      </c>
      <c r="X87" s="7">
        <f>IF(AND(A87&lt;&gt;"",OR('Tableau de bord'!$C$9="",B87='Tableau de bord'!$C$9),OR('Tableau de bord'!$C$10="",C87='Tableau de bord'!$C$10),OR('Tableau de bord'!$C$11="",E87='Tableau de bord'!$C$11),OR('Tableau de bord'!$C$12="",F87='Tableau de bord'!$C$12),OR('Tableau de bord'!$C$13="",'Tableau de bord'!$C$13="Préventive"),OR('Tableau de bord'!$C$16="",M87='Tableau de bord'!$C$16),OR('Tableau de bord'!$C$17="",O87='Tableau de bord'!$C$17)),1,0)</f>
        <v/>
      </c>
      <c r="Y87" s="7">
        <f>IF(AND(X87=1,Q87&lt;&gt;"",Q87&gt;='Tableau de bord'!$C$5,Q87&lt;='Tableau de bord'!$C$6),1,0)</f>
        <v/>
      </c>
      <c r="Z87" s="7">
        <f>IF(AND(Y87=1,R87&lt;&gt;""),1,0)</f>
        <v/>
      </c>
      <c r="AA87" s="7">
        <f>IF(AND(X87=1,V87="En retard"),1,0)</f>
        <v/>
      </c>
      <c r="AB87" s="7">
        <f>IF(AND(AA87=1,K87="Oui"),1,0)</f>
        <v/>
      </c>
      <c r="AC87" s="7">
        <f>IF(AND(A87&lt;&gt;"",Q87&lt;&gt;"",Q87&gt;='Tableau de bord'!$C$5,Q87&lt;='Tableau de bord'!$C$6),B87,"")</f>
        <v/>
      </c>
      <c r="AD87" s="7">
        <f>IF(AND(AC87&lt;&gt;"",R87&lt;&gt;""),B87,"")</f>
        <v/>
      </c>
      <c r="AE87" s="7">
        <f>IF(V87="En retard",B87,"")</f>
        <v/>
      </c>
      <c r="AF87" s="7">
        <f>IF(OR(W87="",W87="OK"),0,1)</f>
        <v/>
      </c>
    </row>
    <row r="88" ht="18" customHeight="1">
      <c r="A88" s="7" t="n"/>
      <c r="B88" s="7" t="n"/>
      <c r="C88" s="7" t="n"/>
      <c r="D88" s="7" t="n"/>
      <c r="E88" s="7" t="n"/>
      <c r="F88" s="7" t="n"/>
      <c r="G88" s="7" t="n"/>
      <c r="H88" s="7" t="n"/>
      <c r="I88" s="7" t="n"/>
      <c r="J88" s="7" t="n"/>
      <c r="K88" s="7" t="n"/>
      <c r="L88" s="7" t="n"/>
      <c r="M88" s="7" t="n"/>
      <c r="N88" s="7" t="n"/>
      <c r="O88" s="7" t="n"/>
      <c r="P88" s="16" t="n"/>
      <c r="Q88" s="16" t="n"/>
      <c r="R88" s="16" t="n"/>
      <c r="S88" s="7" t="n"/>
      <c r="T88" s="7" t="n"/>
      <c r="U88" s="7">
        <f>IF(AND(Q88&lt;&gt;"",R88&lt;&gt;""),R88-Q88,"")</f>
        <v/>
      </c>
      <c r="V88" s="7">
        <f>IF(Q88="","",IF(R88&lt;&gt;"",IF(R88&lt;=Q88,"Réalisée à temps","Réalisée en retard"),IF(Q88&lt;'Tableau de bord'!$C$7,"En retard","À venir")))</f>
        <v/>
      </c>
      <c r="W88" s="7">
        <f>IF(A88="","",IF(COUNTIF($A$5:$A$304,A88)&gt;1,"N° en double",IF(COUNTIF('Sites et équipements'!$D$5:$D$204,D88)=0,"Code installation inconnu",IF(Q88="","Échéance manquante",IF(AND(S88="Réalisé",R88=""),"Date de réalisation manquante",IF(AND(R88&lt;&gt;"",S88&lt;&gt;"Réalisé"),"Statut incohérent",IF(AND(K88="Oui",L88=""),"Référence réglementaire manquante","OK")))))))</f>
        <v/>
      </c>
      <c r="X88" s="7">
        <f>IF(AND(A88&lt;&gt;"",OR('Tableau de bord'!$C$9="",B88='Tableau de bord'!$C$9),OR('Tableau de bord'!$C$10="",C88='Tableau de bord'!$C$10),OR('Tableau de bord'!$C$11="",E88='Tableau de bord'!$C$11),OR('Tableau de bord'!$C$12="",F88='Tableau de bord'!$C$12),OR('Tableau de bord'!$C$13="",'Tableau de bord'!$C$13="Préventive"),OR('Tableau de bord'!$C$16="",M88='Tableau de bord'!$C$16),OR('Tableau de bord'!$C$17="",O88='Tableau de bord'!$C$17)),1,0)</f>
        <v/>
      </c>
      <c r="Y88" s="7">
        <f>IF(AND(X88=1,Q88&lt;&gt;"",Q88&gt;='Tableau de bord'!$C$5,Q88&lt;='Tableau de bord'!$C$6),1,0)</f>
        <v/>
      </c>
      <c r="Z88" s="7">
        <f>IF(AND(Y88=1,R88&lt;&gt;""),1,0)</f>
        <v/>
      </c>
      <c r="AA88" s="7">
        <f>IF(AND(X88=1,V88="En retard"),1,0)</f>
        <v/>
      </c>
      <c r="AB88" s="7">
        <f>IF(AND(AA88=1,K88="Oui"),1,0)</f>
        <v/>
      </c>
      <c r="AC88" s="7">
        <f>IF(AND(A88&lt;&gt;"",Q88&lt;&gt;"",Q88&gt;='Tableau de bord'!$C$5,Q88&lt;='Tableau de bord'!$C$6),B88,"")</f>
        <v/>
      </c>
      <c r="AD88" s="7">
        <f>IF(AND(AC88&lt;&gt;"",R88&lt;&gt;""),B88,"")</f>
        <v/>
      </c>
      <c r="AE88" s="7">
        <f>IF(V88="En retard",B88,"")</f>
        <v/>
      </c>
      <c r="AF88" s="7">
        <f>IF(OR(W88="",W88="OK"),0,1)</f>
        <v/>
      </c>
    </row>
    <row r="89" ht="18" customHeight="1">
      <c r="A89" s="7" t="n"/>
      <c r="B89" s="7" t="n"/>
      <c r="C89" s="7" t="n"/>
      <c r="D89" s="7" t="n"/>
      <c r="E89" s="7" t="n"/>
      <c r="F89" s="7" t="n"/>
      <c r="G89" s="7" t="n"/>
      <c r="H89" s="7" t="n"/>
      <c r="I89" s="7" t="n"/>
      <c r="J89" s="7" t="n"/>
      <c r="K89" s="7" t="n"/>
      <c r="L89" s="7" t="n"/>
      <c r="M89" s="7" t="n"/>
      <c r="N89" s="7" t="n"/>
      <c r="O89" s="7" t="n"/>
      <c r="P89" s="16" t="n"/>
      <c r="Q89" s="16" t="n"/>
      <c r="R89" s="16" t="n"/>
      <c r="S89" s="7" t="n"/>
      <c r="T89" s="7" t="n"/>
      <c r="U89" s="7">
        <f>IF(AND(Q89&lt;&gt;"",R89&lt;&gt;""),R89-Q89,"")</f>
        <v/>
      </c>
      <c r="V89" s="7">
        <f>IF(Q89="","",IF(R89&lt;&gt;"",IF(R89&lt;=Q89,"Réalisée à temps","Réalisée en retard"),IF(Q89&lt;'Tableau de bord'!$C$7,"En retard","À venir")))</f>
        <v/>
      </c>
      <c r="W89" s="7">
        <f>IF(A89="","",IF(COUNTIF($A$5:$A$304,A89)&gt;1,"N° en double",IF(COUNTIF('Sites et équipements'!$D$5:$D$204,D89)=0,"Code installation inconnu",IF(Q89="","Échéance manquante",IF(AND(S89="Réalisé",R89=""),"Date de réalisation manquante",IF(AND(R89&lt;&gt;"",S89&lt;&gt;"Réalisé"),"Statut incohérent",IF(AND(K89="Oui",L89=""),"Référence réglementaire manquante","OK")))))))</f>
        <v/>
      </c>
      <c r="X89" s="7">
        <f>IF(AND(A89&lt;&gt;"",OR('Tableau de bord'!$C$9="",B89='Tableau de bord'!$C$9),OR('Tableau de bord'!$C$10="",C89='Tableau de bord'!$C$10),OR('Tableau de bord'!$C$11="",E89='Tableau de bord'!$C$11),OR('Tableau de bord'!$C$12="",F89='Tableau de bord'!$C$12),OR('Tableau de bord'!$C$13="",'Tableau de bord'!$C$13="Préventive"),OR('Tableau de bord'!$C$16="",M89='Tableau de bord'!$C$16),OR('Tableau de bord'!$C$17="",O89='Tableau de bord'!$C$17)),1,0)</f>
        <v/>
      </c>
      <c r="Y89" s="7">
        <f>IF(AND(X89=1,Q89&lt;&gt;"",Q89&gt;='Tableau de bord'!$C$5,Q89&lt;='Tableau de bord'!$C$6),1,0)</f>
        <v/>
      </c>
      <c r="Z89" s="7">
        <f>IF(AND(Y89=1,R89&lt;&gt;""),1,0)</f>
        <v/>
      </c>
      <c r="AA89" s="7">
        <f>IF(AND(X89=1,V89="En retard"),1,0)</f>
        <v/>
      </c>
      <c r="AB89" s="7">
        <f>IF(AND(AA89=1,K89="Oui"),1,0)</f>
        <v/>
      </c>
      <c r="AC89" s="7">
        <f>IF(AND(A89&lt;&gt;"",Q89&lt;&gt;"",Q89&gt;='Tableau de bord'!$C$5,Q89&lt;='Tableau de bord'!$C$6),B89,"")</f>
        <v/>
      </c>
      <c r="AD89" s="7">
        <f>IF(AND(AC89&lt;&gt;"",R89&lt;&gt;""),B89,"")</f>
        <v/>
      </c>
      <c r="AE89" s="7">
        <f>IF(V89="En retard",B89,"")</f>
        <v/>
      </c>
      <c r="AF89" s="7">
        <f>IF(OR(W89="",W89="OK"),0,1)</f>
        <v/>
      </c>
    </row>
    <row r="90" ht="18" customHeight="1">
      <c r="A90" s="7" t="n"/>
      <c r="B90" s="7" t="n"/>
      <c r="C90" s="7" t="n"/>
      <c r="D90" s="7" t="n"/>
      <c r="E90" s="7" t="n"/>
      <c r="F90" s="7" t="n"/>
      <c r="G90" s="7" t="n"/>
      <c r="H90" s="7" t="n"/>
      <c r="I90" s="7" t="n"/>
      <c r="J90" s="7" t="n"/>
      <c r="K90" s="7" t="n"/>
      <c r="L90" s="7" t="n"/>
      <c r="M90" s="7" t="n"/>
      <c r="N90" s="7" t="n"/>
      <c r="O90" s="7" t="n"/>
      <c r="P90" s="16" t="n"/>
      <c r="Q90" s="16" t="n"/>
      <c r="R90" s="16" t="n"/>
      <c r="S90" s="7" t="n"/>
      <c r="T90" s="7" t="n"/>
      <c r="U90" s="7">
        <f>IF(AND(Q90&lt;&gt;"",R90&lt;&gt;""),R90-Q90,"")</f>
        <v/>
      </c>
      <c r="V90" s="7">
        <f>IF(Q90="","",IF(R90&lt;&gt;"",IF(R90&lt;=Q90,"Réalisée à temps","Réalisée en retard"),IF(Q90&lt;'Tableau de bord'!$C$7,"En retard","À venir")))</f>
        <v/>
      </c>
      <c r="W90" s="7">
        <f>IF(A90="","",IF(COUNTIF($A$5:$A$304,A90)&gt;1,"N° en double",IF(COUNTIF('Sites et équipements'!$D$5:$D$204,D90)=0,"Code installation inconnu",IF(Q90="","Échéance manquante",IF(AND(S90="Réalisé",R90=""),"Date de réalisation manquante",IF(AND(R90&lt;&gt;"",S90&lt;&gt;"Réalisé"),"Statut incohérent",IF(AND(K90="Oui",L90=""),"Référence réglementaire manquante","OK")))))))</f>
        <v/>
      </c>
      <c r="X90" s="7">
        <f>IF(AND(A90&lt;&gt;"",OR('Tableau de bord'!$C$9="",B90='Tableau de bord'!$C$9),OR('Tableau de bord'!$C$10="",C90='Tableau de bord'!$C$10),OR('Tableau de bord'!$C$11="",E90='Tableau de bord'!$C$11),OR('Tableau de bord'!$C$12="",F90='Tableau de bord'!$C$12),OR('Tableau de bord'!$C$13="",'Tableau de bord'!$C$13="Préventive"),OR('Tableau de bord'!$C$16="",M90='Tableau de bord'!$C$16),OR('Tableau de bord'!$C$17="",O90='Tableau de bord'!$C$17)),1,0)</f>
        <v/>
      </c>
      <c r="Y90" s="7">
        <f>IF(AND(X90=1,Q90&lt;&gt;"",Q90&gt;='Tableau de bord'!$C$5,Q90&lt;='Tableau de bord'!$C$6),1,0)</f>
        <v/>
      </c>
      <c r="Z90" s="7">
        <f>IF(AND(Y90=1,R90&lt;&gt;""),1,0)</f>
        <v/>
      </c>
      <c r="AA90" s="7">
        <f>IF(AND(X90=1,V90="En retard"),1,0)</f>
        <v/>
      </c>
      <c r="AB90" s="7">
        <f>IF(AND(AA90=1,K90="Oui"),1,0)</f>
        <v/>
      </c>
      <c r="AC90" s="7">
        <f>IF(AND(A90&lt;&gt;"",Q90&lt;&gt;"",Q90&gt;='Tableau de bord'!$C$5,Q90&lt;='Tableau de bord'!$C$6),B90,"")</f>
        <v/>
      </c>
      <c r="AD90" s="7">
        <f>IF(AND(AC90&lt;&gt;"",R90&lt;&gt;""),B90,"")</f>
        <v/>
      </c>
      <c r="AE90" s="7">
        <f>IF(V90="En retard",B90,"")</f>
        <v/>
      </c>
      <c r="AF90" s="7">
        <f>IF(OR(W90="",W90="OK"),0,1)</f>
        <v/>
      </c>
    </row>
    <row r="91" ht="18" customHeight="1">
      <c r="A91" s="7" t="n"/>
      <c r="B91" s="7" t="n"/>
      <c r="C91" s="7" t="n"/>
      <c r="D91" s="7" t="n"/>
      <c r="E91" s="7" t="n"/>
      <c r="F91" s="7" t="n"/>
      <c r="G91" s="7" t="n"/>
      <c r="H91" s="7" t="n"/>
      <c r="I91" s="7" t="n"/>
      <c r="J91" s="7" t="n"/>
      <c r="K91" s="7" t="n"/>
      <c r="L91" s="7" t="n"/>
      <c r="M91" s="7" t="n"/>
      <c r="N91" s="7" t="n"/>
      <c r="O91" s="7" t="n"/>
      <c r="P91" s="16" t="n"/>
      <c r="Q91" s="16" t="n"/>
      <c r="R91" s="16" t="n"/>
      <c r="S91" s="7" t="n"/>
      <c r="T91" s="7" t="n"/>
      <c r="U91" s="7">
        <f>IF(AND(Q91&lt;&gt;"",R91&lt;&gt;""),R91-Q91,"")</f>
        <v/>
      </c>
      <c r="V91" s="7">
        <f>IF(Q91="","",IF(R91&lt;&gt;"",IF(R91&lt;=Q91,"Réalisée à temps","Réalisée en retard"),IF(Q91&lt;'Tableau de bord'!$C$7,"En retard","À venir")))</f>
        <v/>
      </c>
      <c r="W91" s="7">
        <f>IF(A91="","",IF(COUNTIF($A$5:$A$304,A91)&gt;1,"N° en double",IF(COUNTIF('Sites et équipements'!$D$5:$D$204,D91)=0,"Code installation inconnu",IF(Q91="","Échéance manquante",IF(AND(S91="Réalisé",R91=""),"Date de réalisation manquante",IF(AND(R91&lt;&gt;"",S91&lt;&gt;"Réalisé"),"Statut incohérent",IF(AND(K91="Oui",L91=""),"Référence réglementaire manquante","OK")))))))</f>
        <v/>
      </c>
      <c r="X91" s="7">
        <f>IF(AND(A91&lt;&gt;"",OR('Tableau de bord'!$C$9="",B91='Tableau de bord'!$C$9),OR('Tableau de bord'!$C$10="",C91='Tableau de bord'!$C$10),OR('Tableau de bord'!$C$11="",E91='Tableau de bord'!$C$11),OR('Tableau de bord'!$C$12="",F91='Tableau de bord'!$C$12),OR('Tableau de bord'!$C$13="",'Tableau de bord'!$C$13="Préventive"),OR('Tableau de bord'!$C$16="",M91='Tableau de bord'!$C$16),OR('Tableau de bord'!$C$17="",O91='Tableau de bord'!$C$17)),1,0)</f>
        <v/>
      </c>
      <c r="Y91" s="7">
        <f>IF(AND(X91=1,Q91&lt;&gt;"",Q91&gt;='Tableau de bord'!$C$5,Q91&lt;='Tableau de bord'!$C$6),1,0)</f>
        <v/>
      </c>
      <c r="Z91" s="7">
        <f>IF(AND(Y91=1,R91&lt;&gt;""),1,0)</f>
        <v/>
      </c>
      <c r="AA91" s="7">
        <f>IF(AND(X91=1,V91="En retard"),1,0)</f>
        <v/>
      </c>
      <c r="AB91" s="7">
        <f>IF(AND(AA91=1,K91="Oui"),1,0)</f>
        <v/>
      </c>
      <c r="AC91" s="7">
        <f>IF(AND(A91&lt;&gt;"",Q91&lt;&gt;"",Q91&gt;='Tableau de bord'!$C$5,Q91&lt;='Tableau de bord'!$C$6),B91,"")</f>
        <v/>
      </c>
      <c r="AD91" s="7">
        <f>IF(AND(AC91&lt;&gt;"",R91&lt;&gt;""),B91,"")</f>
        <v/>
      </c>
      <c r="AE91" s="7">
        <f>IF(V91="En retard",B91,"")</f>
        <v/>
      </c>
      <c r="AF91" s="7">
        <f>IF(OR(W91="",W91="OK"),0,1)</f>
        <v/>
      </c>
    </row>
    <row r="92" ht="18" customHeight="1">
      <c r="A92" s="7" t="n"/>
      <c r="B92" s="7" t="n"/>
      <c r="C92" s="7" t="n"/>
      <c r="D92" s="7" t="n"/>
      <c r="E92" s="7" t="n"/>
      <c r="F92" s="7" t="n"/>
      <c r="G92" s="7" t="n"/>
      <c r="H92" s="7" t="n"/>
      <c r="I92" s="7" t="n"/>
      <c r="J92" s="7" t="n"/>
      <c r="K92" s="7" t="n"/>
      <c r="L92" s="7" t="n"/>
      <c r="M92" s="7" t="n"/>
      <c r="N92" s="7" t="n"/>
      <c r="O92" s="7" t="n"/>
      <c r="P92" s="16" t="n"/>
      <c r="Q92" s="16" t="n"/>
      <c r="R92" s="16" t="n"/>
      <c r="S92" s="7" t="n"/>
      <c r="T92" s="7" t="n"/>
      <c r="U92" s="7">
        <f>IF(AND(Q92&lt;&gt;"",R92&lt;&gt;""),R92-Q92,"")</f>
        <v/>
      </c>
      <c r="V92" s="7">
        <f>IF(Q92="","",IF(R92&lt;&gt;"",IF(R92&lt;=Q92,"Réalisée à temps","Réalisée en retard"),IF(Q92&lt;'Tableau de bord'!$C$7,"En retard","À venir")))</f>
        <v/>
      </c>
      <c r="W92" s="7">
        <f>IF(A92="","",IF(COUNTIF($A$5:$A$304,A92)&gt;1,"N° en double",IF(COUNTIF('Sites et équipements'!$D$5:$D$204,D92)=0,"Code installation inconnu",IF(Q92="","Échéance manquante",IF(AND(S92="Réalisé",R92=""),"Date de réalisation manquante",IF(AND(R92&lt;&gt;"",S92&lt;&gt;"Réalisé"),"Statut incohérent",IF(AND(K92="Oui",L92=""),"Référence réglementaire manquante","OK")))))))</f>
        <v/>
      </c>
      <c r="X92" s="7">
        <f>IF(AND(A92&lt;&gt;"",OR('Tableau de bord'!$C$9="",B92='Tableau de bord'!$C$9),OR('Tableau de bord'!$C$10="",C92='Tableau de bord'!$C$10),OR('Tableau de bord'!$C$11="",E92='Tableau de bord'!$C$11),OR('Tableau de bord'!$C$12="",F92='Tableau de bord'!$C$12),OR('Tableau de bord'!$C$13="",'Tableau de bord'!$C$13="Préventive"),OR('Tableau de bord'!$C$16="",M92='Tableau de bord'!$C$16),OR('Tableau de bord'!$C$17="",O92='Tableau de bord'!$C$17)),1,0)</f>
        <v/>
      </c>
      <c r="Y92" s="7">
        <f>IF(AND(X92=1,Q92&lt;&gt;"",Q92&gt;='Tableau de bord'!$C$5,Q92&lt;='Tableau de bord'!$C$6),1,0)</f>
        <v/>
      </c>
      <c r="Z92" s="7">
        <f>IF(AND(Y92=1,R92&lt;&gt;""),1,0)</f>
        <v/>
      </c>
      <c r="AA92" s="7">
        <f>IF(AND(X92=1,V92="En retard"),1,0)</f>
        <v/>
      </c>
      <c r="AB92" s="7">
        <f>IF(AND(AA92=1,K92="Oui"),1,0)</f>
        <v/>
      </c>
      <c r="AC92" s="7">
        <f>IF(AND(A92&lt;&gt;"",Q92&lt;&gt;"",Q92&gt;='Tableau de bord'!$C$5,Q92&lt;='Tableau de bord'!$C$6),B92,"")</f>
        <v/>
      </c>
      <c r="AD92" s="7">
        <f>IF(AND(AC92&lt;&gt;"",R92&lt;&gt;""),B92,"")</f>
        <v/>
      </c>
      <c r="AE92" s="7">
        <f>IF(V92="En retard",B92,"")</f>
        <v/>
      </c>
      <c r="AF92" s="7">
        <f>IF(OR(W92="",W92="OK"),0,1)</f>
        <v/>
      </c>
    </row>
    <row r="93" ht="18" customHeight="1">
      <c r="A93" s="7" t="n"/>
      <c r="B93" s="7" t="n"/>
      <c r="C93" s="7" t="n"/>
      <c r="D93" s="7" t="n"/>
      <c r="E93" s="7" t="n"/>
      <c r="F93" s="7" t="n"/>
      <c r="G93" s="7" t="n"/>
      <c r="H93" s="7" t="n"/>
      <c r="I93" s="7" t="n"/>
      <c r="J93" s="7" t="n"/>
      <c r="K93" s="7" t="n"/>
      <c r="L93" s="7" t="n"/>
      <c r="M93" s="7" t="n"/>
      <c r="N93" s="7" t="n"/>
      <c r="O93" s="7" t="n"/>
      <c r="P93" s="16" t="n"/>
      <c r="Q93" s="16" t="n"/>
      <c r="R93" s="16" t="n"/>
      <c r="S93" s="7" t="n"/>
      <c r="T93" s="7" t="n"/>
      <c r="U93" s="7">
        <f>IF(AND(Q93&lt;&gt;"",R93&lt;&gt;""),R93-Q93,"")</f>
        <v/>
      </c>
      <c r="V93" s="7">
        <f>IF(Q93="","",IF(R93&lt;&gt;"",IF(R93&lt;=Q93,"Réalisée à temps","Réalisée en retard"),IF(Q93&lt;'Tableau de bord'!$C$7,"En retard","À venir")))</f>
        <v/>
      </c>
      <c r="W93" s="7">
        <f>IF(A93="","",IF(COUNTIF($A$5:$A$304,A93)&gt;1,"N° en double",IF(COUNTIF('Sites et équipements'!$D$5:$D$204,D93)=0,"Code installation inconnu",IF(Q93="","Échéance manquante",IF(AND(S93="Réalisé",R93=""),"Date de réalisation manquante",IF(AND(R93&lt;&gt;"",S93&lt;&gt;"Réalisé"),"Statut incohérent",IF(AND(K93="Oui",L93=""),"Référence réglementaire manquante","OK")))))))</f>
        <v/>
      </c>
      <c r="X93" s="7">
        <f>IF(AND(A93&lt;&gt;"",OR('Tableau de bord'!$C$9="",B93='Tableau de bord'!$C$9),OR('Tableau de bord'!$C$10="",C93='Tableau de bord'!$C$10),OR('Tableau de bord'!$C$11="",E93='Tableau de bord'!$C$11),OR('Tableau de bord'!$C$12="",F93='Tableau de bord'!$C$12),OR('Tableau de bord'!$C$13="",'Tableau de bord'!$C$13="Préventive"),OR('Tableau de bord'!$C$16="",M93='Tableau de bord'!$C$16),OR('Tableau de bord'!$C$17="",O93='Tableau de bord'!$C$17)),1,0)</f>
        <v/>
      </c>
      <c r="Y93" s="7">
        <f>IF(AND(X93=1,Q93&lt;&gt;"",Q93&gt;='Tableau de bord'!$C$5,Q93&lt;='Tableau de bord'!$C$6),1,0)</f>
        <v/>
      </c>
      <c r="Z93" s="7">
        <f>IF(AND(Y93=1,R93&lt;&gt;""),1,0)</f>
        <v/>
      </c>
      <c r="AA93" s="7">
        <f>IF(AND(X93=1,V93="En retard"),1,0)</f>
        <v/>
      </c>
      <c r="AB93" s="7">
        <f>IF(AND(AA93=1,K93="Oui"),1,0)</f>
        <v/>
      </c>
      <c r="AC93" s="7">
        <f>IF(AND(A93&lt;&gt;"",Q93&lt;&gt;"",Q93&gt;='Tableau de bord'!$C$5,Q93&lt;='Tableau de bord'!$C$6),B93,"")</f>
        <v/>
      </c>
      <c r="AD93" s="7">
        <f>IF(AND(AC93&lt;&gt;"",R93&lt;&gt;""),B93,"")</f>
        <v/>
      </c>
      <c r="AE93" s="7">
        <f>IF(V93="En retard",B93,"")</f>
        <v/>
      </c>
      <c r="AF93" s="7">
        <f>IF(OR(W93="",W93="OK"),0,1)</f>
        <v/>
      </c>
    </row>
    <row r="94" ht="18" customHeight="1">
      <c r="A94" s="7" t="n"/>
      <c r="B94" s="7" t="n"/>
      <c r="C94" s="7" t="n"/>
      <c r="D94" s="7" t="n"/>
      <c r="E94" s="7" t="n"/>
      <c r="F94" s="7" t="n"/>
      <c r="G94" s="7" t="n"/>
      <c r="H94" s="7" t="n"/>
      <c r="I94" s="7" t="n"/>
      <c r="J94" s="7" t="n"/>
      <c r="K94" s="7" t="n"/>
      <c r="L94" s="7" t="n"/>
      <c r="M94" s="7" t="n"/>
      <c r="N94" s="7" t="n"/>
      <c r="O94" s="7" t="n"/>
      <c r="P94" s="16" t="n"/>
      <c r="Q94" s="16" t="n"/>
      <c r="R94" s="16" t="n"/>
      <c r="S94" s="7" t="n"/>
      <c r="T94" s="7" t="n"/>
      <c r="U94" s="7">
        <f>IF(AND(Q94&lt;&gt;"",R94&lt;&gt;""),R94-Q94,"")</f>
        <v/>
      </c>
      <c r="V94" s="7">
        <f>IF(Q94="","",IF(R94&lt;&gt;"",IF(R94&lt;=Q94,"Réalisée à temps","Réalisée en retard"),IF(Q94&lt;'Tableau de bord'!$C$7,"En retard","À venir")))</f>
        <v/>
      </c>
      <c r="W94" s="7">
        <f>IF(A94="","",IF(COUNTIF($A$5:$A$304,A94)&gt;1,"N° en double",IF(COUNTIF('Sites et équipements'!$D$5:$D$204,D94)=0,"Code installation inconnu",IF(Q94="","Échéance manquante",IF(AND(S94="Réalisé",R94=""),"Date de réalisation manquante",IF(AND(R94&lt;&gt;"",S94&lt;&gt;"Réalisé"),"Statut incohérent",IF(AND(K94="Oui",L94=""),"Référence réglementaire manquante","OK")))))))</f>
        <v/>
      </c>
      <c r="X94" s="7">
        <f>IF(AND(A94&lt;&gt;"",OR('Tableau de bord'!$C$9="",B94='Tableau de bord'!$C$9),OR('Tableau de bord'!$C$10="",C94='Tableau de bord'!$C$10),OR('Tableau de bord'!$C$11="",E94='Tableau de bord'!$C$11),OR('Tableau de bord'!$C$12="",F94='Tableau de bord'!$C$12),OR('Tableau de bord'!$C$13="",'Tableau de bord'!$C$13="Préventive"),OR('Tableau de bord'!$C$16="",M94='Tableau de bord'!$C$16),OR('Tableau de bord'!$C$17="",O94='Tableau de bord'!$C$17)),1,0)</f>
        <v/>
      </c>
      <c r="Y94" s="7">
        <f>IF(AND(X94=1,Q94&lt;&gt;"",Q94&gt;='Tableau de bord'!$C$5,Q94&lt;='Tableau de bord'!$C$6),1,0)</f>
        <v/>
      </c>
      <c r="Z94" s="7">
        <f>IF(AND(Y94=1,R94&lt;&gt;""),1,0)</f>
        <v/>
      </c>
      <c r="AA94" s="7">
        <f>IF(AND(X94=1,V94="En retard"),1,0)</f>
        <v/>
      </c>
      <c r="AB94" s="7">
        <f>IF(AND(AA94=1,K94="Oui"),1,0)</f>
        <v/>
      </c>
      <c r="AC94" s="7">
        <f>IF(AND(A94&lt;&gt;"",Q94&lt;&gt;"",Q94&gt;='Tableau de bord'!$C$5,Q94&lt;='Tableau de bord'!$C$6),B94,"")</f>
        <v/>
      </c>
      <c r="AD94" s="7">
        <f>IF(AND(AC94&lt;&gt;"",R94&lt;&gt;""),B94,"")</f>
        <v/>
      </c>
      <c r="AE94" s="7">
        <f>IF(V94="En retard",B94,"")</f>
        <v/>
      </c>
      <c r="AF94" s="7">
        <f>IF(OR(W94="",W94="OK"),0,1)</f>
        <v/>
      </c>
    </row>
    <row r="95" ht="18" customHeight="1">
      <c r="A95" s="7" t="n"/>
      <c r="B95" s="7" t="n"/>
      <c r="C95" s="7" t="n"/>
      <c r="D95" s="7" t="n"/>
      <c r="E95" s="7" t="n"/>
      <c r="F95" s="7" t="n"/>
      <c r="G95" s="7" t="n"/>
      <c r="H95" s="7" t="n"/>
      <c r="I95" s="7" t="n"/>
      <c r="J95" s="7" t="n"/>
      <c r="K95" s="7" t="n"/>
      <c r="L95" s="7" t="n"/>
      <c r="M95" s="7" t="n"/>
      <c r="N95" s="7" t="n"/>
      <c r="O95" s="7" t="n"/>
      <c r="P95" s="16" t="n"/>
      <c r="Q95" s="16" t="n"/>
      <c r="R95" s="16" t="n"/>
      <c r="S95" s="7" t="n"/>
      <c r="T95" s="7" t="n"/>
      <c r="U95" s="7">
        <f>IF(AND(Q95&lt;&gt;"",R95&lt;&gt;""),R95-Q95,"")</f>
        <v/>
      </c>
      <c r="V95" s="7">
        <f>IF(Q95="","",IF(R95&lt;&gt;"",IF(R95&lt;=Q95,"Réalisée à temps","Réalisée en retard"),IF(Q95&lt;'Tableau de bord'!$C$7,"En retard","À venir")))</f>
        <v/>
      </c>
      <c r="W95" s="7">
        <f>IF(A95="","",IF(COUNTIF($A$5:$A$304,A95)&gt;1,"N° en double",IF(COUNTIF('Sites et équipements'!$D$5:$D$204,D95)=0,"Code installation inconnu",IF(Q95="","Échéance manquante",IF(AND(S95="Réalisé",R95=""),"Date de réalisation manquante",IF(AND(R95&lt;&gt;"",S95&lt;&gt;"Réalisé"),"Statut incohérent",IF(AND(K95="Oui",L95=""),"Référence réglementaire manquante","OK")))))))</f>
        <v/>
      </c>
      <c r="X95" s="7">
        <f>IF(AND(A95&lt;&gt;"",OR('Tableau de bord'!$C$9="",B95='Tableau de bord'!$C$9),OR('Tableau de bord'!$C$10="",C95='Tableau de bord'!$C$10),OR('Tableau de bord'!$C$11="",E95='Tableau de bord'!$C$11),OR('Tableau de bord'!$C$12="",F95='Tableau de bord'!$C$12),OR('Tableau de bord'!$C$13="",'Tableau de bord'!$C$13="Préventive"),OR('Tableau de bord'!$C$16="",M95='Tableau de bord'!$C$16),OR('Tableau de bord'!$C$17="",O95='Tableau de bord'!$C$17)),1,0)</f>
        <v/>
      </c>
      <c r="Y95" s="7">
        <f>IF(AND(X95=1,Q95&lt;&gt;"",Q95&gt;='Tableau de bord'!$C$5,Q95&lt;='Tableau de bord'!$C$6),1,0)</f>
        <v/>
      </c>
      <c r="Z95" s="7">
        <f>IF(AND(Y95=1,R95&lt;&gt;""),1,0)</f>
        <v/>
      </c>
      <c r="AA95" s="7">
        <f>IF(AND(X95=1,V95="En retard"),1,0)</f>
        <v/>
      </c>
      <c r="AB95" s="7">
        <f>IF(AND(AA95=1,K95="Oui"),1,0)</f>
        <v/>
      </c>
      <c r="AC95" s="7">
        <f>IF(AND(A95&lt;&gt;"",Q95&lt;&gt;"",Q95&gt;='Tableau de bord'!$C$5,Q95&lt;='Tableau de bord'!$C$6),B95,"")</f>
        <v/>
      </c>
      <c r="AD95" s="7">
        <f>IF(AND(AC95&lt;&gt;"",R95&lt;&gt;""),B95,"")</f>
        <v/>
      </c>
      <c r="AE95" s="7">
        <f>IF(V95="En retard",B95,"")</f>
        <v/>
      </c>
      <c r="AF95" s="7">
        <f>IF(OR(W95="",W95="OK"),0,1)</f>
        <v/>
      </c>
    </row>
    <row r="96" ht="18" customHeight="1">
      <c r="A96" s="7" t="n"/>
      <c r="B96" s="7" t="n"/>
      <c r="C96" s="7" t="n"/>
      <c r="D96" s="7" t="n"/>
      <c r="E96" s="7" t="n"/>
      <c r="F96" s="7" t="n"/>
      <c r="G96" s="7" t="n"/>
      <c r="H96" s="7" t="n"/>
      <c r="I96" s="7" t="n"/>
      <c r="J96" s="7" t="n"/>
      <c r="K96" s="7" t="n"/>
      <c r="L96" s="7" t="n"/>
      <c r="M96" s="7" t="n"/>
      <c r="N96" s="7" t="n"/>
      <c r="O96" s="7" t="n"/>
      <c r="P96" s="16" t="n"/>
      <c r="Q96" s="16" t="n"/>
      <c r="R96" s="16" t="n"/>
      <c r="S96" s="7" t="n"/>
      <c r="T96" s="7" t="n"/>
      <c r="U96" s="7">
        <f>IF(AND(Q96&lt;&gt;"",R96&lt;&gt;""),R96-Q96,"")</f>
        <v/>
      </c>
      <c r="V96" s="7">
        <f>IF(Q96="","",IF(R96&lt;&gt;"",IF(R96&lt;=Q96,"Réalisée à temps","Réalisée en retard"),IF(Q96&lt;'Tableau de bord'!$C$7,"En retard","À venir")))</f>
        <v/>
      </c>
      <c r="W96" s="7">
        <f>IF(A96="","",IF(COUNTIF($A$5:$A$304,A96)&gt;1,"N° en double",IF(COUNTIF('Sites et équipements'!$D$5:$D$204,D96)=0,"Code installation inconnu",IF(Q96="","Échéance manquante",IF(AND(S96="Réalisé",R96=""),"Date de réalisation manquante",IF(AND(R96&lt;&gt;"",S96&lt;&gt;"Réalisé"),"Statut incohérent",IF(AND(K96="Oui",L96=""),"Référence réglementaire manquante","OK")))))))</f>
        <v/>
      </c>
      <c r="X96" s="7">
        <f>IF(AND(A96&lt;&gt;"",OR('Tableau de bord'!$C$9="",B96='Tableau de bord'!$C$9),OR('Tableau de bord'!$C$10="",C96='Tableau de bord'!$C$10),OR('Tableau de bord'!$C$11="",E96='Tableau de bord'!$C$11),OR('Tableau de bord'!$C$12="",F96='Tableau de bord'!$C$12),OR('Tableau de bord'!$C$13="",'Tableau de bord'!$C$13="Préventive"),OR('Tableau de bord'!$C$16="",M96='Tableau de bord'!$C$16),OR('Tableau de bord'!$C$17="",O96='Tableau de bord'!$C$17)),1,0)</f>
        <v/>
      </c>
      <c r="Y96" s="7">
        <f>IF(AND(X96=1,Q96&lt;&gt;"",Q96&gt;='Tableau de bord'!$C$5,Q96&lt;='Tableau de bord'!$C$6),1,0)</f>
        <v/>
      </c>
      <c r="Z96" s="7">
        <f>IF(AND(Y96=1,R96&lt;&gt;""),1,0)</f>
        <v/>
      </c>
      <c r="AA96" s="7">
        <f>IF(AND(X96=1,V96="En retard"),1,0)</f>
        <v/>
      </c>
      <c r="AB96" s="7">
        <f>IF(AND(AA96=1,K96="Oui"),1,0)</f>
        <v/>
      </c>
      <c r="AC96" s="7">
        <f>IF(AND(A96&lt;&gt;"",Q96&lt;&gt;"",Q96&gt;='Tableau de bord'!$C$5,Q96&lt;='Tableau de bord'!$C$6),B96,"")</f>
        <v/>
      </c>
      <c r="AD96" s="7">
        <f>IF(AND(AC96&lt;&gt;"",R96&lt;&gt;""),B96,"")</f>
        <v/>
      </c>
      <c r="AE96" s="7">
        <f>IF(V96="En retard",B96,"")</f>
        <v/>
      </c>
      <c r="AF96" s="7">
        <f>IF(OR(W96="",W96="OK"),0,1)</f>
        <v/>
      </c>
    </row>
    <row r="97" ht="18" customHeight="1">
      <c r="A97" s="7" t="n"/>
      <c r="B97" s="7" t="n"/>
      <c r="C97" s="7" t="n"/>
      <c r="D97" s="7" t="n"/>
      <c r="E97" s="7" t="n"/>
      <c r="F97" s="7" t="n"/>
      <c r="G97" s="7" t="n"/>
      <c r="H97" s="7" t="n"/>
      <c r="I97" s="7" t="n"/>
      <c r="J97" s="7" t="n"/>
      <c r="K97" s="7" t="n"/>
      <c r="L97" s="7" t="n"/>
      <c r="M97" s="7" t="n"/>
      <c r="N97" s="7" t="n"/>
      <c r="O97" s="7" t="n"/>
      <c r="P97" s="16" t="n"/>
      <c r="Q97" s="16" t="n"/>
      <c r="R97" s="16" t="n"/>
      <c r="S97" s="7" t="n"/>
      <c r="T97" s="7" t="n"/>
      <c r="U97" s="7">
        <f>IF(AND(Q97&lt;&gt;"",R97&lt;&gt;""),R97-Q97,"")</f>
        <v/>
      </c>
      <c r="V97" s="7">
        <f>IF(Q97="","",IF(R97&lt;&gt;"",IF(R97&lt;=Q97,"Réalisée à temps","Réalisée en retard"),IF(Q97&lt;'Tableau de bord'!$C$7,"En retard","À venir")))</f>
        <v/>
      </c>
      <c r="W97" s="7">
        <f>IF(A97="","",IF(COUNTIF($A$5:$A$304,A97)&gt;1,"N° en double",IF(COUNTIF('Sites et équipements'!$D$5:$D$204,D97)=0,"Code installation inconnu",IF(Q97="","Échéance manquante",IF(AND(S97="Réalisé",R97=""),"Date de réalisation manquante",IF(AND(R97&lt;&gt;"",S97&lt;&gt;"Réalisé"),"Statut incohérent",IF(AND(K97="Oui",L97=""),"Référence réglementaire manquante","OK")))))))</f>
        <v/>
      </c>
      <c r="X97" s="7">
        <f>IF(AND(A97&lt;&gt;"",OR('Tableau de bord'!$C$9="",B97='Tableau de bord'!$C$9),OR('Tableau de bord'!$C$10="",C97='Tableau de bord'!$C$10),OR('Tableau de bord'!$C$11="",E97='Tableau de bord'!$C$11),OR('Tableau de bord'!$C$12="",F97='Tableau de bord'!$C$12),OR('Tableau de bord'!$C$13="",'Tableau de bord'!$C$13="Préventive"),OR('Tableau de bord'!$C$16="",M97='Tableau de bord'!$C$16),OR('Tableau de bord'!$C$17="",O97='Tableau de bord'!$C$17)),1,0)</f>
        <v/>
      </c>
      <c r="Y97" s="7">
        <f>IF(AND(X97=1,Q97&lt;&gt;"",Q97&gt;='Tableau de bord'!$C$5,Q97&lt;='Tableau de bord'!$C$6),1,0)</f>
        <v/>
      </c>
      <c r="Z97" s="7">
        <f>IF(AND(Y97=1,R97&lt;&gt;""),1,0)</f>
        <v/>
      </c>
      <c r="AA97" s="7">
        <f>IF(AND(X97=1,V97="En retard"),1,0)</f>
        <v/>
      </c>
      <c r="AB97" s="7">
        <f>IF(AND(AA97=1,K97="Oui"),1,0)</f>
        <v/>
      </c>
      <c r="AC97" s="7">
        <f>IF(AND(A97&lt;&gt;"",Q97&lt;&gt;"",Q97&gt;='Tableau de bord'!$C$5,Q97&lt;='Tableau de bord'!$C$6),B97,"")</f>
        <v/>
      </c>
      <c r="AD97" s="7">
        <f>IF(AND(AC97&lt;&gt;"",R97&lt;&gt;""),B97,"")</f>
        <v/>
      </c>
      <c r="AE97" s="7">
        <f>IF(V97="En retard",B97,"")</f>
        <v/>
      </c>
      <c r="AF97" s="7">
        <f>IF(OR(W97="",W97="OK"),0,1)</f>
        <v/>
      </c>
    </row>
    <row r="98" ht="18" customHeight="1">
      <c r="A98" s="7" t="n"/>
      <c r="B98" s="7" t="n"/>
      <c r="C98" s="7" t="n"/>
      <c r="D98" s="7" t="n"/>
      <c r="E98" s="7" t="n"/>
      <c r="F98" s="7" t="n"/>
      <c r="G98" s="7" t="n"/>
      <c r="H98" s="7" t="n"/>
      <c r="I98" s="7" t="n"/>
      <c r="J98" s="7" t="n"/>
      <c r="K98" s="7" t="n"/>
      <c r="L98" s="7" t="n"/>
      <c r="M98" s="7" t="n"/>
      <c r="N98" s="7" t="n"/>
      <c r="O98" s="7" t="n"/>
      <c r="P98" s="16" t="n"/>
      <c r="Q98" s="16" t="n"/>
      <c r="R98" s="16" t="n"/>
      <c r="S98" s="7" t="n"/>
      <c r="T98" s="7" t="n"/>
      <c r="U98" s="7">
        <f>IF(AND(Q98&lt;&gt;"",R98&lt;&gt;""),R98-Q98,"")</f>
        <v/>
      </c>
      <c r="V98" s="7">
        <f>IF(Q98="","",IF(R98&lt;&gt;"",IF(R98&lt;=Q98,"Réalisée à temps","Réalisée en retard"),IF(Q98&lt;'Tableau de bord'!$C$7,"En retard","À venir")))</f>
        <v/>
      </c>
      <c r="W98" s="7">
        <f>IF(A98="","",IF(COUNTIF($A$5:$A$304,A98)&gt;1,"N° en double",IF(COUNTIF('Sites et équipements'!$D$5:$D$204,D98)=0,"Code installation inconnu",IF(Q98="","Échéance manquante",IF(AND(S98="Réalisé",R98=""),"Date de réalisation manquante",IF(AND(R98&lt;&gt;"",S98&lt;&gt;"Réalisé"),"Statut incohérent",IF(AND(K98="Oui",L98=""),"Référence réglementaire manquante","OK")))))))</f>
        <v/>
      </c>
      <c r="X98" s="7">
        <f>IF(AND(A98&lt;&gt;"",OR('Tableau de bord'!$C$9="",B98='Tableau de bord'!$C$9),OR('Tableau de bord'!$C$10="",C98='Tableau de bord'!$C$10),OR('Tableau de bord'!$C$11="",E98='Tableau de bord'!$C$11),OR('Tableau de bord'!$C$12="",F98='Tableau de bord'!$C$12),OR('Tableau de bord'!$C$13="",'Tableau de bord'!$C$13="Préventive"),OR('Tableau de bord'!$C$16="",M98='Tableau de bord'!$C$16),OR('Tableau de bord'!$C$17="",O98='Tableau de bord'!$C$17)),1,0)</f>
        <v/>
      </c>
      <c r="Y98" s="7">
        <f>IF(AND(X98=1,Q98&lt;&gt;"",Q98&gt;='Tableau de bord'!$C$5,Q98&lt;='Tableau de bord'!$C$6),1,0)</f>
        <v/>
      </c>
      <c r="Z98" s="7">
        <f>IF(AND(Y98=1,R98&lt;&gt;""),1,0)</f>
        <v/>
      </c>
      <c r="AA98" s="7">
        <f>IF(AND(X98=1,V98="En retard"),1,0)</f>
        <v/>
      </c>
      <c r="AB98" s="7">
        <f>IF(AND(AA98=1,K98="Oui"),1,0)</f>
        <v/>
      </c>
      <c r="AC98" s="7">
        <f>IF(AND(A98&lt;&gt;"",Q98&lt;&gt;"",Q98&gt;='Tableau de bord'!$C$5,Q98&lt;='Tableau de bord'!$C$6),B98,"")</f>
        <v/>
      </c>
      <c r="AD98" s="7">
        <f>IF(AND(AC98&lt;&gt;"",R98&lt;&gt;""),B98,"")</f>
        <v/>
      </c>
      <c r="AE98" s="7">
        <f>IF(V98="En retard",B98,"")</f>
        <v/>
      </c>
      <c r="AF98" s="7">
        <f>IF(OR(W98="",W98="OK"),0,1)</f>
        <v/>
      </c>
    </row>
    <row r="99" ht="18" customHeight="1">
      <c r="A99" s="7" t="n"/>
      <c r="B99" s="7" t="n"/>
      <c r="C99" s="7" t="n"/>
      <c r="D99" s="7" t="n"/>
      <c r="E99" s="7" t="n"/>
      <c r="F99" s="7" t="n"/>
      <c r="G99" s="7" t="n"/>
      <c r="H99" s="7" t="n"/>
      <c r="I99" s="7" t="n"/>
      <c r="J99" s="7" t="n"/>
      <c r="K99" s="7" t="n"/>
      <c r="L99" s="7" t="n"/>
      <c r="M99" s="7" t="n"/>
      <c r="N99" s="7" t="n"/>
      <c r="O99" s="7" t="n"/>
      <c r="P99" s="16" t="n"/>
      <c r="Q99" s="16" t="n"/>
      <c r="R99" s="16" t="n"/>
      <c r="S99" s="7" t="n"/>
      <c r="T99" s="7" t="n"/>
      <c r="U99" s="7">
        <f>IF(AND(Q99&lt;&gt;"",R99&lt;&gt;""),R99-Q99,"")</f>
        <v/>
      </c>
      <c r="V99" s="7">
        <f>IF(Q99="","",IF(R99&lt;&gt;"",IF(R99&lt;=Q99,"Réalisée à temps","Réalisée en retard"),IF(Q99&lt;'Tableau de bord'!$C$7,"En retard","À venir")))</f>
        <v/>
      </c>
      <c r="W99" s="7">
        <f>IF(A99="","",IF(COUNTIF($A$5:$A$304,A99)&gt;1,"N° en double",IF(COUNTIF('Sites et équipements'!$D$5:$D$204,D99)=0,"Code installation inconnu",IF(Q99="","Échéance manquante",IF(AND(S99="Réalisé",R99=""),"Date de réalisation manquante",IF(AND(R99&lt;&gt;"",S99&lt;&gt;"Réalisé"),"Statut incohérent",IF(AND(K99="Oui",L99=""),"Référence réglementaire manquante","OK")))))))</f>
        <v/>
      </c>
      <c r="X99" s="7">
        <f>IF(AND(A99&lt;&gt;"",OR('Tableau de bord'!$C$9="",B99='Tableau de bord'!$C$9),OR('Tableau de bord'!$C$10="",C99='Tableau de bord'!$C$10),OR('Tableau de bord'!$C$11="",E99='Tableau de bord'!$C$11),OR('Tableau de bord'!$C$12="",F99='Tableau de bord'!$C$12),OR('Tableau de bord'!$C$13="",'Tableau de bord'!$C$13="Préventive"),OR('Tableau de bord'!$C$16="",M99='Tableau de bord'!$C$16),OR('Tableau de bord'!$C$17="",O99='Tableau de bord'!$C$17)),1,0)</f>
        <v/>
      </c>
      <c r="Y99" s="7">
        <f>IF(AND(X99=1,Q99&lt;&gt;"",Q99&gt;='Tableau de bord'!$C$5,Q99&lt;='Tableau de bord'!$C$6),1,0)</f>
        <v/>
      </c>
      <c r="Z99" s="7">
        <f>IF(AND(Y99=1,R99&lt;&gt;""),1,0)</f>
        <v/>
      </c>
      <c r="AA99" s="7">
        <f>IF(AND(X99=1,V99="En retard"),1,0)</f>
        <v/>
      </c>
      <c r="AB99" s="7">
        <f>IF(AND(AA99=1,K99="Oui"),1,0)</f>
        <v/>
      </c>
      <c r="AC99" s="7">
        <f>IF(AND(A99&lt;&gt;"",Q99&lt;&gt;"",Q99&gt;='Tableau de bord'!$C$5,Q99&lt;='Tableau de bord'!$C$6),B99,"")</f>
        <v/>
      </c>
      <c r="AD99" s="7">
        <f>IF(AND(AC99&lt;&gt;"",R99&lt;&gt;""),B99,"")</f>
        <v/>
      </c>
      <c r="AE99" s="7">
        <f>IF(V99="En retard",B99,"")</f>
        <v/>
      </c>
      <c r="AF99" s="7">
        <f>IF(OR(W99="",W99="OK"),0,1)</f>
        <v/>
      </c>
    </row>
    <row r="100" ht="18" customHeight="1">
      <c r="A100" s="7" t="n"/>
      <c r="B100" s="7" t="n"/>
      <c r="C100" s="7" t="n"/>
      <c r="D100" s="7" t="n"/>
      <c r="E100" s="7" t="n"/>
      <c r="F100" s="7" t="n"/>
      <c r="G100" s="7" t="n"/>
      <c r="H100" s="7" t="n"/>
      <c r="I100" s="7" t="n"/>
      <c r="J100" s="7" t="n"/>
      <c r="K100" s="7" t="n"/>
      <c r="L100" s="7" t="n"/>
      <c r="M100" s="7" t="n"/>
      <c r="N100" s="7" t="n"/>
      <c r="O100" s="7" t="n"/>
      <c r="P100" s="16" t="n"/>
      <c r="Q100" s="16" t="n"/>
      <c r="R100" s="16" t="n"/>
      <c r="S100" s="7" t="n"/>
      <c r="T100" s="7" t="n"/>
      <c r="U100" s="7">
        <f>IF(AND(Q100&lt;&gt;"",R100&lt;&gt;""),R100-Q100,"")</f>
        <v/>
      </c>
      <c r="V100" s="7">
        <f>IF(Q100="","",IF(R100&lt;&gt;"",IF(R100&lt;=Q100,"Réalisée à temps","Réalisée en retard"),IF(Q100&lt;'Tableau de bord'!$C$7,"En retard","À venir")))</f>
        <v/>
      </c>
      <c r="W100" s="7">
        <f>IF(A100="","",IF(COUNTIF($A$5:$A$304,A100)&gt;1,"N° en double",IF(COUNTIF('Sites et équipements'!$D$5:$D$204,D100)=0,"Code installation inconnu",IF(Q100="","Échéance manquante",IF(AND(S100="Réalisé",R100=""),"Date de réalisation manquante",IF(AND(R100&lt;&gt;"",S100&lt;&gt;"Réalisé"),"Statut incohérent",IF(AND(K100="Oui",L100=""),"Référence réglementaire manquante","OK")))))))</f>
        <v/>
      </c>
      <c r="X100" s="7">
        <f>IF(AND(A100&lt;&gt;"",OR('Tableau de bord'!$C$9="",B100='Tableau de bord'!$C$9),OR('Tableau de bord'!$C$10="",C100='Tableau de bord'!$C$10),OR('Tableau de bord'!$C$11="",E100='Tableau de bord'!$C$11),OR('Tableau de bord'!$C$12="",F100='Tableau de bord'!$C$12),OR('Tableau de bord'!$C$13="",'Tableau de bord'!$C$13="Préventive"),OR('Tableau de bord'!$C$16="",M100='Tableau de bord'!$C$16),OR('Tableau de bord'!$C$17="",O100='Tableau de bord'!$C$17)),1,0)</f>
        <v/>
      </c>
      <c r="Y100" s="7">
        <f>IF(AND(X100=1,Q100&lt;&gt;"",Q100&gt;='Tableau de bord'!$C$5,Q100&lt;='Tableau de bord'!$C$6),1,0)</f>
        <v/>
      </c>
      <c r="Z100" s="7">
        <f>IF(AND(Y100=1,R100&lt;&gt;""),1,0)</f>
        <v/>
      </c>
      <c r="AA100" s="7">
        <f>IF(AND(X100=1,V100="En retard"),1,0)</f>
        <v/>
      </c>
      <c r="AB100" s="7">
        <f>IF(AND(AA100=1,K100="Oui"),1,0)</f>
        <v/>
      </c>
      <c r="AC100" s="7">
        <f>IF(AND(A100&lt;&gt;"",Q100&lt;&gt;"",Q100&gt;='Tableau de bord'!$C$5,Q100&lt;='Tableau de bord'!$C$6),B100,"")</f>
        <v/>
      </c>
      <c r="AD100" s="7">
        <f>IF(AND(AC100&lt;&gt;"",R100&lt;&gt;""),B100,"")</f>
        <v/>
      </c>
      <c r="AE100" s="7">
        <f>IF(V100="En retard",B100,"")</f>
        <v/>
      </c>
      <c r="AF100" s="7">
        <f>IF(OR(W100="",W100="OK"),0,1)</f>
        <v/>
      </c>
    </row>
    <row r="101" ht="18" customHeight="1">
      <c r="A101" s="7" t="n"/>
      <c r="B101" s="7" t="n"/>
      <c r="C101" s="7" t="n"/>
      <c r="D101" s="7" t="n"/>
      <c r="E101" s="7" t="n"/>
      <c r="F101" s="7" t="n"/>
      <c r="G101" s="7" t="n"/>
      <c r="H101" s="7" t="n"/>
      <c r="I101" s="7" t="n"/>
      <c r="J101" s="7" t="n"/>
      <c r="K101" s="7" t="n"/>
      <c r="L101" s="7" t="n"/>
      <c r="M101" s="7" t="n"/>
      <c r="N101" s="7" t="n"/>
      <c r="O101" s="7" t="n"/>
      <c r="P101" s="16" t="n"/>
      <c r="Q101" s="16" t="n"/>
      <c r="R101" s="16" t="n"/>
      <c r="S101" s="7" t="n"/>
      <c r="T101" s="7" t="n"/>
      <c r="U101" s="7">
        <f>IF(AND(Q101&lt;&gt;"",R101&lt;&gt;""),R101-Q101,"")</f>
        <v/>
      </c>
      <c r="V101" s="7">
        <f>IF(Q101="","",IF(R101&lt;&gt;"",IF(R101&lt;=Q101,"Réalisée à temps","Réalisée en retard"),IF(Q101&lt;'Tableau de bord'!$C$7,"En retard","À venir")))</f>
        <v/>
      </c>
      <c r="W101" s="7">
        <f>IF(A101="","",IF(COUNTIF($A$5:$A$304,A101)&gt;1,"N° en double",IF(COUNTIF('Sites et équipements'!$D$5:$D$204,D101)=0,"Code installation inconnu",IF(Q101="","Échéance manquante",IF(AND(S101="Réalisé",R101=""),"Date de réalisation manquante",IF(AND(R101&lt;&gt;"",S101&lt;&gt;"Réalisé"),"Statut incohérent",IF(AND(K101="Oui",L101=""),"Référence réglementaire manquante","OK")))))))</f>
        <v/>
      </c>
      <c r="X101" s="7">
        <f>IF(AND(A101&lt;&gt;"",OR('Tableau de bord'!$C$9="",B101='Tableau de bord'!$C$9),OR('Tableau de bord'!$C$10="",C101='Tableau de bord'!$C$10),OR('Tableau de bord'!$C$11="",E101='Tableau de bord'!$C$11),OR('Tableau de bord'!$C$12="",F101='Tableau de bord'!$C$12),OR('Tableau de bord'!$C$13="",'Tableau de bord'!$C$13="Préventive"),OR('Tableau de bord'!$C$16="",M101='Tableau de bord'!$C$16),OR('Tableau de bord'!$C$17="",O101='Tableau de bord'!$C$17)),1,0)</f>
        <v/>
      </c>
      <c r="Y101" s="7">
        <f>IF(AND(X101=1,Q101&lt;&gt;"",Q101&gt;='Tableau de bord'!$C$5,Q101&lt;='Tableau de bord'!$C$6),1,0)</f>
        <v/>
      </c>
      <c r="Z101" s="7">
        <f>IF(AND(Y101=1,R101&lt;&gt;""),1,0)</f>
        <v/>
      </c>
      <c r="AA101" s="7">
        <f>IF(AND(X101=1,V101="En retard"),1,0)</f>
        <v/>
      </c>
      <c r="AB101" s="7">
        <f>IF(AND(AA101=1,K101="Oui"),1,0)</f>
        <v/>
      </c>
      <c r="AC101" s="7">
        <f>IF(AND(A101&lt;&gt;"",Q101&lt;&gt;"",Q101&gt;='Tableau de bord'!$C$5,Q101&lt;='Tableau de bord'!$C$6),B101,"")</f>
        <v/>
      </c>
      <c r="AD101" s="7">
        <f>IF(AND(AC101&lt;&gt;"",R101&lt;&gt;""),B101,"")</f>
        <v/>
      </c>
      <c r="AE101" s="7">
        <f>IF(V101="En retard",B101,"")</f>
        <v/>
      </c>
      <c r="AF101" s="7">
        <f>IF(OR(W101="",W101="OK"),0,1)</f>
        <v/>
      </c>
    </row>
    <row r="102" ht="18" customHeight="1">
      <c r="A102" s="7" t="n"/>
      <c r="B102" s="7" t="n"/>
      <c r="C102" s="7" t="n"/>
      <c r="D102" s="7" t="n"/>
      <c r="E102" s="7" t="n"/>
      <c r="F102" s="7" t="n"/>
      <c r="G102" s="7" t="n"/>
      <c r="H102" s="7" t="n"/>
      <c r="I102" s="7" t="n"/>
      <c r="J102" s="7" t="n"/>
      <c r="K102" s="7" t="n"/>
      <c r="L102" s="7" t="n"/>
      <c r="M102" s="7" t="n"/>
      <c r="N102" s="7" t="n"/>
      <c r="O102" s="7" t="n"/>
      <c r="P102" s="16" t="n"/>
      <c r="Q102" s="16" t="n"/>
      <c r="R102" s="16" t="n"/>
      <c r="S102" s="7" t="n"/>
      <c r="T102" s="7" t="n"/>
      <c r="U102" s="7">
        <f>IF(AND(Q102&lt;&gt;"",R102&lt;&gt;""),R102-Q102,"")</f>
        <v/>
      </c>
      <c r="V102" s="7">
        <f>IF(Q102="","",IF(R102&lt;&gt;"",IF(R102&lt;=Q102,"Réalisée à temps","Réalisée en retard"),IF(Q102&lt;'Tableau de bord'!$C$7,"En retard","À venir")))</f>
        <v/>
      </c>
      <c r="W102" s="7">
        <f>IF(A102="","",IF(COUNTIF($A$5:$A$304,A102)&gt;1,"N° en double",IF(COUNTIF('Sites et équipements'!$D$5:$D$204,D102)=0,"Code installation inconnu",IF(Q102="","Échéance manquante",IF(AND(S102="Réalisé",R102=""),"Date de réalisation manquante",IF(AND(R102&lt;&gt;"",S102&lt;&gt;"Réalisé"),"Statut incohérent",IF(AND(K102="Oui",L102=""),"Référence réglementaire manquante","OK")))))))</f>
        <v/>
      </c>
      <c r="X102" s="7">
        <f>IF(AND(A102&lt;&gt;"",OR('Tableau de bord'!$C$9="",B102='Tableau de bord'!$C$9),OR('Tableau de bord'!$C$10="",C102='Tableau de bord'!$C$10),OR('Tableau de bord'!$C$11="",E102='Tableau de bord'!$C$11),OR('Tableau de bord'!$C$12="",F102='Tableau de bord'!$C$12),OR('Tableau de bord'!$C$13="",'Tableau de bord'!$C$13="Préventive"),OR('Tableau de bord'!$C$16="",M102='Tableau de bord'!$C$16),OR('Tableau de bord'!$C$17="",O102='Tableau de bord'!$C$17)),1,0)</f>
        <v/>
      </c>
      <c r="Y102" s="7">
        <f>IF(AND(X102=1,Q102&lt;&gt;"",Q102&gt;='Tableau de bord'!$C$5,Q102&lt;='Tableau de bord'!$C$6),1,0)</f>
        <v/>
      </c>
      <c r="Z102" s="7">
        <f>IF(AND(Y102=1,R102&lt;&gt;""),1,0)</f>
        <v/>
      </c>
      <c r="AA102" s="7">
        <f>IF(AND(X102=1,V102="En retard"),1,0)</f>
        <v/>
      </c>
      <c r="AB102" s="7">
        <f>IF(AND(AA102=1,K102="Oui"),1,0)</f>
        <v/>
      </c>
      <c r="AC102" s="7">
        <f>IF(AND(A102&lt;&gt;"",Q102&lt;&gt;"",Q102&gt;='Tableau de bord'!$C$5,Q102&lt;='Tableau de bord'!$C$6),B102,"")</f>
        <v/>
      </c>
      <c r="AD102" s="7">
        <f>IF(AND(AC102&lt;&gt;"",R102&lt;&gt;""),B102,"")</f>
        <v/>
      </c>
      <c r="AE102" s="7">
        <f>IF(V102="En retard",B102,"")</f>
        <v/>
      </c>
      <c r="AF102" s="7">
        <f>IF(OR(W102="",W102="OK"),0,1)</f>
        <v/>
      </c>
    </row>
    <row r="103" ht="18" customHeight="1">
      <c r="A103" s="7" t="n"/>
      <c r="B103" s="7" t="n"/>
      <c r="C103" s="7" t="n"/>
      <c r="D103" s="7" t="n"/>
      <c r="E103" s="7" t="n"/>
      <c r="F103" s="7" t="n"/>
      <c r="G103" s="7" t="n"/>
      <c r="H103" s="7" t="n"/>
      <c r="I103" s="7" t="n"/>
      <c r="J103" s="7" t="n"/>
      <c r="K103" s="7" t="n"/>
      <c r="L103" s="7" t="n"/>
      <c r="M103" s="7" t="n"/>
      <c r="N103" s="7" t="n"/>
      <c r="O103" s="7" t="n"/>
      <c r="P103" s="16" t="n"/>
      <c r="Q103" s="16" t="n"/>
      <c r="R103" s="16" t="n"/>
      <c r="S103" s="7" t="n"/>
      <c r="T103" s="7" t="n"/>
      <c r="U103" s="7">
        <f>IF(AND(Q103&lt;&gt;"",R103&lt;&gt;""),R103-Q103,"")</f>
        <v/>
      </c>
      <c r="V103" s="7">
        <f>IF(Q103="","",IF(R103&lt;&gt;"",IF(R103&lt;=Q103,"Réalisée à temps","Réalisée en retard"),IF(Q103&lt;'Tableau de bord'!$C$7,"En retard","À venir")))</f>
        <v/>
      </c>
      <c r="W103" s="7">
        <f>IF(A103="","",IF(COUNTIF($A$5:$A$304,A103)&gt;1,"N° en double",IF(COUNTIF('Sites et équipements'!$D$5:$D$204,D103)=0,"Code installation inconnu",IF(Q103="","Échéance manquante",IF(AND(S103="Réalisé",R103=""),"Date de réalisation manquante",IF(AND(R103&lt;&gt;"",S103&lt;&gt;"Réalisé"),"Statut incohérent",IF(AND(K103="Oui",L103=""),"Référence réglementaire manquante","OK")))))))</f>
        <v/>
      </c>
      <c r="X103" s="7">
        <f>IF(AND(A103&lt;&gt;"",OR('Tableau de bord'!$C$9="",B103='Tableau de bord'!$C$9),OR('Tableau de bord'!$C$10="",C103='Tableau de bord'!$C$10),OR('Tableau de bord'!$C$11="",E103='Tableau de bord'!$C$11),OR('Tableau de bord'!$C$12="",F103='Tableau de bord'!$C$12),OR('Tableau de bord'!$C$13="",'Tableau de bord'!$C$13="Préventive"),OR('Tableau de bord'!$C$16="",M103='Tableau de bord'!$C$16),OR('Tableau de bord'!$C$17="",O103='Tableau de bord'!$C$17)),1,0)</f>
        <v/>
      </c>
      <c r="Y103" s="7">
        <f>IF(AND(X103=1,Q103&lt;&gt;"",Q103&gt;='Tableau de bord'!$C$5,Q103&lt;='Tableau de bord'!$C$6),1,0)</f>
        <v/>
      </c>
      <c r="Z103" s="7">
        <f>IF(AND(Y103=1,R103&lt;&gt;""),1,0)</f>
        <v/>
      </c>
      <c r="AA103" s="7">
        <f>IF(AND(X103=1,V103="En retard"),1,0)</f>
        <v/>
      </c>
      <c r="AB103" s="7">
        <f>IF(AND(AA103=1,K103="Oui"),1,0)</f>
        <v/>
      </c>
      <c r="AC103" s="7">
        <f>IF(AND(A103&lt;&gt;"",Q103&lt;&gt;"",Q103&gt;='Tableau de bord'!$C$5,Q103&lt;='Tableau de bord'!$C$6),B103,"")</f>
        <v/>
      </c>
      <c r="AD103" s="7">
        <f>IF(AND(AC103&lt;&gt;"",R103&lt;&gt;""),B103,"")</f>
        <v/>
      </c>
      <c r="AE103" s="7">
        <f>IF(V103="En retard",B103,"")</f>
        <v/>
      </c>
      <c r="AF103" s="7">
        <f>IF(OR(W103="",W103="OK"),0,1)</f>
        <v/>
      </c>
    </row>
    <row r="104" ht="18" customHeight="1">
      <c r="A104" s="7" t="n"/>
      <c r="B104" s="7" t="n"/>
      <c r="C104" s="7" t="n"/>
      <c r="D104" s="7" t="n"/>
      <c r="E104" s="7" t="n"/>
      <c r="F104" s="7" t="n"/>
      <c r="G104" s="7" t="n"/>
      <c r="H104" s="7" t="n"/>
      <c r="I104" s="7" t="n"/>
      <c r="J104" s="7" t="n"/>
      <c r="K104" s="7" t="n"/>
      <c r="L104" s="7" t="n"/>
      <c r="M104" s="7" t="n"/>
      <c r="N104" s="7" t="n"/>
      <c r="O104" s="7" t="n"/>
      <c r="P104" s="16" t="n"/>
      <c r="Q104" s="16" t="n"/>
      <c r="R104" s="16" t="n"/>
      <c r="S104" s="7" t="n"/>
      <c r="T104" s="7" t="n"/>
      <c r="U104" s="7">
        <f>IF(AND(Q104&lt;&gt;"",R104&lt;&gt;""),R104-Q104,"")</f>
        <v/>
      </c>
      <c r="V104" s="7">
        <f>IF(Q104="","",IF(R104&lt;&gt;"",IF(R104&lt;=Q104,"Réalisée à temps","Réalisée en retard"),IF(Q104&lt;'Tableau de bord'!$C$7,"En retard","À venir")))</f>
        <v/>
      </c>
      <c r="W104" s="7">
        <f>IF(A104="","",IF(COUNTIF($A$5:$A$304,A104)&gt;1,"N° en double",IF(COUNTIF('Sites et équipements'!$D$5:$D$204,D104)=0,"Code installation inconnu",IF(Q104="","Échéance manquante",IF(AND(S104="Réalisé",R104=""),"Date de réalisation manquante",IF(AND(R104&lt;&gt;"",S104&lt;&gt;"Réalisé"),"Statut incohérent",IF(AND(K104="Oui",L104=""),"Référence réglementaire manquante","OK")))))))</f>
        <v/>
      </c>
      <c r="X104" s="7">
        <f>IF(AND(A104&lt;&gt;"",OR('Tableau de bord'!$C$9="",B104='Tableau de bord'!$C$9),OR('Tableau de bord'!$C$10="",C104='Tableau de bord'!$C$10),OR('Tableau de bord'!$C$11="",E104='Tableau de bord'!$C$11),OR('Tableau de bord'!$C$12="",F104='Tableau de bord'!$C$12),OR('Tableau de bord'!$C$13="",'Tableau de bord'!$C$13="Préventive"),OR('Tableau de bord'!$C$16="",M104='Tableau de bord'!$C$16),OR('Tableau de bord'!$C$17="",O104='Tableau de bord'!$C$17)),1,0)</f>
        <v/>
      </c>
      <c r="Y104" s="7">
        <f>IF(AND(X104=1,Q104&lt;&gt;"",Q104&gt;='Tableau de bord'!$C$5,Q104&lt;='Tableau de bord'!$C$6),1,0)</f>
        <v/>
      </c>
      <c r="Z104" s="7">
        <f>IF(AND(Y104=1,R104&lt;&gt;""),1,0)</f>
        <v/>
      </c>
      <c r="AA104" s="7">
        <f>IF(AND(X104=1,V104="En retard"),1,0)</f>
        <v/>
      </c>
      <c r="AB104" s="7">
        <f>IF(AND(AA104=1,K104="Oui"),1,0)</f>
        <v/>
      </c>
      <c r="AC104" s="7">
        <f>IF(AND(A104&lt;&gt;"",Q104&lt;&gt;"",Q104&gt;='Tableau de bord'!$C$5,Q104&lt;='Tableau de bord'!$C$6),B104,"")</f>
        <v/>
      </c>
      <c r="AD104" s="7">
        <f>IF(AND(AC104&lt;&gt;"",R104&lt;&gt;""),B104,"")</f>
        <v/>
      </c>
      <c r="AE104" s="7">
        <f>IF(V104="En retard",B104,"")</f>
        <v/>
      </c>
      <c r="AF104" s="7">
        <f>IF(OR(W104="",W104="OK"),0,1)</f>
        <v/>
      </c>
    </row>
    <row r="105" ht="18" customHeight="1">
      <c r="A105" s="7" t="n"/>
      <c r="B105" s="7" t="n"/>
      <c r="C105" s="7" t="n"/>
      <c r="D105" s="7" t="n"/>
      <c r="E105" s="7" t="n"/>
      <c r="F105" s="7" t="n"/>
      <c r="G105" s="7" t="n"/>
      <c r="H105" s="7" t="n"/>
      <c r="I105" s="7" t="n"/>
      <c r="J105" s="7" t="n"/>
      <c r="K105" s="7" t="n"/>
      <c r="L105" s="7" t="n"/>
      <c r="M105" s="7" t="n"/>
      <c r="N105" s="7" t="n"/>
      <c r="O105" s="7" t="n"/>
      <c r="P105" s="16" t="n"/>
      <c r="Q105" s="16" t="n"/>
      <c r="R105" s="16" t="n"/>
      <c r="S105" s="7" t="n"/>
      <c r="T105" s="7" t="n"/>
      <c r="U105" s="7">
        <f>IF(AND(Q105&lt;&gt;"",R105&lt;&gt;""),R105-Q105,"")</f>
        <v/>
      </c>
      <c r="V105" s="7">
        <f>IF(Q105="","",IF(R105&lt;&gt;"",IF(R105&lt;=Q105,"Réalisée à temps","Réalisée en retard"),IF(Q105&lt;'Tableau de bord'!$C$7,"En retard","À venir")))</f>
        <v/>
      </c>
      <c r="W105" s="7">
        <f>IF(A105="","",IF(COUNTIF($A$5:$A$304,A105)&gt;1,"N° en double",IF(COUNTIF('Sites et équipements'!$D$5:$D$204,D105)=0,"Code installation inconnu",IF(Q105="","Échéance manquante",IF(AND(S105="Réalisé",R105=""),"Date de réalisation manquante",IF(AND(R105&lt;&gt;"",S105&lt;&gt;"Réalisé"),"Statut incohérent",IF(AND(K105="Oui",L105=""),"Référence réglementaire manquante","OK")))))))</f>
        <v/>
      </c>
      <c r="X105" s="7">
        <f>IF(AND(A105&lt;&gt;"",OR('Tableau de bord'!$C$9="",B105='Tableau de bord'!$C$9),OR('Tableau de bord'!$C$10="",C105='Tableau de bord'!$C$10),OR('Tableau de bord'!$C$11="",E105='Tableau de bord'!$C$11),OR('Tableau de bord'!$C$12="",F105='Tableau de bord'!$C$12),OR('Tableau de bord'!$C$13="",'Tableau de bord'!$C$13="Préventive"),OR('Tableau de bord'!$C$16="",M105='Tableau de bord'!$C$16),OR('Tableau de bord'!$C$17="",O105='Tableau de bord'!$C$17)),1,0)</f>
        <v/>
      </c>
      <c r="Y105" s="7">
        <f>IF(AND(X105=1,Q105&lt;&gt;"",Q105&gt;='Tableau de bord'!$C$5,Q105&lt;='Tableau de bord'!$C$6),1,0)</f>
        <v/>
      </c>
      <c r="Z105" s="7">
        <f>IF(AND(Y105=1,R105&lt;&gt;""),1,0)</f>
        <v/>
      </c>
      <c r="AA105" s="7">
        <f>IF(AND(X105=1,V105="En retard"),1,0)</f>
        <v/>
      </c>
      <c r="AB105" s="7">
        <f>IF(AND(AA105=1,K105="Oui"),1,0)</f>
        <v/>
      </c>
      <c r="AC105" s="7">
        <f>IF(AND(A105&lt;&gt;"",Q105&lt;&gt;"",Q105&gt;='Tableau de bord'!$C$5,Q105&lt;='Tableau de bord'!$C$6),B105,"")</f>
        <v/>
      </c>
      <c r="AD105" s="7">
        <f>IF(AND(AC105&lt;&gt;"",R105&lt;&gt;""),B105,"")</f>
        <v/>
      </c>
      <c r="AE105" s="7">
        <f>IF(V105="En retard",B105,"")</f>
        <v/>
      </c>
      <c r="AF105" s="7">
        <f>IF(OR(W105="",W105="OK"),0,1)</f>
        <v/>
      </c>
    </row>
    <row r="106" ht="18" customHeight="1">
      <c r="A106" s="7" t="n"/>
      <c r="B106" s="7" t="n"/>
      <c r="C106" s="7" t="n"/>
      <c r="D106" s="7" t="n"/>
      <c r="E106" s="7" t="n"/>
      <c r="F106" s="7" t="n"/>
      <c r="G106" s="7" t="n"/>
      <c r="H106" s="7" t="n"/>
      <c r="I106" s="7" t="n"/>
      <c r="J106" s="7" t="n"/>
      <c r="K106" s="7" t="n"/>
      <c r="L106" s="7" t="n"/>
      <c r="M106" s="7" t="n"/>
      <c r="N106" s="7" t="n"/>
      <c r="O106" s="7" t="n"/>
      <c r="P106" s="16" t="n"/>
      <c r="Q106" s="16" t="n"/>
      <c r="R106" s="16" t="n"/>
      <c r="S106" s="7" t="n"/>
      <c r="T106" s="7" t="n"/>
      <c r="U106" s="7">
        <f>IF(AND(Q106&lt;&gt;"",R106&lt;&gt;""),R106-Q106,"")</f>
        <v/>
      </c>
      <c r="V106" s="7">
        <f>IF(Q106="","",IF(R106&lt;&gt;"",IF(R106&lt;=Q106,"Réalisée à temps","Réalisée en retard"),IF(Q106&lt;'Tableau de bord'!$C$7,"En retard","À venir")))</f>
        <v/>
      </c>
      <c r="W106" s="7">
        <f>IF(A106="","",IF(COUNTIF($A$5:$A$304,A106)&gt;1,"N° en double",IF(COUNTIF('Sites et équipements'!$D$5:$D$204,D106)=0,"Code installation inconnu",IF(Q106="","Échéance manquante",IF(AND(S106="Réalisé",R106=""),"Date de réalisation manquante",IF(AND(R106&lt;&gt;"",S106&lt;&gt;"Réalisé"),"Statut incohérent",IF(AND(K106="Oui",L106=""),"Référence réglementaire manquante","OK")))))))</f>
        <v/>
      </c>
      <c r="X106" s="7">
        <f>IF(AND(A106&lt;&gt;"",OR('Tableau de bord'!$C$9="",B106='Tableau de bord'!$C$9),OR('Tableau de bord'!$C$10="",C106='Tableau de bord'!$C$10),OR('Tableau de bord'!$C$11="",E106='Tableau de bord'!$C$11),OR('Tableau de bord'!$C$12="",F106='Tableau de bord'!$C$12),OR('Tableau de bord'!$C$13="",'Tableau de bord'!$C$13="Préventive"),OR('Tableau de bord'!$C$16="",M106='Tableau de bord'!$C$16),OR('Tableau de bord'!$C$17="",O106='Tableau de bord'!$C$17)),1,0)</f>
        <v/>
      </c>
      <c r="Y106" s="7">
        <f>IF(AND(X106=1,Q106&lt;&gt;"",Q106&gt;='Tableau de bord'!$C$5,Q106&lt;='Tableau de bord'!$C$6),1,0)</f>
        <v/>
      </c>
      <c r="Z106" s="7">
        <f>IF(AND(Y106=1,R106&lt;&gt;""),1,0)</f>
        <v/>
      </c>
      <c r="AA106" s="7">
        <f>IF(AND(X106=1,V106="En retard"),1,0)</f>
        <v/>
      </c>
      <c r="AB106" s="7">
        <f>IF(AND(AA106=1,K106="Oui"),1,0)</f>
        <v/>
      </c>
      <c r="AC106" s="7">
        <f>IF(AND(A106&lt;&gt;"",Q106&lt;&gt;"",Q106&gt;='Tableau de bord'!$C$5,Q106&lt;='Tableau de bord'!$C$6),B106,"")</f>
        <v/>
      </c>
      <c r="AD106" s="7">
        <f>IF(AND(AC106&lt;&gt;"",R106&lt;&gt;""),B106,"")</f>
        <v/>
      </c>
      <c r="AE106" s="7">
        <f>IF(V106="En retard",B106,"")</f>
        <v/>
      </c>
      <c r="AF106" s="7">
        <f>IF(OR(W106="",W106="OK"),0,1)</f>
        <v/>
      </c>
    </row>
    <row r="107" ht="18" customHeight="1">
      <c r="A107" s="7" t="n"/>
      <c r="B107" s="7" t="n"/>
      <c r="C107" s="7" t="n"/>
      <c r="D107" s="7" t="n"/>
      <c r="E107" s="7" t="n"/>
      <c r="F107" s="7" t="n"/>
      <c r="G107" s="7" t="n"/>
      <c r="H107" s="7" t="n"/>
      <c r="I107" s="7" t="n"/>
      <c r="J107" s="7" t="n"/>
      <c r="K107" s="7" t="n"/>
      <c r="L107" s="7" t="n"/>
      <c r="M107" s="7" t="n"/>
      <c r="N107" s="7" t="n"/>
      <c r="O107" s="7" t="n"/>
      <c r="P107" s="16" t="n"/>
      <c r="Q107" s="16" t="n"/>
      <c r="R107" s="16" t="n"/>
      <c r="S107" s="7" t="n"/>
      <c r="T107" s="7" t="n"/>
      <c r="U107" s="7">
        <f>IF(AND(Q107&lt;&gt;"",R107&lt;&gt;""),R107-Q107,"")</f>
        <v/>
      </c>
      <c r="V107" s="7">
        <f>IF(Q107="","",IF(R107&lt;&gt;"",IF(R107&lt;=Q107,"Réalisée à temps","Réalisée en retard"),IF(Q107&lt;'Tableau de bord'!$C$7,"En retard","À venir")))</f>
        <v/>
      </c>
      <c r="W107" s="7">
        <f>IF(A107="","",IF(COUNTIF($A$5:$A$304,A107)&gt;1,"N° en double",IF(COUNTIF('Sites et équipements'!$D$5:$D$204,D107)=0,"Code installation inconnu",IF(Q107="","Échéance manquante",IF(AND(S107="Réalisé",R107=""),"Date de réalisation manquante",IF(AND(R107&lt;&gt;"",S107&lt;&gt;"Réalisé"),"Statut incohérent",IF(AND(K107="Oui",L107=""),"Référence réglementaire manquante","OK")))))))</f>
        <v/>
      </c>
      <c r="X107" s="7">
        <f>IF(AND(A107&lt;&gt;"",OR('Tableau de bord'!$C$9="",B107='Tableau de bord'!$C$9),OR('Tableau de bord'!$C$10="",C107='Tableau de bord'!$C$10),OR('Tableau de bord'!$C$11="",E107='Tableau de bord'!$C$11),OR('Tableau de bord'!$C$12="",F107='Tableau de bord'!$C$12),OR('Tableau de bord'!$C$13="",'Tableau de bord'!$C$13="Préventive"),OR('Tableau de bord'!$C$16="",M107='Tableau de bord'!$C$16),OR('Tableau de bord'!$C$17="",O107='Tableau de bord'!$C$17)),1,0)</f>
        <v/>
      </c>
      <c r="Y107" s="7">
        <f>IF(AND(X107=1,Q107&lt;&gt;"",Q107&gt;='Tableau de bord'!$C$5,Q107&lt;='Tableau de bord'!$C$6),1,0)</f>
        <v/>
      </c>
      <c r="Z107" s="7">
        <f>IF(AND(Y107=1,R107&lt;&gt;""),1,0)</f>
        <v/>
      </c>
      <c r="AA107" s="7">
        <f>IF(AND(X107=1,V107="En retard"),1,0)</f>
        <v/>
      </c>
      <c r="AB107" s="7">
        <f>IF(AND(AA107=1,K107="Oui"),1,0)</f>
        <v/>
      </c>
      <c r="AC107" s="7">
        <f>IF(AND(A107&lt;&gt;"",Q107&lt;&gt;"",Q107&gt;='Tableau de bord'!$C$5,Q107&lt;='Tableau de bord'!$C$6),B107,"")</f>
        <v/>
      </c>
      <c r="AD107" s="7">
        <f>IF(AND(AC107&lt;&gt;"",R107&lt;&gt;""),B107,"")</f>
        <v/>
      </c>
      <c r="AE107" s="7">
        <f>IF(V107="En retard",B107,"")</f>
        <v/>
      </c>
      <c r="AF107" s="7">
        <f>IF(OR(W107="",W107="OK"),0,1)</f>
        <v/>
      </c>
    </row>
    <row r="108" ht="18" customHeight="1">
      <c r="A108" s="7" t="n"/>
      <c r="B108" s="7" t="n"/>
      <c r="C108" s="7" t="n"/>
      <c r="D108" s="7" t="n"/>
      <c r="E108" s="7" t="n"/>
      <c r="F108" s="7" t="n"/>
      <c r="G108" s="7" t="n"/>
      <c r="H108" s="7" t="n"/>
      <c r="I108" s="7" t="n"/>
      <c r="J108" s="7" t="n"/>
      <c r="K108" s="7" t="n"/>
      <c r="L108" s="7" t="n"/>
      <c r="M108" s="7" t="n"/>
      <c r="N108" s="7" t="n"/>
      <c r="O108" s="7" t="n"/>
      <c r="P108" s="16" t="n"/>
      <c r="Q108" s="16" t="n"/>
      <c r="R108" s="16" t="n"/>
      <c r="S108" s="7" t="n"/>
      <c r="T108" s="7" t="n"/>
      <c r="U108" s="7">
        <f>IF(AND(Q108&lt;&gt;"",R108&lt;&gt;""),R108-Q108,"")</f>
        <v/>
      </c>
      <c r="V108" s="7">
        <f>IF(Q108="","",IF(R108&lt;&gt;"",IF(R108&lt;=Q108,"Réalisée à temps","Réalisée en retard"),IF(Q108&lt;'Tableau de bord'!$C$7,"En retard","À venir")))</f>
        <v/>
      </c>
      <c r="W108" s="7">
        <f>IF(A108="","",IF(COUNTIF($A$5:$A$304,A108)&gt;1,"N° en double",IF(COUNTIF('Sites et équipements'!$D$5:$D$204,D108)=0,"Code installation inconnu",IF(Q108="","Échéance manquante",IF(AND(S108="Réalisé",R108=""),"Date de réalisation manquante",IF(AND(R108&lt;&gt;"",S108&lt;&gt;"Réalisé"),"Statut incohérent",IF(AND(K108="Oui",L108=""),"Référence réglementaire manquante","OK")))))))</f>
        <v/>
      </c>
      <c r="X108" s="7">
        <f>IF(AND(A108&lt;&gt;"",OR('Tableau de bord'!$C$9="",B108='Tableau de bord'!$C$9),OR('Tableau de bord'!$C$10="",C108='Tableau de bord'!$C$10),OR('Tableau de bord'!$C$11="",E108='Tableau de bord'!$C$11),OR('Tableau de bord'!$C$12="",F108='Tableau de bord'!$C$12),OR('Tableau de bord'!$C$13="",'Tableau de bord'!$C$13="Préventive"),OR('Tableau de bord'!$C$16="",M108='Tableau de bord'!$C$16),OR('Tableau de bord'!$C$17="",O108='Tableau de bord'!$C$17)),1,0)</f>
        <v/>
      </c>
      <c r="Y108" s="7">
        <f>IF(AND(X108=1,Q108&lt;&gt;"",Q108&gt;='Tableau de bord'!$C$5,Q108&lt;='Tableau de bord'!$C$6),1,0)</f>
        <v/>
      </c>
      <c r="Z108" s="7">
        <f>IF(AND(Y108=1,R108&lt;&gt;""),1,0)</f>
        <v/>
      </c>
      <c r="AA108" s="7">
        <f>IF(AND(X108=1,V108="En retard"),1,0)</f>
        <v/>
      </c>
      <c r="AB108" s="7">
        <f>IF(AND(AA108=1,K108="Oui"),1,0)</f>
        <v/>
      </c>
      <c r="AC108" s="7">
        <f>IF(AND(A108&lt;&gt;"",Q108&lt;&gt;"",Q108&gt;='Tableau de bord'!$C$5,Q108&lt;='Tableau de bord'!$C$6),B108,"")</f>
        <v/>
      </c>
      <c r="AD108" s="7">
        <f>IF(AND(AC108&lt;&gt;"",R108&lt;&gt;""),B108,"")</f>
        <v/>
      </c>
      <c r="AE108" s="7">
        <f>IF(V108="En retard",B108,"")</f>
        <v/>
      </c>
      <c r="AF108" s="7">
        <f>IF(OR(W108="",W108="OK"),0,1)</f>
        <v/>
      </c>
    </row>
    <row r="109" ht="18" customHeight="1">
      <c r="A109" s="7" t="n"/>
      <c r="B109" s="7" t="n"/>
      <c r="C109" s="7" t="n"/>
      <c r="D109" s="7" t="n"/>
      <c r="E109" s="7" t="n"/>
      <c r="F109" s="7" t="n"/>
      <c r="G109" s="7" t="n"/>
      <c r="H109" s="7" t="n"/>
      <c r="I109" s="7" t="n"/>
      <c r="J109" s="7" t="n"/>
      <c r="K109" s="7" t="n"/>
      <c r="L109" s="7" t="n"/>
      <c r="M109" s="7" t="n"/>
      <c r="N109" s="7" t="n"/>
      <c r="O109" s="7" t="n"/>
      <c r="P109" s="16" t="n"/>
      <c r="Q109" s="16" t="n"/>
      <c r="R109" s="16" t="n"/>
      <c r="S109" s="7" t="n"/>
      <c r="T109" s="7" t="n"/>
      <c r="U109" s="7">
        <f>IF(AND(Q109&lt;&gt;"",R109&lt;&gt;""),R109-Q109,"")</f>
        <v/>
      </c>
      <c r="V109" s="7">
        <f>IF(Q109="","",IF(R109&lt;&gt;"",IF(R109&lt;=Q109,"Réalisée à temps","Réalisée en retard"),IF(Q109&lt;'Tableau de bord'!$C$7,"En retard","À venir")))</f>
        <v/>
      </c>
      <c r="W109" s="7">
        <f>IF(A109="","",IF(COUNTIF($A$5:$A$304,A109)&gt;1,"N° en double",IF(COUNTIF('Sites et équipements'!$D$5:$D$204,D109)=0,"Code installation inconnu",IF(Q109="","Échéance manquante",IF(AND(S109="Réalisé",R109=""),"Date de réalisation manquante",IF(AND(R109&lt;&gt;"",S109&lt;&gt;"Réalisé"),"Statut incohérent",IF(AND(K109="Oui",L109=""),"Référence réglementaire manquante","OK")))))))</f>
        <v/>
      </c>
      <c r="X109" s="7">
        <f>IF(AND(A109&lt;&gt;"",OR('Tableau de bord'!$C$9="",B109='Tableau de bord'!$C$9),OR('Tableau de bord'!$C$10="",C109='Tableau de bord'!$C$10),OR('Tableau de bord'!$C$11="",E109='Tableau de bord'!$C$11),OR('Tableau de bord'!$C$12="",F109='Tableau de bord'!$C$12),OR('Tableau de bord'!$C$13="",'Tableau de bord'!$C$13="Préventive"),OR('Tableau de bord'!$C$16="",M109='Tableau de bord'!$C$16),OR('Tableau de bord'!$C$17="",O109='Tableau de bord'!$C$17)),1,0)</f>
        <v/>
      </c>
      <c r="Y109" s="7">
        <f>IF(AND(X109=1,Q109&lt;&gt;"",Q109&gt;='Tableau de bord'!$C$5,Q109&lt;='Tableau de bord'!$C$6),1,0)</f>
        <v/>
      </c>
      <c r="Z109" s="7">
        <f>IF(AND(Y109=1,R109&lt;&gt;""),1,0)</f>
        <v/>
      </c>
      <c r="AA109" s="7">
        <f>IF(AND(X109=1,V109="En retard"),1,0)</f>
        <v/>
      </c>
      <c r="AB109" s="7">
        <f>IF(AND(AA109=1,K109="Oui"),1,0)</f>
        <v/>
      </c>
      <c r="AC109" s="7">
        <f>IF(AND(A109&lt;&gt;"",Q109&lt;&gt;"",Q109&gt;='Tableau de bord'!$C$5,Q109&lt;='Tableau de bord'!$C$6),B109,"")</f>
        <v/>
      </c>
      <c r="AD109" s="7">
        <f>IF(AND(AC109&lt;&gt;"",R109&lt;&gt;""),B109,"")</f>
        <v/>
      </c>
      <c r="AE109" s="7">
        <f>IF(V109="En retard",B109,"")</f>
        <v/>
      </c>
      <c r="AF109" s="7">
        <f>IF(OR(W109="",W109="OK"),0,1)</f>
        <v/>
      </c>
    </row>
    <row r="110" ht="18" customHeight="1">
      <c r="A110" s="7" t="n"/>
      <c r="B110" s="7" t="n"/>
      <c r="C110" s="7" t="n"/>
      <c r="D110" s="7" t="n"/>
      <c r="E110" s="7" t="n"/>
      <c r="F110" s="7" t="n"/>
      <c r="G110" s="7" t="n"/>
      <c r="H110" s="7" t="n"/>
      <c r="I110" s="7" t="n"/>
      <c r="J110" s="7" t="n"/>
      <c r="K110" s="7" t="n"/>
      <c r="L110" s="7" t="n"/>
      <c r="M110" s="7" t="n"/>
      <c r="N110" s="7" t="n"/>
      <c r="O110" s="7" t="n"/>
      <c r="P110" s="16" t="n"/>
      <c r="Q110" s="16" t="n"/>
      <c r="R110" s="16" t="n"/>
      <c r="S110" s="7" t="n"/>
      <c r="T110" s="7" t="n"/>
      <c r="U110" s="7">
        <f>IF(AND(Q110&lt;&gt;"",R110&lt;&gt;""),R110-Q110,"")</f>
        <v/>
      </c>
      <c r="V110" s="7">
        <f>IF(Q110="","",IF(R110&lt;&gt;"",IF(R110&lt;=Q110,"Réalisée à temps","Réalisée en retard"),IF(Q110&lt;'Tableau de bord'!$C$7,"En retard","À venir")))</f>
        <v/>
      </c>
      <c r="W110" s="7">
        <f>IF(A110="","",IF(COUNTIF($A$5:$A$304,A110)&gt;1,"N° en double",IF(COUNTIF('Sites et équipements'!$D$5:$D$204,D110)=0,"Code installation inconnu",IF(Q110="","Échéance manquante",IF(AND(S110="Réalisé",R110=""),"Date de réalisation manquante",IF(AND(R110&lt;&gt;"",S110&lt;&gt;"Réalisé"),"Statut incohérent",IF(AND(K110="Oui",L110=""),"Référence réglementaire manquante","OK")))))))</f>
        <v/>
      </c>
      <c r="X110" s="7">
        <f>IF(AND(A110&lt;&gt;"",OR('Tableau de bord'!$C$9="",B110='Tableau de bord'!$C$9),OR('Tableau de bord'!$C$10="",C110='Tableau de bord'!$C$10),OR('Tableau de bord'!$C$11="",E110='Tableau de bord'!$C$11),OR('Tableau de bord'!$C$12="",F110='Tableau de bord'!$C$12),OR('Tableau de bord'!$C$13="",'Tableau de bord'!$C$13="Préventive"),OR('Tableau de bord'!$C$16="",M110='Tableau de bord'!$C$16),OR('Tableau de bord'!$C$17="",O110='Tableau de bord'!$C$17)),1,0)</f>
        <v/>
      </c>
      <c r="Y110" s="7">
        <f>IF(AND(X110=1,Q110&lt;&gt;"",Q110&gt;='Tableau de bord'!$C$5,Q110&lt;='Tableau de bord'!$C$6),1,0)</f>
        <v/>
      </c>
      <c r="Z110" s="7">
        <f>IF(AND(Y110=1,R110&lt;&gt;""),1,0)</f>
        <v/>
      </c>
      <c r="AA110" s="7">
        <f>IF(AND(X110=1,V110="En retard"),1,0)</f>
        <v/>
      </c>
      <c r="AB110" s="7">
        <f>IF(AND(AA110=1,K110="Oui"),1,0)</f>
        <v/>
      </c>
      <c r="AC110" s="7">
        <f>IF(AND(A110&lt;&gt;"",Q110&lt;&gt;"",Q110&gt;='Tableau de bord'!$C$5,Q110&lt;='Tableau de bord'!$C$6),B110,"")</f>
        <v/>
      </c>
      <c r="AD110" s="7">
        <f>IF(AND(AC110&lt;&gt;"",R110&lt;&gt;""),B110,"")</f>
        <v/>
      </c>
      <c r="AE110" s="7">
        <f>IF(V110="En retard",B110,"")</f>
        <v/>
      </c>
      <c r="AF110" s="7">
        <f>IF(OR(W110="",W110="OK"),0,1)</f>
        <v/>
      </c>
    </row>
    <row r="111" ht="18" customHeight="1">
      <c r="A111" s="7" t="n"/>
      <c r="B111" s="7" t="n"/>
      <c r="C111" s="7" t="n"/>
      <c r="D111" s="7" t="n"/>
      <c r="E111" s="7" t="n"/>
      <c r="F111" s="7" t="n"/>
      <c r="G111" s="7" t="n"/>
      <c r="H111" s="7" t="n"/>
      <c r="I111" s="7" t="n"/>
      <c r="J111" s="7" t="n"/>
      <c r="K111" s="7" t="n"/>
      <c r="L111" s="7" t="n"/>
      <c r="M111" s="7" t="n"/>
      <c r="N111" s="7" t="n"/>
      <c r="O111" s="7" t="n"/>
      <c r="P111" s="16" t="n"/>
      <c r="Q111" s="16" t="n"/>
      <c r="R111" s="16" t="n"/>
      <c r="S111" s="7" t="n"/>
      <c r="T111" s="7" t="n"/>
      <c r="U111" s="7">
        <f>IF(AND(Q111&lt;&gt;"",R111&lt;&gt;""),R111-Q111,"")</f>
        <v/>
      </c>
      <c r="V111" s="7">
        <f>IF(Q111="","",IF(R111&lt;&gt;"",IF(R111&lt;=Q111,"Réalisée à temps","Réalisée en retard"),IF(Q111&lt;'Tableau de bord'!$C$7,"En retard","À venir")))</f>
        <v/>
      </c>
      <c r="W111" s="7">
        <f>IF(A111="","",IF(COUNTIF($A$5:$A$304,A111)&gt;1,"N° en double",IF(COUNTIF('Sites et équipements'!$D$5:$D$204,D111)=0,"Code installation inconnu",IF(Q111="","Échéance manquante",IF(AND(S111="Réalisé",R111=""),"Date de réalisation manquante",IF(AND(R111&lt;&gt;"",S111&lt;&gt;"Réalisé"),"Statut incohérent",IF(AND(K111="Oui",L111=""),"Référence réglementaire manquante","OK")))))))</f>
        <v/>
      </c>
      <c r="X111" s="7">
        <f>IF(AND(A111&lt;&gt;"",OR('Tableau de bord'!$C$9="",B111='Tableau de bord'!$C$9),OR('Tableau de bord'!$C$10="",C111='Tableau de bord'!$C$10),OR('Tableau de bord'!$C$11="",E111='Tableau de bord'!$C$11),OR('Tableau de bord'!$C$12="",F111='Tableau de bord'!$C$12),OR('Tableau de bord'!$C$13="",'Tableau de bord'!$C$13="Préventive"),OR('Tableau de bord'!$C$16="",M111='Tableau de bord'!$C$16),OR('Tableau de bord'!$C$17="",O111='Tableau de bord'!$C$17)),1,0)</f>
        <v/>
      </c>
      <c r="Y111" s="7">
        <f>IF(AND(X111=1,Q111&lt;&gt;"",Q111&gt;='Tableau de bord'!$C$5,Q111&lt;='Tableau de bord'!$C$6),1,0)</f>
        <v/>
      </c>
      <c r="Z111" s="7">
        <f>IF(AND(Y111=1,R111&lt;&gt;""),1,0)</f>
        <v/>
      </c>
      <c r="AA111" s="7">
        <f>IF(AND(X111=1,V111="En retard"),1,0)</f>
        <v/>
      </c>
      <c r="AB111" s="7">
        <f>IF(AND(AA111=1,K111="Oui"),1,0)</f>
        <v/>
      </c>
      <c r="AC111" s="7">
        <f>IF(AND(A111&lt;&gt;"",Q111&lt;&gt;"",Q111&gt;='Tableau de bord'!$C$5,Q111&lt;='Tableau de bord'!$C$6),B111,"")</f>
        <v/>
      </c>
      <c r="AD111" s="7">
        <f>IF(AND(AC111&lt;&gt;"",R111&lt;&gt;""),B111,"")</f>
        <v/>
      </c>
      <c r="AE111" s="7">
        <f>IF(V111="En retard",B111,"")</f>
        <v/>
      </c>
      <c r="AF111" s="7">
        <f>IF(OR(W111="",W111="OK"),0,1)</f>
        <v/>
      </c>
    </row>
    <row r="112" ht="18" customHeight="1">
      <c r="A112" s="7" t="n"/>
      <c r="B112" s="7" t="n"/>
      <c r="C112" s="7" t="n"/>
      <c r="D112" s="7" t="n"/>
      <c r="E112" s="7" t="n"/>
      <c r="F112" s="7" t="n"/>
      <c r="G112" s="7" t="n"/>
      <c r="H112" s="7" t="n"/>
      <c r="I112" s="7" t="n"/>
      <c r="J112" s="7" t="n"/>
      <c r="K112" s="7" t="n"/>
      <c r="L112" s="7" t="n"/>
      <c r="M112" s="7" t="n"/>
      <c r="N112" s="7" t="n"/>
      <c r="O112" s="7" t="n"/>
      <c r="P112" s="16" t="n"/>
      <c r="Q112" s="16" t="n"/>
      <c r="R112" s="16" t="n"/>
      <c r="S112" s="7" t="n"/>
      <c r="T112" s="7" t="n"/>
      <c r="U112" s="7">
        <f>IF(AND(Q112&lt;&gt;"",R112&lt;&gt;""),R112-Q112,"")</f>
        <v/>
      </c>
      <c r="V112" s="7">
        <f>IF(Q112="","",IF(R112&lt;&gt;"",IF(R112&lt;=Q112,"Réalisée à temps","Réalisée en retard"),IF(Q112&lt;'Tableau de bord'!$C$7,"En retard","À venir")))</f>
        <v/>
      </c>
      <c r="W112" s="7">
        <f>IF(A112="","",IF(COUNTIF($A$5:$A$304,A112)&gt;1,"N° en double",IF(COUNTIF('Sites et équipements'!$D$5:$D$204,D112)=0,"Code installation inconnu",IF(Q112="","Échéance manquante",IF(AND(S112="Réalisé",R112=""),"Date de réalisation manquante",IF(AND(R112&lt;&gt;"",S112&lt;&gt;"Réalisé"),"Statut incohérent",IF(AND(K112="Oui",L112=""),"Référence réglementaire manquante","OK")))))))</f>
        <v/>
      </c>
      <c r="X112" s="7">
        <f>IF(AND(A112&lt;&gt;"",OR('Tableau de bord'!$C$9="",B112='Tableau de bord'!$C$9),OR('Tableau de bord'!$C$10="",C112='Tableau de bord'!$C$10),OR('Tableau de bord'!$C$11="",E112='Tableau de bord'!$C$11),OR('Tableau de bord'!$C$12="",F112='Tableau de bord'!$C$12),OR('Tableau de bord'!$C$13="",'Tableau de bord'!$C$13="Préventive"),OR('Tableau de bord'!$C$16="",M112='Tableau de bord'!$C$16),OR('Tableau de bord'!$C$17="",O112='Tableau de bord'!$C$17)),1,0)</f>
        <v/>
      </c>
      <c r="Y112" s="7">
        <f>IF(AND(X112=1,Q112&lt;&gt;"",Q112&gt;='Tableau de bord'!$C$5,Q112&lt;='Tableau de bord'!$C$6),1,0)</f>
        <v/>
      </c>
      <c r="Z112" s="7">
        <f>IF(AND(Y112=1,R112&lt;&gt;""),1,0)</f>
        <v/>
      </c>
      <c r="AA112" s="7">
        <f>IF(AND(X112=1,V112="En retard"),1,0)</f>
        <v/>
      </c>
      <c r="AB112" s="7">
        <f>IF(AND(AA112=1,K112="Oui"),1,0)</f>
        <v/>
      </c>
      <c r="AC112" s="7">
        <f>IF(AND(A112&lt;&gt;"",Q112&lt;&gt;"",Q112&gt;='Tableau de bord'!$C$5,Q112&lt;='Tableau de bord'!$C$6),B112,"")</f>
        <v/>
      </c>
      <c r="AD112" s="7">
        <f>IF(AND(AC112&lt;&gt;"",R112&lt;&gt;""),B112,"")</f>
        <v/>
      </c>
      <c r="AE112" s="7">
        <f>IF(V112="En retard",B112,"")</f>
        <v/>
      </c>
      <c r="AF112" s="7">
        <f>IF(OR(W112="",W112="OK"),0,1)</f>
        <v/>
      </c>
    </row>
    <row r="113" ht="18" customHeight="1">
      <c r="A113" s="7" t="n"/>
      <c r="B113" s="7" t="n"/>
      <c r="C113" s="7" t="n"/>
      <c r="D113" s="7" t="n"/>
      <c r="E113" s="7" t="n"/>
      <c r="F113" s="7" t="n"/>
      <c r="G113" s="7" t="n"/>
      <c r="H113" s="7" t="n"/>
      <c r="I113" s="7" t="n"/>
      <c r="J113" s="7" t="n"/>
      <c r="K113" s="7" t="n"/>
      <c r="L113" s="7" t="n"/>
      <c r="M113" s="7" t="n"/>
      <c r="N113" s="7" t="n"/>
      <c r="O113" s="7" t="n"/>
      <c r="P113" s="16" t="n"/>
      <c r="Q113" s="16" t="n"/>
      <c r="R113" s="16" t="n"/>
      <c r="S113" s="7" t="n"/>
      <c r="T113" s="7" t="n"/>
      <c r="U113" s="7">
        <f>IF(AND(Q113&lt;&gt;"",R113&lt;&gt;""),R113-Q113,"")</f>
        <v/>
      </c>
      <c r="V113" s="7">
        <f>IF(Q113="","",IF(R113&lt;&gt;"",IF(R113&lt;=Q113,"Réalisée à temps","Réalisée en retard"),IF(Q113&lt;'Tableau de bord'!$C$7,"En retard","À venir")))</f>
        <v/>
      </c>
      <c r="W113" s="7">
        <f>IF(A113="","",IF(COUNTIF($A$5:$A$304,A113)&gt;1,"N° en double",IF(COUNTIF('Sites et équipements'!$D$5:$D$204,D113)=0,"Code installation inconnu",IF(Q113="","Échéance manquante",IF(AND(S113="Réalisé",R113=""),"Date de réalisation manquante",IF(AND(R113&lt;&gt;"",S113&lt;&gt;"Réalisé"),"Statut incohérent",IF(AND(K113="Oui",L113=""),"Référence réglementaire manquante","OK")))))))</f>
        <v/>
      </c>
      <c r="X113" s="7">
        <f>IF(AND(A113&lt;&gt;"",OR('Tableau de bord'!$C$9="",B113='Tableau de bord'!$C$9),OR('Tableau de bord'!$C$10="",C113='Tableau de bord'!$C$10),OR('Tableau de bord'!$C$11="",E113='Tableau de bord'!$C$11),OR('Tableau de bord'!$C$12="",F113='Tableau de bord'!$C$12),OR('Tableau de bord'!$C$13="",'Tableau de bord'!$C$13="Préventive"),OR('Tableau de bord'!$C$16="",M113='Tableau de bord'!$C$16),OR('Tableau de bord'!$C$17="",O113='Tableau de bord'!$C$17)),1,0)</f>
        <v/>
      </c>
      <c r="Y113" s="7">
        <f>IF(AND(X113=1,Q113&lt;&gt;"",Q113&gt;='Tableau de bord'!$C$5,Q113&lt;='Tableau de bord'!$C$6),1,0)</f>
        <v/>
      </c>
      <c r="Z113" s="7">
        <f>IF(AND(Y113=1,R113&lt;&gt;""),1,0)</f>
        <v/>
      </c>
      <c r="AA113" s="7">
        <f>IF(AND(X113=1,V113="En retard"),1,0)</f>
        <v/>
      </c>
      <c r="AB113" s="7">
        <f>IF(AND(AA113=1,K113="Oui"),1,0)</f>
        <v/>
      </c>
      <c r="AC113" s="7">
        <f>IF(AND(A113&lt;&gt;"",Q113&lt;&gt;"",Q113&gt;='Tableau de bord'!$C$5,Q113&lt;='Tableau de bord'!$C$6),B113,"")</f>
        <v/>
      </c>
      <c r="AD113" s="7">
        <f>IF(AND(AC113&lt;&gt;"",R113&lt;&gt;""),B113,"")</f>
        <v/>
      </c>
      <c r="AE113" s="7">
        <f>IF(V113="En retard",B113,"")</f>
        <v/>
      </c>
      <c r="AF113" s="7">
        <f>IF(OR(W113="",W113="OK"),0,1)</f>
        <v/>
      </c>
    </row>
    <row r="114" ht="18" customHeight="1">
      <c r="A114" s="7" t="n"/>
      <c r="B114" s="7" t="n"/>
      <c r="C114" s="7" t="n"/>
      <c r="D114" s="7" t="n"/>
      <c r="E114" s="7" t="n"/>
      <c r="F114" s="7" t="n"/>
      <c r="G114" s="7" t="n"/>
      <c r="H114" s="7" t="n"/>
      <c r="I114" s="7" t="n"/>
      <c r="J114" s="7" t="n"/>
      <c r="K114" s="7" t="n"/>
      <c r="L114" s="7" t="n"/>
      <c r="M114" s="7" t="n"/>
      <c r="N114" s="7" t="n"/>
      <c r="O114" s="7" t="n"/>
      <c r="P114" s="16" t="n"/>
      <c r="Q114" s="16" t="n"/>
      <c r="R114" s="16" t="n"/>
      <c r="S114" s="7" t="n"/>
      <c r="T114" s="7" t="n"/>
      <c r="U114" s="7">
        <f>IF(AND(Q114&lt;&gt;"",R114&lt;&gt;""),R114-Q114,"")</f>
        <v/>
      </c>
      <c r="V114" s="7">
        <f>IF(Q114="","",IF(R114&lt;&gt;"",IF(R114&lt;=Q114,"Réalisée à temps","Réalisée en retard"),IF(Q114&lt;'Tableau de bord'!$C$7,"En retard","À venir")))</f>
        <v/>
      </c>
      <c r="W114" s="7">
        <f>IF(A114="","",IF(COUNTIF($A$5:$A$304,A114)&gt;1,"N° en double",IF(COUNTIF('Sites et équipements'!$D$5:$D$204,D114)=0,"Code installation inconnu",IF(Q114="","Échéance manquante",IF(AND(S114="Réalisé",R114=""),"Date de réalisation manquante",IF(AND(R114&lt;&gt;"",S114&lt;&gt;"Réalisé"),"Statut incohérent",IF(AND(K114="Oui",L114=""),"Référence réglementaire manquante","OK")))))))</f>
        <v/>
      </c>
      <c r="X114" s="7">
        <f>IF(AND(A114&lt;&gt;"",OR('Tableau de bord'!$C$9="",B114='Tableau de bord'!$C$9),OR('Tableau de bord'!$C$10="",C114='Tableau de bord'!$C$10),OR('Tableau de bord'!$C$11="",E114='Tableau de bord'!$C$11),OR('Tableau de bord'!$C$12="",F114='Tableau de bord'!$C$12),OR('Tableau de bord'!$C$13="",'Tableau de bord'!$C$13="Préventive"),OR('Tableau de bord'!$C$16="",M114='Tableau de bord'!$C$16),OR('Tableau de bord'!$C$17="",O114='Tableau de bord'!$C$17)),1,0)</f>
        <v/>
      </c>
      <c r="Y114" s="7">
        <f>IF(AND(X114=1,Q114&lt;&gt;"",Q114&gt;='Tableau de bord'!$C$5,Q114&lt;='Tableau de bord'!$C$6),1,0)</f>
        <v/>
      </c>
      <c r="Z114" s="7">
        <f>IF(AND(Y114=1,R114&lt;&gt;""),1,0)</f>
        <v/>
      </c>
      <c r="AA114" s="7">
        <f>IF(AND(X114=1,V114="En retard"),1,0)</f>
        <v/>
      </c>
      <c r="AB114" s="7">
        <f>IF(AND(AA114=1,K114="Oui"),1,0)</f>
        <v/>
      </c>
      <c r="AC114" s="7">
        <f>IF(AND(A114&lt;&gt;"",Q114&lt;&gt;"",Q114&gt;='Tableau de bord'!$C$5,Q114&lt;='Tableau de bord'!$C$6),B114,"")</f>
        <v/>
      </c>
      <c r="AD114" s="7">
        <f>IF(AND(AC114&lt;&gt;"",R114&lt;&gt;""),B114,"")</f>
        <v/>
      </c>
      <c r="AE114" s="7">
        <f>IF(V114="En retard",B114,"")</f>
        <v/>
      </c>
      <c r="AF114" s="7">
        <f>IF(OR(W114="",W114="OK"),0,1)</f>
        <v/>
      </c>
    </row>
    <row r="115" ht="18" customHeight="1">
      <c r="A115" s="7" t="n"/>
      <c r="B115" s="7" t="n"/>
      <c r="C115" s="7" t="n"/>
      <c r="D115" s="7" t="n"/>
      <c r="E115" s="7" t="n"/>
      <c r="F115" s="7" t="n"/>
      <c r="G115" s="7" t="n"/>
      <c r="H115" s="7" t="n"/>
      <c r="I115" s="7" t="n"/>
      <c r="J115" s="7" t="n"/>
      <c r="K115" s="7" t="n"/>
      <c r="L115" s="7" t="n"/>
      <c r="M115" s="7" t="n"/>
      <c r="N115" s="7" t="n"/>
      <c r="O115" s="7" t="n"/>
      <c r="P115" s="16" t="n"/>
      <c r="Q115" s="16" t="n"/>
      <c r="R115" s="16" t="n"/>
      <c r="S115" s="7" t="n"/>
      <c r="T115" s="7" t="n"/>
      <c r="U115" s="7">
        <f>IF(AND(Q115&lt;&gt;"",R115&lt;&gt;""),R115-Q115,"")</f>
        <v/>
      </c>
      <c r="V115" s="7">
        <f>IF(Q115="","",IF(R115&lt;&gt;"",IF(R115&lt;=Q115,"Réalisée à temps","Réalisée en retard"),IF(Q115&lt;'Tableau de bord'!$C$7,"En retard","À venir")))</f>
        <v/>
      </c>
      <c r="W115" s="7">
        <f>IF(A115="","",IF(COUNTIF($A$5:$A$304,A115)&gt;1,"N° en double",IF(COUNTIF('Sites et équipements'!$D$5:$D$204,D115)=0,"Code installation inconnu",IF(Q115="","Échéance manquante",IF(AND(S115="Réalisé",R115=""),"Date de réalisation manquante",IF(AND(R115&lt;&gt;"",S115&lt;&gt;"Réalisé"),"Statut incohérent",IF(AND(K115="Oui",L115=""),"Référence réglementaire manquante","OK")))))))</f>
        <v/>
      </c>
      <c r="X115" s="7">
        <f>IF(AND(A115&lt;&gt;"",OR('Tableau de bord'!$C$9="",B115='Tableau de bord'!$C$9),OR('Tableau de bord'!$C$10="",C115='Tableau de bord'!$C$10),OR('Tableau de bord'!$C$11="",E115='Tableau de bord'!$C$11),OR('Tableau de bord'!$C$12="",F115='Tableau de bord'!$C$12),OR('Tableau de bord'!$C$13="",'Tableau de bord'!$C$13="Préventive"),OR('Tableau de bord'!$C$16="",M115='Tableau de bord'!$C$16),OR('Tableau de bord'!$C$17="",O115='Tableau de bord'!$C$17)),1,0)</f>
        <v/>
      </c>
      <c r="Y115" s="7">
        <f>IF(AND(X115=1,Q115&lt;&gt;"",Q115&gt;='Tableau de bord'!$C$5,Q115&lt;='Tableau de bord'!$C$6),1,0)</f>
        <v/>
      </c>
      <c r="Z115" s="7">
        <f>IF(AND(Y115=1,R115&lt;&gt;""),1,0)</f>
        <v/>
      </c>
      <c r="AA115" s="7">
        <f>IF(AND(X115=1,V115="En retard"),1,0)</f>
        <v/>
      </c>
      <c r="AB115" s="7">
        <f>IF(AND(AA115=1,K115="Oui"),1,0)</f>
        <v/>
      </c>
      <c r="AC115" s="7">
        <f>IF(AND(A115&lt;&gt;"",Q115&lt;&gt;"",Q115&gt;='Tableau de bord'!$C$5,Q115&lt;='Tableau de bord'!$C$6),B115,"")</f>
        <v/>
      </c>
      <c r="AD115" s="7">
        <f>IF(AND(AC115&lt;&gt;"",R115&lt;&gt;""),B115,"")</f>
        <v/>
      </c>
      <c r="AE115" s="7">
        <f>IF(V115="En retard",B115,"")</f>
        <v/>
      </c>
      <c r="AF115" s="7">
        <f>IF(OR(W115="",W115="OK"),0,1)</f>
        <v/>
      </c>
    </row>
    <row r="116" ht="18" customHeight="1">
      <c r="A116" s="7" t="n"/>
      <c r="B116" s="7" t="n"/>
      <c r="C116" s="7" t="n"/>
      <c r="D116" s="7" t="n"/>
      <c r="E116" s="7" t="n"/>
      <c r="F116" s="7" t="n"/>
      <c r="G116" s="7" t="n"/>
      <c r="H116" s="7" t="n"/>
      <c r="I116" s="7" t="n"/>
      <c r="J116" s="7" t="n"/>
      <c r="K116" s="7" t="n"/>
      <c r="L116" s="7" t="n"/>
      <c r="M116" s="7" t="n"/>
      <c r="N116" s="7" t="n"/>
      <c r="O116" s="7" t="n"/>
      <c r="P116" s="16" t="n"/>
      <c r="Q116" s="16" t="n"/>
      <c r="R116" s="16" t="n"/>
      <c r="S116" s="7" t="n"/>
      <c r="T116" s="7" t="n"/>
      <c r="U116" s="7">
        <f>IF(AND(Q116&lt;&gt;"",R116&lt;&gt;""),R116-Q116,"")</f>
        <v/>
      </c>
      <c r="V116" s="7">
        <f>IF(Q116="","",IF(R116&lt;&gt;"",IF(R116&lt;=Q116,"Réalisée à temps","Réalisée en retard"),IF(Q116&lt;'Tableau de bord'!$C$7,"En retard","À venir")))</f>
        <v/>
      </c>
      <c r="W116" s="7">
        <f>IF(A116="","",IF(COUNTIF($A$5:$A$304,A116)&gt;1,"N° en double",IF(COUNTIF('Sites et équipements'!$D$5:$D$204,D116)=0,"Code installation inconnu",IF(Q116="","Échéance manquante",IF(AND(S116="Réalisé",R116=""),"Date de réalisation manquante",IF(AND(R116&lt;&gt;"",S116&lt;&gt;"Réalisé"),"Statut incohérent",IF(AND(K116="Oui",L116=""),"Référence réglementaire manquante","OK")))))))</f>
        <v/>
      </c>
      <c r="X116" s="7">
        <f>IF(AND(A116&lt;&gt;"",OR('Tableau de bord'!$C$9="",B116='Tableau de bord'!$C$9),OR('Tableau de bord'!$C$10="",C116='Tableau de bord'!$C$10),OR('Tableau de bord'!$C$11="",E116='Tableau de bord'!$C$11),OR('Tableau de bord'!$C$12="",F116='Tableau de bord'!$C$12),OR('Tableau de bord'!$C$13="",'Tableau de bord'!$C$13="Préventive"),OR('Tableau de bord'!$C$16="",M116='Tableau de bord'!$C$16),OR('Tableau de bord'!$C$17="",O116='Tableau de bord'!$C$17)),1,0)</f>
        <v/>
      </c>
      <c r="Y116" s="7">
        <f>IF(AND(X116=1,Q116&lt;&gt;"",Q116&gt;='Tableau de bord'!$C$5,Q116&lt;='Tableau de bord'!$C$6),1,0)</f>
        <v/>
      </c>
      <c r="Z116" s="7">
        <f>IF(AND(Y116=1,R116&lt;&gt;""),1,0)</f>
        <v/>
      </c>
      <c r="AA116" s="7">
        <f>IF(AND(X116=1,V116="En retard"),1,0)</f>
        <v/>
      </c>
      <c r="AB116" s="7">
        <f>IF(AND(AA116=1,K116="Oui"),1,0)</f>
        <v/>
      </c>
      <c r="AC116" s="7">
        <f>IF(AND(A116&lt;&gt;"",Q116&lt;&gt;"",Q116&gt;='Tableau de bord'!$C$5,Q116&lt;='Tableau de bord'!$C$6),B116,"")</f>
        <v/>
      </c>
      <c r="AD116" s="7">
        <f>IF(AND(AC116&lt;&gt;"",R116&lt;&gt;""),B116,"")</f>
        <v/>
      </c>
      <c r="AE116" s="7">
        <f>IF(V116="En retard",B116,"")</f>
        <v/>
      </c>
      <c r="AF116" s="7">
        <f>IF(OR(W116="",W116="OK"),0,1)</f>
        <v/>
      </c>
    </row>
    <row r="117" ht="18" customHeight="1">
      <c r="A117" s="7" t="n"/>
      <c r="B117" s="7" t="n"/>
      <c r="C117" s="7" t="n"/>
      <c r="D117" s="7" t="n"/>
      <c r="E117" s="7" t="n"/>
      <c r="F117" s="7" t="n"/>
      <c r="G117" s="7" t="n"/>
      <c r="H117" s="7" t="n"/>
      <c r="I117" s="7" t="n"/>
      <c r="J117" s="7" t="n"/>
      <c r="K117" s="7" t="n"/>
      <c r="L117" s="7" t="n"/>
      <c r="M117" s="7" t="n"/>
      <c r="N117" s="7" t="n"/>
      <c r="O117" s="7" t="n"/>
      <c r="P117" s="16" t="n"/>
      <c r="Q117" s="16" t="n"/>
      <c r="R117" s="16" t="n"/>
      <c r="S117" s="7" t="n"/>
      <c r="T117" s="7" t="n"/>
      <c r="U117" s="7">
        <f>IF(AND(Q117&lt;&gt;"",R117&lt;&gt;""),R117-Q117,"")</f>
        <v/>
      </c>
      <c r="V117" s="7">
        <f>IF(Q117="","",IF(R117&lt;&gt;"",IF(R117&lt;=Q117,"Réalisée à temps","Réalisée en retard"),IF(Q117&lt;'Tableau de bord'!$C$7,"En retard","À venir")))</f>
        <v/>
      </c>
      <c r="W117" s="7">
        <f>IF(A117="","",IF(COUNTIF($A$5:$A$304,A117)&gt;1,"N° en double",IF(COUNTIF('Sites et équipements'!$D$5:$D$204,D117)=0,"Code installation inconnu",IF(Q117="","Échéance manquante",IF(AND(S117="Réalisé",R117=""),"Date de réalisation manquante",IF(AND(R117&lt;&gt;"",S117&lt;&gt;"Réalisé"),"Statut incohérent",IF(AND(K117="Oui",L117=""),"Référence réglementaire manquante","OK")))))))</f>
        <v/>
      </c>
      <c r="X117" s="7">
        <f>IF(AND(A117&lt;&gt;"",OR('Tableau de bord'!$C$9="",B117='Tableau de bord'!$C$9),OR('Tableau de bord'!$C$10="",C117='Tableau de bord'!$C$10),OR('Tableau de bord'!$C$11="",E117='Tableau de bord'!$C$11),OR('Tableau de bord'!$C$12="",F117='Tableau de bord'!$C$12),OR('Tableau de bord'!$C$13="",'Tableau de bord'!$C$13="Préventive"),OR('Tableau de bord'!$C$16="",M117='Tableau de bord'!$C$16),OR('Tableau de bord'!$C$17="",O117='Tableau de bord'!$C$17)),1,0)</f>
        <v/>
      </c>
      <c r="Y117" s="7">
        <f>IF(AND(X117=1,Q117&lt;&gt;"",Q117&gt;='Tableau de bord'!$C$5,Q117&lt;='Tableau de bord'!$C$6),1,0)</f>
        <v/>
      </c>
      <c r="Z117" s="7">
        <f>IF(AND(Y117=1,R117&lt;&gt;""),1,0)</f>
        <v/>
      </c>
      <c r="AA117" s="7">
        <f>IF(AND(X117=1,V117="En retard"),1,0)</f>
        <v/>
      </c>
      <c r="AB117" s="7">
        <f>IF(AND(AA117=1,K117="Oui"),1,0)</f>
        <v/>
      </c>
      <c r="AC117" s="7">
        <f>IF(AND(A117&lt;&gt;"",Q117&lt;&gt;"",Q117&gt;='Tableau de bord'!$C$5,Q117&lt;='Tableau de bord'!$C$6),B117,"")</f>
        <v/>
      </c>
      <c r="AD117" s="7">
        <f>IF(AND(AC117&lt;&gt;"",R117&lt;&gt;""),B117,"")</f>
        <v/>
      </c>
      <c r="AE117" s="7">
        <f>IF(V117="En retard",B117,"")</f>
        <v/>
      </c>
      <c r="AF117" s="7">
        <f>IF(OR(W117="",W117="OK"),0,1)</f>
        <v/>
      </c>
    </row>
    <row r="118" ht="18" customHeight="1">
      <c r="A118" s="7" t="n"/>
      <c r="B118" s="7" t="n"/>
      <c r="C118" s="7" t="n"/>
      <c r="D118" s="7" t="n"/>
      <c r="E118" s="7" t="n"/>
      <c r="F118" s="7" t="n"/>
      <c r="G118" s="7" t="n"/>
      <c r="H118" s="7" t="n"/>
      <c r="I118" s="7" t="n"/>
      <c r="J118" s="7" t="n"/>
      <c r="K118" s="7" t="n"/>
      <c r="L118" s="7" t="n"/>
      <c r="M118" s="7" t="n"/>
      <c r="N118" s="7" t="n"/>
      <c r="O118" s="7" t="n"/>
      <c r="P118" s="16" t="n"/>
      <c r="Q118" s="16" t="n"/>
      <c r="R118" s="16" t="n"/>
      <c r="S118" s="7" t="n"/>
      <c r="T118" s="7" t="n"/>
      <c r="U118" s="7">
        <f>IF(AND(Q118&lt;&gt;"",R118&lt;&gt;""),R118-Q118,"")</f>
        <v/>
      </c>
      <c r="V118" s="7">
        <f>IF(Q118="","",IF(R118&lt;&gt;"",IF(R118&lt;=Q118,"Réalisée à temps","Réalisée en retard"),IF(Q118&lt;'Tableau de bord'!$C$7,"En retard","À venir")))</f>
        <v/>
      </c>
      <c r="W118" s="7">
        <f>IF(A118="","",IF(COUNTIF($A$5:$A$304,A118)&gt;1,"N° en double",IF(COUNTIF('Sites et équipements'!$D$5:$D$204,D118)=0,"Code installation inconnu",IF(Q118="","Échéance manquante",IF(AND(S118="Réalisé",R118=""),"Date de réalisation manquante",IF(AND(R118&lt;&gt;"",S118&lt;&gt;"Réalisé"),"Statut incohérent",IF(AND(K118="Oui",L118=""),"Référence réglementaire manquante","OK")))))))</f>
        <v/>
      </c>
      <c r="X118" s="7">
        <f>IF(AND(A118&lt;&gt;"",OR('Tableau de bord'!$C$9="",B118='Tableau de bord'!$C$9),OR('Tableau de bord'!$C$10="",C118='Tableau de bord'!$C$10),OR('Tableau de bord'!$C$11="",E118='Tableau de bord'!$C$11),OR('Tableau de bord'!$C$12="",F118='Tableau de bord'!$C$12),OR('Tableau de bord'!$C$13="",'Tableau de bord'!$C$13="Préventive"),OR('Tableau de bord'!$C$16="",M118='Tableau de bord'!$C$16),OR('Tableau de bord'!$C$17="",O118='Tableau de bord'!$C$17)),1,0)</f>
        <v/>
      </c>
      <c r="Y118" s="7">
        <f>IF(AND(X118=1,Q118&lt;&gt;"",Q118&gt;='Tableau de bord'!$C$5,Q118&lt;='Tableau de bord'!$C$6),1,0)</f>
        <v/>
      </c>
      <c r="Z118" s="7">
        <f>IF(AND(Y118=1,R118&lt;&gt;""),1,0)</f>
        <v/>
      </c>
      <c r="AA118" s="7">
        <f>IF(AND(X118=1,V118="En retard"),1,0)</f>
        <v/>
      </c>
      <c r="AB118" s="7">
        <f>IF(AND(AA118=1,K118="Oui"),1,0)</f>
        <v/>
      </c>
      <c r="AC118" s="7">
        <f>IF(AND(A118&lt;&gt;"",Q118&lt;&gt;"",Q118&gt;='Tableau de bord'!$C$5,Q118&lt;='Tableau de bord'!$C$6),B118,"")</f>
        <v/>
      </c>
      <c r="AD118" s="7">
        <f>IF(AND(AC118&lt;&gt;"",R118&lt;&gt;""),B118,"")</f>
        <v/>
      </c>
      <c r="AE118" s="7">
        <f>IF(V118="En retard",B118,"")</f>
        <v/>
      </c>
      <c r="AF118" s="7">
        <f>IF(OR(W118="",W118="OK"),0,1)</f>
        <v/>
      </c>
    </row>
    <row r="119" ht="18" customHeight="1">
      <c r="A119" s="7" t="n"/>
      <c r="B119" s="7" t="n"/>
      <c r="C119" s="7" t="n"/>
      <c r="D119" s="7" t="n"/>
      <c r="E119" s="7" t="n"/>
      <c r="F119" s="7" t="n"/>
      <c r="G119" s="7" t="n"/>
      <c r="H119" s="7" t="n"/>
      <c r="I119" s="7" t="n"/>
      <c r="J119" s="7" t="n"/>
      <c r="K119" s="7" t="n"/>
      <c r="L119" s="7" t="n"/>
      <c r="M119" s="7" t="n"/>
      <c r="N119" s="7" t="n"/>
      <c r="O119" s="7" t="n"/>
      <c r="P119" s="16" t="n"/>
      <c r="Q119" s="16" t="n"/>
      <c r="R119" s="16" t="n"/>
      <c r="S119" s="7" t="n"/>
      <c r="T119" s="7" t="n"/>
      <c r="U119" s="7">
        <f>IF(AND(Q119&lt;&gt;"",R119&lt;&gt;""),R119-Q119,"")</f>
        <v/>
      </c>
      <c r="V119" s="7">
        <f>IF(Q119="","",IF(R119&lt;&gt;"",IF(R119&lt;=Q119,"Réalisée à temps","Réalisée en retard"),IF(Q119&lt;'Tableau de bord'!$C$7,"En retard","À venir")))</f>
        <v/>
      </c>
      <c r="W119" s="7">
        <f>IF(A119="","",IF(COUNTIF($A$5:$A$304,A119)&gt;1,"N° en double",IF(COUNTIF('Sites et équipements'!$D$5:$D$204,D119)=0,"Code installation inconnu",IF(Q119="","Échéance manquante",IF(AND(S119="Réalisé",R119=""),"Date de réalisation manquante",IF(AND(R119&lt;&gt;"",S119&lt;&gt;"Réalisé"),"Statut incohérent",IF(AND(K119="Oui",L119=""),"Référence réglementaire manquante","OK")))))))</f>
        <v/>
      </c>
      <c r="X119" s="7">
        <f>IF(AND(A119&lt;&gt;"",OR('Tableau de bord'!$C$9="",B119='Tableau de bord'!$C$9),OR('Tableau de bord'!$C$10="",C119='Tableau de bord'!$C$10),OR('Tableau de bord'!$C$11="",E119='Tableau de bord'!$C$11),OR('Tableau de bord'!$C$12="",F119='Tableau de bord'!$C$12),OR('Tableau de bord'!$C$13="",'Tableau de bord'!$C$13="Préventive"),OR('Tableau de bord'!$C$16="",M119='Tableau de bord'!$C$16),OR('Tableau de bord'!$C$17="",O119='Tableau de bord'!$C$17)),1,0)</f>
        <v/>
      </c>
      <c r="Y119" s="7">
        <f>IF(AND(X119=1,Q119&lt;&gt;"",Q119&gt;='Tableau de bord'!$C$5,Q119&lt;='Tableau de bord'!$C$6),1,0)</f>
        <v/>
      </c>
      <c r="Z119" s="7">
        <f>IF(AND(Y119=1,R119&lt;&gt;""),1,0)</f>
        <v/>
      </c>
      <c r="AA119" s="7">
        <f>IF(AND(X119=1,V119="En retard"),1,0)</f>
        <v/>
      </c>
      <c r="AB119" s="7">
        <f>IF(AND(AA119=1,K119="Oui"),1,0)</f>
        <v/>
      </c>
      <c r="AC119" s="7">
        <f>IF(AND(A119&lt;&gt;"",Q119&lt;&gt;"",Q119&gt;='Tableau de bord'!$C$5,Q119&lt;='Tableau de bord'!$C$6),B119,"")</f>
        <v/>
      </c>
      <c r="AD119" s="7">
        <f>IF(AND(AC119&lt;&gt;"",R119&lt;&gt;""),B119,"")</f>
        <v/>
      </c>
      <c r="AE119" s="7">
        <f>IF(V119="En retard",B119,"")</f>
        <v/>
      </c>
      <c r="AF119" s="7">
        <f>IF(OR(W119="",W119="OK"),0,1)</f>
        <v/>
      </c>
    </row>
    <row r="120" ht="18" customHeight="1">
      <c r="A120" s="7" t="n"/>
      <c r="B120" s="7" t="n"/>
      <c r="C120" s="7" t="n"/>
      <c r="D120" s="7" t="n"/>
      <c r="E120" s="7" t="n"/>
      <c r="F120" s="7" t="n"/>
      <c r="G120" s="7" t="n"/>
      <c r="H120" s="7" t="n"/>
      <c r="I120" s="7" t="n"/>
      <c r="J120" s="7" t="n"/>
      <c r="K120" s="7" t="n"/>
      <c r="L120" s="7" t="n"/>
      <c r="M120" s="7" t="n"/>
      <c r="N120" s="7" t="n"/>
      <c r="O120" s="7" t="n"/>
      <c r="P120" s="16" t="n"/>
      <c r="Q120" s="16" t="n"/>
      <c r="R120" s="16" t="n"/>
      <c r="S120" s="7" t="n"/>
      <c r="T120" s="7" t="n"/>
      <c r="U120" s="7">
        <f>IF(AND(Q120&lt;&gt;"",R120&lt;&gt;""),R120-Q120,"")</f>
        <v/>
      </c>
      <c r="V120" s="7">
        <f>IF(Q120="","",IF(R120&lt;&gt;"",IF(R120&lt;=Q120,"Réalisée à temps","Réalisée en retard"),IF(Q120&lt;'Tableau de bord'!$C$7,"En retard","À venir")))</f>
        <v/>
      </c>
      <c r="W120" s="7">
        <f>IF(A120="","",IF(COUNTIF($A$5:$A$304,A120)&gt;1,"N° en double",IF(COUNTIF('Sites et équipements'!$D$5:$D$204,D120)=0,"Code installation inconnu",IF(Q120="","Échéance manquante",IF(AND(S120="Réalisé",R120=""),"Date de réalisation manquante",IF(AND(R120&lt;&gt;"",S120&lt;&gt;"Réalisé"),"Statut incohérent",IF(AND(K120="Oui",L120=""),"Référence réglementaire manquante","OK")))))))</f>
        <v/>
      </c>
      <c r="X120" s="7">
        <f>IF(AND(A120&lt;&gt;"",OR('Tableau de bord'!$C$9="",B120='Tableau de bord'!$C$9),OR('Tableau de bord'!$C$10="",C120='Tableau de bord'!$C$10),OR('Tableau de bord'!$C$11="",E120='Tableau de bord'!$C$11),OR('Tableau de bord'!$C$12="",F120='Tableau de bord'!$C$12),OR('Tableau de bord'!$C$13="",'Tableau de bord'!$C$13="Préventive"),OR('Tableau de bord'!$C$16="",M120='Tableau de bord'!$C$16),OR('Tableau de bord'!$C$17="",O120='Tableau de bord'!$C$17)),1,0)</f>
        <v/>
      </c>
      <c r="Y120" s="7">
        <f>IF(AND(X120=1,Q120&lt;&gt;"",Q120&gt;='Tableau de bord'!$C$5,Q120&lt;='Tableau de bord'!$C$6),1,0)</f>
        <v/>
      </c>
      <c r="Z120" s="7">
        <f>IF(AND(Y120=1,R120&lt;&gt;""),1,0)</f>
        <v/>
      </c>
      <c r="AA120" s="7">
        <f>IF(AND(X120=1,V120="En retard"),1,0)</f>
        <v/>
      </c>
      <c r="AB120" s="7">
        <f>IF(AND(AA120=1,K120="Oui"),1,0)</f>
        <v/>
      </c>
      <c r="AC120" s="7">
        <f>IF(AND(A120&lt;&gt;"",Q120&lt;&gt;"",Q120&gt;='Tableau de bord'!$C$5,Q120&lt;='Tableau de bord'!$C$6),B120,"")</f>
        <v/>
      </c>
      <c r="AD120" s="7">
        <f>IF(AND(AC120&lt;&gt;"",R120&lt;&gt;""),B120,"")</f>
        <v/>
      </c>
      <c r="AE120" s="7">
        <f>IF(V120="En retard",B120,"")</f>
        <v/>
      </c>
      <c r="AF120" s="7">
        <f>IF(OR(W120="",W120="OK"),0,1)</f>
        <v/>
      </c>
    </row>
    <row r="121" ht="18" customHeight="1">
      <c r="A121" s="7" t="n"/>
      <c r="B121" s="7" t="n"/>
      <c r="C121" s="7" t="n"/>
      <c r="D121" s="7" t="n"/>
      <c r="E121" s="7" t="n"/>
      <c r="F121" s="7" t="n"/>
      <c r="G121" s="7" t="n"/>
      <c r="H121" s="7" t="n"/>
      <c r="I121" s="7" t="n"/>
      <c r="J121" s="7" t="n"/>
      <c r="K121" s="7" t="n"/>
      <c r="L121" s="7" t="n"/>
      <c r="M121" s="7" t="n"/>
      <c r="N121" s="7" t="n"/>
      <c r="O121" s="7" t="n"/>
      <c r="P121" s="16" t="n"/>
      <c r="Q121" s="16" t="n"/>
      <c r="R121" s="16" t="n"/>
      <c r="S121" s="7" t="n"/>
      <c r="T121" s="7" t="n"/>
      <c r="U121" s="7">
        <f>IF(AND(Q121&lt;&gt;"",R121&lt;&gt;""),R121-Q121,"")</f>
        <v/>
      </c>
      <c r="V121" s="7">
        <f>IF(Q121="","",IF(R121&lt;&gt;"",IF(R121&lt;=Q121,"Réalisée à temps","Réalisée en retard"),IF(Q121&lt;'Tableau de bord'!$C$7,"En retard","À venir")))</f>
        <v/>
      </c>
      <c r="W121" s="7">
        <f>IF(A121="","",IF(COUNTIF($A$5:$A$304,A121)&gt;1,"N° en double",IF(COUNTIF('Sites et équipements'!$D$5:$D$204,D121)=0,"Code installation inconnu",IF(Q121="","Échéance manquante",IF(AND(S121="Réalisé",R121=""),"Date de réalisation manquante",IF(AND(R121&lt;&gt;"",S121&lt;&gt;"Réalisé"),"Statut incohérent",IF(AND(K121="Oui",L121=""),"Référence réglementaire manquante","OK")))))))</f>
        <v/>
      </c>
      <c r="X121" s="7">
        <f>IF(AND(A121&lt;&gt;"",OR('Tableau de bord'!$C$9="",B121='Tableau de bord'!$C$9),OR('Tableau de bord'!$C$10="",C121='Tableau de bord'!$C$10),OR('Tableau de bord'!$C$11="",E121='Tableau de bord'!$C$11),OR('Tableau de bord'!$C$12="",F121='Tableau de bord'!$C$12),OR('Tableau de bord'!$C$13="",'Tableau de bord'!$C$13="Préventive"),OR('Tableau de bord'!$C$16="",M121='Tableau de bord'!$C$16),OR('Tableau de bord'!$C$17="",O121='Tableau de bord'!$C$17)),1,0)</f>
        <v/>
      </c>
      <c r="Y121" s="7">
        <f>IF(AND(X121=1,Q121&lt;&gt;"",Q121&gt;='Tableau de bord'!$C$5,Q121&lt;='Tableau de bord'!$C$6),1,0)</f>
        <v/>
      </c>
      <c r="Z121" s="7">
        <f>IF(AND(Y121=1,R121&lt;&gt;""),1,0)</f>
        <v/>
      </c>
      <c r="AA121" s="7">
        <f>IF(AND(X121=1,V121="En retard"),1,0)</f>
        <v/>
      </c>
      <c r="AB121" s="7">
        <f>IF(AND(AA121=1,K121="Oui"),1,0)</f>
        <v/>
      </c>
      <c r="AC121" s="7">
        <f>IF(AND(A121&lt;&gt;"",Q121&lt;&gt;"",Q121&gt;='Tableau de bord'!$C$5,Q121&lt;='Tableau de bord'!$C$6),B121,"")</f>
        <v/>
      </c>
      <c r="AD121" s="7">
        <f>IF(AND(AC121&lt;&gt;"",R121&lt;&gt;""),B121,"")</f>
        <v/>
      </c>
      <c r="AE121" s="7">
        <f>IF(V121="En retard",B121,"")</f>
        <v/>
      </c>
      <c r="AF121" s="7">
        <f>IF(OR(W121="",W121="OK"),0,1)</f>
        <v/>
      </c>
    </row>
    <row r="122" ht="18" customHeight="1">
      <c r="A122" s="7" t="n"/>
      <c r="B122" s="7" t="n"/>
      <c r="C122" s="7" t="n"/>
      <c r="D122" s="7" t="n"/>
      <c r="E122" s="7" t="n"/>
      <c r="F122" s="7" t="n"/>
      <c r="G122" s="7" t="n"/>
      <c r="H122" s="7" t="n"/>
      <c r="I122" s="7" t="n"/>
      <c r="J122" s="7" t="n"/>
      <c r="K122" s="7" t="n"/>
      <c r="L122" s="7" t="n"/>
      <c r="M122" s="7" t="n"/>
      <c r="N122" s="7" t="n"/>
      <c r="O122" s="7" t="n"/>
      <c r="P122" s="16" t="n"/>
      <c r="Q122" s="16" t="n"/>
      <c r="R122" s="16" t="n"/>
      <c r="S122" s="7" t="n"/>
      <c r="T122" s="7" t="n"/>
      <c r="U122" s="7">
        <f>IF(AND(Q122&lt;&gt;"",R122&lt;&gt;""),R122-Q122,"")</f>
        <v/>
      </c>
      <c r="V122" s="7">
        <f>IF(Q122="","",IF(R122&lt;&gt;"",IF(R122&lt;=Q122,"Réalisée à temps","Réalisée en retard"),IF(Q122&lt;'Tableau de bord'!$C$7,"En retard","À venir")))</f>
        <v/>
      </c>
      <c r="W122" s="7">
        <f>IF(A122="","",IF(COUNTIF($A$5:$A$304,A122)&gt;1,"N° en double",IF(COUNTIF('Sites et équipements'!$D$5:$D$204,D122)=0,"Code installation inconnu",IF(Q122="","Échéance manquante",IF(AND(S122="Réalisé",R122=""),"Date de réalisation manquante",IF(AND(R122&lt;&gt;"",S122&lt;&gt;"Réalisé"),"Statut incohérent",IF(AND(K122="Oui",L122=""),"Référence réglementaire manquante","OK")))))))</f>
        <v/>
      </c>
      <c r="X122" s="7">
        <f>IF(AND(A122&lt;&gt;"",OR('Tableau de bord'!$C$9="",B122='Tableau de bord'!$C$9),OR('Tableau de bord'!$C$10="",C122='Tableau de bord'!$C$10),OR('Tableau de bord'!$C$11="",E122='Tableau de bord'!$C$11),OR('Tableau de bord'!$C$12="",F122='Tableau de bord'!$C$12),OR('Tableau de bord'!$C$13="",'Tableau de bord'!$C$13="Préventive"),OR('Tableau de bord'!$C$16="",M122='Tableau de bord'!$C$16),OR('Tableau de bord'!$C$17="",O122='Tableau de bord'!$C$17)),1,0)</f>
        <v/>
      </c>
      <c r="Y122" s="7">
        <f>IF(AND(X122=1,Q122&lt;&gt;"",Q122&gt;='Tableau de bord'!$C$5,Q122&lt;='Tableau de bord'!$C$6),1,0)</f>
        <v/>
      </c>
      <c r="Z122" s="7">
        <f>IF(AND(Y122=1,R122&lt;&gt;""),1,0)</f>
        <v/>
      </c>
      <c r="AA122" s="7">
        <f>IF(AND(X122=1,V122="En retard"),1,0)</f>
        <v/>
      </c>
      <c r="AB122" s="7">
        <f>IF(AND(AA122=1,K122="Oui"),1,0)</f>
        <v/>
      </c>
      <c r="AC122" s="7">
        <f>IF(AND(A122&lt;&gt;"",Q122&lt;&gt;"",Q122&gt;='Tableau de bord'!$C$5,Q122&lt;='Tableau de bord'!$C$6),B122,"")</f>
        <v/>
      </c>
      <c r="AD122" s="7">
        <f>IF(AND(AC122&lt;&gt;"",R122&lt;&gt;""),B122,"")</f>
        <v/>
      </c>
      <c r="AE122" s="7">
        <f>IF(V122="En retard",B122,"")</f>
        <v/>
      </c>
      <c r="AF122" s="7">
        <f>IF(OR(W122="",W122="OK"),0,1)</f>
        <v/>
      </c>
    </row>
    <row r="123" ht="18" customHeight="1">
      <c r="A123" s="7" t="n"/>
      <c r="B123" s="7" t="n"/>
      <c r="C123" s="7" t="n"/>
      <c r="D123" s="7" t="n"/>
      <c r="E123" s="7" t="n"/>
      <c r="F123" s="7" t="n"/>
      <c r="G123" s="7" t="n"/>
      <c r="H123" s="7" t="n"/>
      <c r="I123" s="7" t="n"/>
      <c r="J123" s="7" t="n"/>
      <c r="K123" s="7" t="n"/>
      <c r="L123" s="7" t="n"/>
      <c r="M123" s="7" t="n"/>
      <c r="N123" s="7" t="n"/>
      <c r="O123" s="7" t="n"/>
      <c r="P123" s="16" t="n"/>
      <c r="Q123" s="16" t="n"/>
      <c r="R123" s="16" t="n"/>
      <c r="S123" s="7" t="n"/>
      <c r="T123" s="7" t="n"/>
      <c r="U123" s="7">
        <f>IF(AND(Q123&lt;&gt;"",R123&lt;&gt;""),R123-Q123,"")</f>
        <v/>
      </c>
      <c r="V123" s="7">
        <f>IF(Q123="","",IF(R123&lt;&gt;"",IF(R123&lt;=Q123,"Réalisée à temps","Réalisée en retard"),IF(Q123&lt;'Tableau de bord'!$C$7,"En retard","À venir")))</f>
        <v/>
      </c>
      <c r="W123" s="7">
        <f>IF(A123="","",IF(COUNTIF($A$5:$A$304,A123)&gt;1,"N° en double",IF(COUNTIF('Sites et équipements'!$D$5:$D$204,D123)=0,"Code installation inconnu",IF(Q123="","Échéance manquante",IF(AND(S123="Réalisé",R123=""),"Date de réalisation manquante",IF(AND(R123&lt;&gt;"",S123&lt;&gt;"Réalisé"),"Statut incohérent",IF(AND(K123="Oui",L123=""),"Référence réglementaire manquante","OK")))))))</f>
        <v/>
      </c>
      <c r="X123" s="7">
        <f>IF(AND(A123&lt;&gt;"",OR('Tableau de bord'!$C$9="",B123='Tableau de bord'!$C$9),OR('Tableau de bord'!$C$10="",C123='Tableau de bord'!$C$10),OR('Tableau de bord'!$C$11="",E123='Tableau de bord'!$C$11),OR('Tableau de bord'!$C$12="",F123='Tableau de bord'!$C$12),OR('Tableau de bord'!$C$13="",'Tableau de bord'!$C$13="Préventive"),OR('Tableau de bord'!$C$16="",M123='Tableau de bord'!$C$16),OR('Tableau de bord'!$C$17="",O123='Tableau de bord'!$C$17)),1,0)</f>
        <v/>
      </c>
      <c r="Y123" s="7">
        <f>IF(AND(X123=1,Q123&lt;&gt;"",Q123&gt;='Tableau de bord'!$C$5,Q123&lt;='Tableau de bord'!$C$6),1,0)</f>
        <v/>
      </c>
      <c r="Z123" s="7">
        <f>IF(AND(Y123=1,R123&lt;&gt;""),1,0)</f>
        <v/>
      </c>
      <c r="AA123" s="7">
        <f>IF(AND(X123=1,V123="En retard"),1,0)</f>
        <v/>
      </c>
      <c r="AB123" s="7">
        <f>IF(AND(AA123=1,K123="Oui"),1,0)</f>
        <v/>
      </c>
      <c r="AC123" s="7">
        <f>IF(AND(A123&lt;&gt;"",Q123&lt;&gt;"",Q123&gt;='Tableau de bord'!$C$5,Q123&lt;='Tableau de bord'!$C$6),B123,"")</f>
        <v/>
      </c>
      <c r="AD123" s="7">
        <f>IF(AND(AC123&lt;&gt;"",R123&lt;&gt;""),B123,"")</f>
        <v/>
      </c>
      <c r="AE123" s="7">
        <f>IF(V123="En retard",B123,"")</f>
        <v/>
      </c>
      <c r="AF123" s="7">
        <f>IF(OR(W123="",W123="OK"),0,1)</f>
        <v/>
      </c>
    </row>
    <row r="124" ht="18" customHeight="1">
      <c r="A124" s="7" t="n"/>
      <c r="B124" s="7" t="n"/>
      <c r="C124" s="7" t="n"/>
      <c r="D124" s="7" t="n"/>
      <c r="E124" s="7" t="n"/>
      <c r="F124" s="7" t="n"/>
      <c r="G124" s="7" t="n"/>
      <c r="H124" s="7" t="n"/>
      <c r="I124" s="7" t="n"/>
      <c r="J124" s="7" t="n"/>
      <c r="K124" s="7" t="n"/>
      <c r="L124" s="7" t="n"/>
      <c r="M124" s="7" t="n"/>
      <c r="N124" s="7" t="n"/>
      <c r="O124" s="7" t="n"/>
      <c r="P124" s="16" t="n"/>
      <c r="Q124" s="16" t="n"/>
      <c r="R124" s="16" t="n"/>
      <c r="S124" s="7" t="n"/>
      <c r="T124" s="7" t="n"/>
      <c r="U124" s="7">
        <f>IF(AND(Q124&lt;&gt;"",R124&lt;&gt;""),R124-Q124,"")</f>
        <v/>
      </c>
      <c r="V124" s="7">
        <f>IF(Q124="","",IF(R124&lt;&gt;"",IF(R124&lt;=Q124,"Réalisée à temps","Réalisée en retard"),IF(Q124&lt;'Tableau de bord'!$C$7,"En retard","À venir")))</f>
        <v/>
      </c>
      <c r="W124" s="7">
        <f>IF(A124="","",IF(COUNTIF($A$5:$A$304,A124)&gt;1,"N° en double",IF(COUNTIF('Sites et équipements'!$D$5:$D$204,D124)=0,"Code installation inconnu",IF(Q124="","Échéance manquante",IF(AND(S124="Réalisé",R124=""),"Date de réalisation manquante",IF(AND(R124&lt;&gt;"",S124&lt;&gt;"Réalisé"),"Statut incohérent",IF(AND(K124="Oui",L124=""),"Référence réglementaire manquante","OK")))))))</f>
        <v/>
      </c>
      <c r="X124" s="7">
        <f>IF(AND(A124&lt;&gt;"",OR('Tableau de bord'!$C$9="",B124='Tableau de bord'!$C$9),OR('Tableau de bord'!$C$10="",C124='Tableau de bord'!$C$10),OR('Tableau de bord'!$C$11="",E124='Tableau de bord'!$C$11),OR('Tableau de bord'!$C$12="",F124='Tableau de bord'!$C$12),OR('Tableau de bord'!$C$13="",'Tableau de bord'!$C$13="Préventive"),OR('Tableau de bord'!$C$16="",M124='Tableau de bord'!$C$16),OR('Tableau de bord'!$C$17="",O124='Tableau de bord'!$C$17)),1,0)</f>
        <v/>
      </c>
      <c r="Y124" s="7">
        <f>IF(AND(X124=1,Q124&lt;&gt;"",Q124&gt;='Tableau de bord'!$C$5,Q124&lt;='Tableau de bord'!$C$6),1,0)</f>
        <v/>
      </c>
      <c r="Z124" s="7">
        <f>IF(AND(Y124=1,R124&lt;&gt;""),1,0)</f>
        <v/>
      </c>
      <c r="AA124" s="7">
        <f>IF(AND(X124=1,V124="En retard"),1,0)</f>
        <v/>
      </c>
      <c r="AB124" s="7">
        <f>IF(AND(AA124=1,K124="Oui"),1,0)</f>
        <v/>
      </c>
      <c r="AC124" s="7">
        <f>IF(AND(A124&lt;&gt;"",Q124&lt;&gt;"",Q124&gt;='Tableau de bord'!$C$5,Q124&lt;='Tableau de bord'!$C$6),B124,"")</f>
        <v/>
      </c>
      <c r="AD124" s="7">
        <f>IF(AND(AC124&lt;&gt;"",R124&lt;&gt;""),B124,"")</f>
        <v/>
      </c>
      <c r="AE124" s="7">
        <f>IF(V124="En retard",B124,"")</f>
        <v/>
      </c>
      <c r="AF124" s="7">
        <f>IF(OR(W124="",W124="OK"),0,1)</f>
        <v/>
      </c>
    </row>
    <row r="125" ht="18" customHeight="1">
      <c r="A125" s="7" t="n"/>
      <c r="B125" s="7" t="n"/>
      <c r="C125" s="7" t="n"/>
      <c r="D125" s="7" t="n"/>
      <c r="E125" s="7" t="n"/>
      <c r="F125" s="7" t="n"/>
      <c r="G125" s="7" t="n"/>
      <c r="H125" s="7" t="n"/>
      <c r="I125" s="7" t="n"/>
      <c r="J125" s="7" t="n"/>
      <c r="K125" s="7" t="n"/>
      <c r="L125" s="7" t="n"/>
      <c r="M125" s="7" t="n"/>
      <c r="N125" s="7" t="n"/>
      <c r="O125" s="7" t="n"/>
      <c r="P125" s="16" t="n"/>
      <c r="Q125" s="16" t="n"/>
      <c r="R125" s="16" t="n"/>
      <c r="S125" s="7" t="n"/>
      <c r="T125" s="7" t="n"/>
      <c r="U125" s="7">
        <f>IF(AND(Q125&lt;&gt;"",R125&lt;&gt;""),R125-Q125,"")</f>
        <v/>
      </c>
      <c r="V125" s="7">
        <f>IF(Q125="","",IF(R125&lt;&gt;"",IF(R125&lt;=Q125,"Réalisée à temps","Réalisée en retard"),IF(Q125&lt;'Tableau de bord'!$C$7,"En retard","À venir")))</f>
        <v/>
      </c>
      <c r="W125" s="7">
        <f>IF(A125="","",IF(COUNTIF($A$5:$A$304,A125)&gt;1,"N° en double",IF(COUNTIF('Sites et équipements'!$D$5:$D$204,D125)=0,"Code installation inconnu",IF(Q125="","Échéance manquante",IF(AND(S125="Réalisé",R125=""),"Date de réalisation manquante",IF(AND(R125&lt;&gt;"",S125&lt;&gt;"Réalisé"),"Statut incohérent",IF(AND(K125="Oui",L125=""),"Référence réglementaire manquante","OK")))))))</f>
        <v/>
      </c>
      <c r="X125" s="7">
        <f>IF(AND(A125&lt;&gt;"",OR('Tableau de bord'!$C$9="",B125='Tableau de bord'!$C$9),OR('Tableau de bord'!$C$10="",C125='Tableau de bord'!$C$10),OR('Tableau de bord'!$C$11="",E125='Tableau de bord'!$C$11),OR('Tableau de bord'!$C$12="",F125='Tableau de bord'!$C$12),OR('Tableau de bord'!$C$13="",'Tableau de bord'!$C$13="Préventive"),OR('Tableau de bord'!$C$16="",M125='Tableau de bord'!$C$16),OR('Tableau de bord'!$C$17="",O125='Tableau de bord'!$C$17)),1,0)</f>
        <v/>
      </c>
      <c r="Y125" s="7">
        <f>IF(AND(X125=1,Q125&lt;&gt;"",Q125&gt;='Tableau de bord'!$C$5,Q125&lt;='Tableau de bord'!$C$6),1,0)</f>
        <v/>
      </c>
      <c r="Z125" s="7">
        <f>IF(AND(Y125=1,R125&lt;&gt;""),1,0)</f>
        <v/>
      </c>
      <c r="AA125" s="7">
        <f>IF(AND(X125=1,V125="En retard"),1,0)</f>
        <v/>
      </c>
      <c r="AB125" s="7">
        <f>IF(AND(AA125=1,K125="Oui"),1,0)</f>
        <v/>
      </c>
      <c r="AC125" s="7">
        <f>IF(AND(A125&lt;&gt;"",Q125&lt;&gt;"",Q125&gt;='Tableau de bord'!$C$5,Q125&lt;='Tableau de bord'!$C$6),B125,"")</f>
        <v/>
      </c>
      <c r="AD125" s="7">
        <f>IF(AND(AC125&lt;&gt;"",R125&lt;&gt;""),B125,"")</f>
        <v/>
      </c>
      <c r="AE125" s="7">
        <f>IF(V125="En retard",B125,"")</f>
        <v/>
      </c>
      <c r="AF125" s="7">
        <f>IF(OR(W125="",W125="OK"),0,1)</f>
        <v/>
      </c>
    </row>
    <row r="126" ht="18" customHeight="1">
      <c r="A126" s="7" t="n"/>
      <c r="B126" s="7" t="n"/>
      <c r="C126" s="7" t="n"/>
      <c r="D126" s="7" t="n"/>
      <c r="E126" s="7" t="n"/>
      <c r="F126" s="7" t="n"/>
      <c r="G126" s="7" t="n"/>
      <c r="H126" s="7" t="n"/>
      <c r="I126" s="7" t="n"/>
      <c r="J126" s="7" t="n"/>
      <c r="K126" s="7" t="n"/>
      <c r="L126" s="7" t="n"/>
      <c r="M126" s="7" t="n"/>
      <c r="N126" s="7" t="n"/>
      <c r="O126" s="7" t="n"/>
      <c r="P126" s="16" t="n"/>
      <c r="Q126" s="16" t="n"/>
      <c r="R126" s="16" t="n"/>
      <c r="S126" s="7" t="n"/>
      <c r="T126" s="7" t="n"/>
      <c r="U126" s="7">
        <f>IF(AND(Q126&lt;&gt;"",R126&lt;&gt;""),R126-Q126,"")</f>
        <v/>
      </c>
      <c r="V126" s="7">
        <f>IF(Q126="","",IF(R126&lt;&gt;"",IF(R126&lt;=Q126,"Réalisée à temps","Réalisée en retard"),IF(Q126&lt;'Tableau de bord'!$C$7,"En retard","À venir")))</f>
        <v/>
      </c>
      <c r="W126" s="7">
        <f>IF(A126="","",IF(COUNTIF($A$5:$A$304,A126)&gt;1,"N° en double",IF(COUNTIF('Sites et équipements'!$D$5:$D$204,D126)=0,"Code installation inconnu",IF(Q126="","Échéance manquante",IF(AND(S126="Réalisé",R126=""),"Date de réalisation manquante",IF(AND(R126&lt;&gt;"",S126&lt;&gt;"Réalisé"),"Statut incohérent",IF(AND(K126="Oui",L126=""),"Référence réglementaire manquante","OK")))))))</f>
        <v/>
      </c>
      <c r="X126" s="7">
        <f>IF(AND(A126&lt;&gt;"",OR('Tableau de bord'!$C$9="",B126='Tableau de bord'!$C$9),OR('Tableau de bord'!$C$10="",C126='Tableau de bord'!$C$10),OR('Tableau de bord'!$C$11="",E126='Tableau de bord'!$C$11),OR('Tableau de bord'!$C$12="",F126='Tableau de bord'!$C$12),OR('Tableau de bord'!$C$13="",'Tableau de bord'!$C$13="Préventive"),OR('Tableau de bord'!$C$16="",M126='Tableau de bord'!$C$16),OR('Tableau de bord'!$C$17="",O126='Tableau de bord'!$C$17)),1,0)</f>
        <v/>
      </c>
      <c r="Y126" s="7">
        <f>IF(AND(X126=1,Q126&lt;&gt;"",Q126&gt;='Tableau de bord'!$C$5,Q126&lt;='Tableau de bord'!$C$6),1,0)</f>
        <v/>
      </c>
      <c r="Z126" s="7">
        <f>IF(AND(Y126=1,R126&lt;&gt;""),1,0)</f>
        <v/>
      </c>
      <c r="AA126" s="7">
        <f>IF(AND(X126=1,V126="En retard"),1,0)</f>
        <v/>
      </c>
      <c r="AB126" s="7">
        <f>IF(AND(AA126=1,K126="Oui"),1,0)</f>
        <v/>
      </c>
      <c r="AC126" s="7">
        <f>IF(AND(A126&lt;&gt;"",Q126&lt;&gt;"",Q126&gt;='Tableau de bord'!$C$5,Q126&lt;='Tableau de bord'!$C$6),B126,"")</f>
        <v/>
      </c>
      <c r="AD126" s="7">
        <f>IF(AND(AC126&lt;&gt;"",R126&lt;&gt;""),B126,"")</f>
        <v/>
      </c>
      <c r="AE126" s="7">
        <f>IF(V126="En retard",B126,"")</f>
        <v/>
      </c>
      <c r="AF126" s="7">
        <f>IF(OR(W126="",W126="OK"),0,1)</f>
        <v/>
      </c>
    </row>
    <row r="127" ht="18" customHeight="1">
      <c r="A127" s="7" t="n"/>
      <c r="B127" s="7" t="n"/>
      <c r="C127" s="7" t="n"/>
      <c r="D127" s="7" t="n"/>
      <c r="E127" s="7" t="n"/>
      <c r="F127" s="7" t="n"/>
      <c r="G127" s="7" t="n"/>
      <c r="H127" s="7" t="n"/>
      <c r="I127" s="7" t="n"/>
      <c r="J127" s="7" t="n"/>
      <c r="K127" s="7" t="n"/>
      <c r="L127" s="7" t="n"/>
      <c r="M127" s="7" t="n"/>
      <c r="N127" s="7" t="n"/>
      <c r="O127" s="7" t="n"/>
      <c r="P127" s="16" t="n"/>
      <c r="Q127" s="16" t="n"/>
      <c r="R127" s="16" t="n"/>
      <c r="S127" s="7" t="n"/>
      <c r="T127" s="7" t="n"/>
      <c r="U127" s="7">
        <f>IF(AND(Q127&lt;&gt;"",R127&lt;&gt;""),R127-Q127,"")</f>
        <v/>
      </c>
      <c r="V127" s="7">
        <f>IF(Q127="","",IF(R127&lt;&gt;"",IF(R127&lt;=Q127,"Réalisée à temps","Réalisée en retard"),IF(Q127&lt;'Tableau de bord'!$C$7,"En retard","À venir")))</f>
        <v/>
      </c>
      <c r="W127" s="7">
        <f>IF(A127="","",IF(COUNTIF($A$5:$A$304,A127)&gt;1,"N° en double",IF(COUNTIF('Sites et équipements'!$D$5:$D$204,D127)=0,"Code installation inconnu",IF(Q127="","Échéance manquante",IF(AND(S127="Réalisé",R127=""),"Date de réalisation manquante",IF(AND(R127&lt;&gt;"",S127&lt;&gt;"Réalisé"),"Statut incohérent",IF(AND(K127="Oui",L127=""),"Référence réglementaire manquante","OK")))))))</f>
        <v/>
      </c>
      <c r="X127" s="7">
        <f>IF(AND(A127&lt;&gt;"",OR('Tableau de bord'!$C$9="",B127='Tableau de bord'!$C$9),OR('Tableau de bord'!$C$10="",C127='Tableau de bord'!$C$10),OR('Tableau de bord'!$C$11="",E127='Tableau de bord'!$C$11),OR('Tableau de bord'!$C$12="",F127='Tableau de bord'!$C$12),OR('Tableau de bord'!$C$13="",'Tableau de bord'!$C$13="Préventive"),OR('Tableau de bord'!$C$16="",M127='Tableau de bord'!$C$16),OR('Tableau de bord'!$C$17="",O127='Tableau de bord'!$C$17)),1,0)</f>
        <v/>
      </c>
      <c r="Y127" s="7">
        <f>IF(AND(X127=1,Q127&lt;&gt;"",Q127&gt;='Tableau de bord'!$C$5,Q127&lt;='Tableau de bord'!$C$6),1,0)</f>
        <v/>
      </c>
      <c r="Z127" s="7">
        <f>IF(AND(Y127=1,R127&lt;&gt;""),1,0)</f>
        <v/>
      </c>
      <c r="AA127" s="7">
        <f>IF(AND(X127=1,V127="En retard"),1,0)</f>
        <v/>
      </c>
      <c r="AB127" s="7">
        <f>IF(AND(AA127=1,K127="Oui"),1,0)</f>
        <v/>
      </c>
      <c r="AC127" s="7">
        <f>IF(AND(A127&lt;&gt;"",Q127&lt;&gt;"",Q127&gt;='Tableau de bord'!$C$5,Q127&lt;='Tableau de bord'!$C$6),B127,"")</f>
        <v/>
      </c>
      <c r="AD127" s="7">
        <f>IF(AND(AC127&lt;&gt;"",R127&lt;&gt;""),B127,"")</f>
        <v/>
      </c>
      <c r="AE127" s="7">
        <f>IF(V127="En retard",B127,"")</f>
        <v/>
      </c>
      <c r="AF127" s="7">
        <f>IF(OR(W127="",W127="OK"),0,1)</f>
        <v/>
      </c>
    </row>
    <row r="128" ht="18" customHeight="1">
      <c r="A128" s="7" t="n"/>
      <c r="B128" s="7" t="n"/>
      <c r="C128" s="7" t="n"/>
      <c r="D128" s="7" t="n"/>
      <c r="E128" s="7" t="n"/>
      <c r="F128" s="7" t="n"/>
      <c r="G128" s="7" t="n"/>
      <c r="H128" s="7" t="n"/>
      <c r="I128" s="7" t="n"/>
      <c r="J128" s="7" t="n"/>
      <c r="K128" s="7" t="n"/>
      <c r="L128" s="7" t="n"/>
      <c r="M128" s="7" t="n"/>
      <c r="N128" s="7" t="n"/>
      <c r="O128" s="7" t="n"/>
      <c r="P128" s="16" t="n"/>
      <c r="Q128" s="16" t="n"/>
      <c r="R128" s="16" t="n"/>
      <c r="S128" s="7" t="n"/>
      <c r="T128" s="7" t="n"/>
      <c r="U128" s="7">
        <f>IF(AND(Q128&lt;&gt;"",R128&lt;&gt;""),R128-Q128,"")</f>
        <v/>
      </c>
      <c r="V128" s="7">
        <f>IF(Q128="","",IF(R128&lt;&gt;"",IF(R128&lt;=Q128,"Réalisée à temps","Réalisée en retard"),IF(Q128&lt;'Tableau de bord'!$C$7,"En retard","À venir")))</f>
        <v/>
      </c>
      <c r="W128" s="7">
        <f>IF(A128="","",IF(COUNTIF($A$5:$A$304,A128)&gt;1,"N° en double",IF(COUNTIF('Sites et équipements'!$D$5:$D$204,D128)=0,"Code installation inconnu",IF(Q128="","Échéance manquante",IF(AND(S128="Réalisé",R128=""),"Date de réalisation manquante",IF(AND(R128&lt;&gt;"",S128&lt;&gt;"Réalisé"),"Statut incohérent",IF(AND(K128="Oui",L128=""),"Référence réglementaire manquante","OK")))))))</f>
        <v/>
      </c>
      <c r="X128" s="7">
        <f>IF(AND(A128&lt;&gt;"",OR('Tableau de bord'!$C$9="",B128='Tableau de bord'!$C$9),OR('Tableau de bord'!$C$10="",C128='Tableau de bord'!$C$10),OR('Tableau de bord'!$C$11="",E128='Tableau de bord'!$C$11),OR('Tableau de bord'!$C$12="",F128='Tableau de bord'!$C$12),OR('Tableau de bord'!$C$13="",'Tableau de bord'!$C$13="Préventive"),OR('Tableau de bord'!$C$16="",M128='Tableau de bord'!$C$16),OR('Tableau de bord'!$C$17="",O128='Tableau de bord'!$C$17)),1,0)</f>
        <v/>
      </c>
      <c r="Y128" s="7">
        <f>IF(AND(X128=1,Q128&lt;&gt;"",Q128&gt;='Tableau de bord'!$C$5,Q128&lt;='Tableau de bord'!$C$6),1,0)</f>
        <v/>
      </c>
      <c r="Z128" s="7">
        <f>IF(AND(Y128=1,R128&lt;&gt;""),1,0)</f>
        <v/>
      </c>
      <c r="AA128" s="7">
        <f>IF(AND(X128=1,V128="En retard"),1,0)</f>
        <v/>
      </c>
      <c r="AB128" s="7">
        <f>IF(AND(AA128=1,K128="Oui"),1,0)</f>
        <v/>
      </c>
      <c r="AC128" s="7">
        <f>IF(AND(A128&lt;&gt;"",Q128&lt;&gt;"",Q128&gt;='Tableau de bord'!$C$5,Q128&lt;='Tableau de bord'!$C$6),B128,"")</f>
        <v/>
      </c>
      <c r="AD128" s="7">
        <f>IF(AND(AC128&lt;&gt;"",R128&lt;&gt;""),B128,"")</f>
        <v/>
      </c>
      <c r="AE128" s="7">
        <f>IF(V128="En retard",B128,"")</f>
        <v/>
      </c>
      <c r="AF128" s="7">
        <f>IF(OR(W128="",W128="OK"),0,1)</f>
        <v/>
      </c>
    </row>
    <row r="129" ht="18" customHeight="1">
      <c r="A129" s="7" t="n"/>
      <c r="B129" s="7" t="n"/>
      <c r="C129" s="7" t="n"/>
      <c r="D129" s="7" t="n"/>
      <c r="E129" s="7" t="n"/>
      <c r="F129" s="7" t="n"/>
      <c r="G129" s="7" t="n"/>
      <c r="H129" s="7" t="n"/>
      <c r="I129" s="7" t="n"/>
      <c r="J129" s="7" t="n"/>
      <c r="K129" s="7" t="n"/>
      <c r="L129" s="7" t="n"/>
      <c r="M129" s="7" t="n"/>
      <c r="N129" s="7" t="n"/>
      <c r="O129" s="7" t="n"/>
      <c r="P129" s="16" t="n"/>
      <c r="Q129" s="16" t="n"/>
      <c r="R129" s="16" t="n"/>
      <c r="S129" s="7" t="n"/>
      <c r="T129" s="7" t="n"/>
      <c r="U129" s="7">
        <f>IF(AND(Q129&lt;&gt;"",R129&lt;&gt;""),R129-Q129,"")</f>
        <v/>
      </c>
      <c r="V129" s="7">
        <f>IF(Q129="","",IF(R129&lt;&gt;"",IF(R129&lt;=Q129,"Réalisée à temps","Réalisée en retard"),IF(Q129&lt;'Tableau de bord'!$C$7,"En retard","À venir")))</f>
        <v/>
      </c>
      <c r="W129" s="7">
        <f>IF(A129="","",IF(COUNTIF($A$5:$A$304,A129)&gt;1,"N° en double",IF(COUNTIF('Sites et équipements'!$D$5:$D$204,D129)=0,"Code installation inconnu",IF(Q129="","Échéance manquante",IF(AND(S129="Réalisé",R129=""),"Date de réalisation manquante",IF(AND(R129&lt;&gt;"",S129&lt;&gt;"Réalisé"),"Statut incohérent",IF(AND(K129="Oui",L129=""),"Référence réglementaire manquante","OK")))))))</f>
        <v/>
      </c>
      <c r="X129" s="7">
        <f>IF(AND(A129&lt;&gt;"",OR('Tableau de bord'!$C$9="",B129='Tableau de bord'!$C$9),OR('Tableau de bord'!$C$10="",C129='Tableau de bord'!$C$10),OR('Tableau de bord'!$C$11="",E129='Tableau de bord'!$C$11),OR('Tableau de bord'!$C$12="",F129='Tableau de bord'!$C$12),OR('Tableau de bord'!$C$13="",'Tableau de bord'!$C$13="Préventive"),OR('Tableau de bord'!$C$16="",M129='Tableau de bord'!$C$16),OR('Tableau de bord'!$C$17="",O129='Tableau de bord'!$C$17)),1,0)</f>
        <v/>
      </c>
      <c r="Y129" s="7">
        <f>IF(AND(X129=1,Q129&lt;&gt;"",Q129&gt;='Tableau de bord'!$C$5,Q129&lt;='Tableau de bord'!$C$6),1,0)</f>
        <v/>
      </c>
      <c r="Z129" s="7">
        <f>IF(AND(Y129=1,R129&lt;&gt;""),1,0)</f>
        <v/>
      </c>
      <c r="AA129" s="7">
        <f>IF(AND(X129=1,V129="En retard"),1,0)</f>
        <v/>
      </c>
      <c r="AB129" s="7">
        <f>IF(AND(AA129=1,K129="Oui"),1,0)</f>
        <v/>
      </c>
      <c r="AC129" s="7">
        <f>IF(AND(A129&lt;&gt;"",Q129&lt;&gt;"",Q129&gt;='Tableau de bord'!$C$5,Q129&lt;='Tableau de bord'!$C$6),B129,"")</f>
        <v/>
      </c>
      <c r="AD129" s="7">
        <f>IF(AND(AC129&lt;&gt;"",R129&lt;&gt;""),B129,"")</f>
        <v/>
      </c>
      <c r="AE129" s="7">
        <f>IF(V129="En retard",B129,"")</f>
        <v/>
      </c>
      <c r="AF129" s="7">
        <f>IF(OR(W129="",W129="OK"),0,1)</f>
        <v/>
      </c>
    </row>
    <row r="130" ht="18" customHeight="1">
      <c r="A130" s="7" t="n"/>
      <c r="B130" s="7" t="n"/>
      <c r="C130" s="7" t="n"/>
      <c r="D130" s="7" t="n"/>
      <c r="E130" s="7" t="n"/>
      <c r="F130" s="7" t="n"/>
      <c r="G130" s="7" t="n"/>
      <c r="H130" s="7" t="n"/>
      <c r="I130" s="7" t="n"/>
      <c r="J130" s="7" t="n"/>
      <c r="K130" s="7" t="n"/>
      <c r="L130" s="7" t="n"/>
      <c r="M130" s="7" t="n"/>
      <c r="N130" s="7" t="n"/>
      <c r="O130" s="7" t="n"/>
      <c r="P130" s="16" t="n"/>
      <c r="Q130" s="16" t="n"/>
      <c r="R130" s="16" t="n"/>
      <c r="S130" s="7" t="n"/>
      <c r="T130" s="7" t="n"/>
      <c r="U130" s="7">
        <f>IF(AND(Q130&lt;&gt;"",R130&lt;&gt;""),R130-Q130,"")</f>
        <v/>
      </c>
      <c r="V130" s="7">
        <f>IF(Q130="","",IF(R130&lt;&gt;"",IF(R130&lt;=Q130,"Réalisée à temps","Réalisée en retard"),IF(Q130&lt;'Tableau de bord'!$C$7,"En retard","À venir")))</f>
        <v/>
      </c>
      <c r="W130" s="7">
        <f>IF(A130="","",IF(COUNTIF($A$5:$A$304,A130)&gt;1,"N° en double",IF(COUNTIF('Sites et équipements'!$D$5:$D$204,D130)=0,"Code installation inconnu",IF(Q130="","Échéance manquante",IF(AND(S130="Réalisé",R130=""),"Date de réalisation manquante",IF(AND(R130&lt;&gt;"",S130&lt;&gt;"Réalisé"),"Statut incohérent",IF(AND(K130="Oui",L130=""),"Référence réglementaire manquante","OK")))))))</f>
        <v/>
      </c>
      <c r="X130" s="7">
        <f>IF(AND(A130&lt;&gt;"",OR('Tableau de bord'!$C$9="",B130='Tableau de bord'!$C$9),OR('Tableau de bord'!$C$10="",C130='Tableau de bord'!$C$10),OR('Tableau de bord'!$C$11="",E130='Tableau de bord'!$C$11),OR('Tableau de bord'!$C$12="",F130='Tableau de bord'!$C$12),OR('Tableau de bord'!$C$13="",'Tableau de bord'!$C$13="Préventive"),OR('Tableau de bord'!$C$16="",M130='Tableau de bord'!$C$16),OR('Tableau de bord'!$C$17="",O130='Tableau de bord'!$C$17)),1,0)</f>
        <v/>
      </c>
      <c r="Y130" s="7">
        <f>IF(AND(X130=1,Q130&lt;&gt;"",Q130&gt;='Tableau de bord'!$C$5,Q130&lt;='Tableau de bord'!$C$6),1,0)</f>
        <v/>
      </c>
      <c r="Z130" s="7">
        <f>IF(AND(Y130=1,R130&lt;&gt;""),1,0)</f>
        <v/>
      </c>
      <c r="AA130" s="7">
        <f>IF(AND(X130=1,V130="En retard"),1,0)</f>
        <v/>
      </c>
      <c r="AB130" s="7">
        <f>IF(AND(AA130=1,K130="Oui"),1,0)</f>
        <v/>
      </c>
      <c r="AC130" s="7">
        <f>IF(AND(A130&lt;&gt;"",Q130&lt;&gt;"",Q130&gt;='Tableau de bord'!$C$5,Q130&lt;='Tableau de bord'!$C$6),B130,"")</f>
        <v/>
      </c>
      <c r="AD130" s="7">
        <f>IF(AND(AC130&lt;&gt;"",R130&lt;&gt;""),B130,"")</f>
        <v/>
      </c>
      <c r="AE130" s="7">
        <f>IF(V130="En retard",B130,"")</f>
        <v/>
      </c>
      <c r="AF130" s="7">
        <f>IF(OR(W130="",W130="OK"),0,1)</f>
        <v/>
      </c>
    </row>
    <row r="131" ht="18" customHeight="1">
      <c r="A131" s="7" t="n"/>
      <c r="B131" s="7" t="n"/>
      <c r="C131" s="7" t="n"/>
      <c r="D131" s="7" t="n"/>
      <c r="E131" s="7" t="n"/>
      <c r="F131" s="7" t="n"/>
      <c r="G131" s="7" t="n"/>
      <c r="H131" s="7" t="n"/>
      <c r="I131" s="7" t="n"/>
      <c r="J131" s="7" t="n"/>
      <c r="K131" s="7" t="n"/>
      <c r="L131" s="7" t="n"/>
      <c r="M131" s="7" t="n"/>
      <c r="N131" s="7" t="n"/>
      <c r="O131" s="7" t="n"/>
      <c r="P131" s="16" t="n"/>
      <c r="Q131" s="16" t="n"/>
      <c r="R131" s="16" t="n"/>
      <c r="S131" s="7" t="n"/>
      <c r="T131" s="7" t="n"/>
      <c r="U131" s="7">
        <f>IF(AND(Q131&lt;&gt;"",R131&lt;&gt;""),R131-Q131,"")</f>
        <v/>
      </c>
      <c r="V131" s="7">
        <f>IF(Q131="","",IF(R131&lt;&gt;"",IF(R131&lt;=Q131,"Réalisée à temps","Réalisée en retard"),IF(Q131&lt;'Tableau de bord'!$C$7,"En retard","À venir")))</f>
        <v/>
      </c>
      <c r="W131" s="7">
        <f>IF(A131="","",IF(COUNTIF($A$5:$A$304,A131)&gt;1,"N° en double",IF(COUNTIF('Sites et équipements'!$D$5:$D$204,D131)=0,"Code installation inconnu",IF(Q131="","Échéance manquante",IF(AND(S131="Réalisé",R131=""),"Date de réalisation manquante",IF(AND(R131&lt;&gt;"",S131&lt;&gt;"Réalisé"),"Statut incohérent",IF(AND(K131="Oui",L131=""),"Référence réglementaire manquante","OK")))))))</f>
        <v/>
      </c>
      <c r="X131" s="7">
        <f>IF(AND(A131&lt;&gt;"",OR('Tableau de bord'!$C$9="",B131='Tableau de bord'!$C$9),OR('Tableau de bord'!$C$10="",C131='Tableau de bord'!$C$10),OR('Tableau de bord'!$C$11="",E131='Tableau de bord'!$C$11),OR('Tableau de bord'!$C$12="",F131='Tableau de bord'!$C$12),OR('Tableau de bord'!$C$13="",'Tableau de bord'!$C$13="Préventive"),OR('Tableau de bord'!$C$16="",M131='Tableau de bord'!$C$16),OR('Tableau de bord'!$C$17="",O131='Tableau de bord'!$C$17)),1,0)</f>
        <v/>
      </c>
      <c r="Y131" s="7">
        <f>IF(AND(X131=1,Q131&lt;&gt;"",Q131&gt;='Tableau de bord'!$C$5,Q131&lt;='Tableau de bord'!$C$6),1,0)</f>
        <v/>
      </c>
      <c r="Z131" s="7">
        <f>IF(AND(Y131=1,R131&lt;&gt;""),1,0)</f>
        <v/>
      </c>
      <c r="AA131" s="7">
        <f>IF(AND(X131=1,V131="En retard"),1,0)</f>
        <v/>
      </c>
      <c r="AB131" s="7">
        <f>IF(AND(AA131=1,K131="Oui"),1,0)</f>
        <v/>
      </c>
      <c r="AC131" s="7">
        <f>IF(AND(A131&lt;&gt;"",Q131&lt;&gt;"",Q131&gt;='Tableau de bord'!$C$5,Q131&lt;='Tableau de bord'!$C$6),B131,"")</f>
        <v/>
      </c>
      <c r="AD131" s="7">
        <f>IF(AND(AC131&lt;&gt;"",R131&lt;&gt;""),B131,"")</f>
        <v/>
      </c>
      <c r="AE131" s="7">
        <f>IF(V131="En retard",B131,"")</f>
        <v/>
      </c>
      <c r="AF131" s="7">
        <f>IF(OR(W131="",W131="OK"),0,1)</f>
        <v/>
      </c>
    </row>
    <row r="132" ht="18" customHeight="1">
      <c r="A132" s="7" t="n"/>
      <c r="B132" s="7" t="n"/>
      <c r="C132" s="7" t="n"/>
      <c r="D132" s="7" t="n"/>
      <c r="E132" s="7" t="n"/>
      <c r="F132" s="7" t="n"/>
      <c r="G132" s="7" t="n"/>
      <c r="H132" s="7" t="n"/>
      <c r="I132" s="7" t="n"/>
      <c r="J132" s="7" t="n"/>
      <c r="K132" s="7" t="n"/>
      <c r="L132" s="7" t="n"/>
      <c r="M132" s="7" t="n"/>
      <c r="N132" s="7" t="n"/>
      <c r="O132" s="7" t="n"/>
      <c r="P132" s="16" t="n"/>
      <c r="Q132" s="16" t="n"/>
      <c r="R132" s="16" t="n"/>
      <c r="S132" s="7" t="n"/>
      <c r="T132" s="7" t="n"/>
      <c r="U132" s="7">
        <f>IF(AND(Q132&lt;&gt;"",R132&lt;&gt;""),R132-Q132,"")</f>
        <v/>
      </c>
      <c r="V132" s="7">
        <f>IF(Q132="","",IF(R132&lt;&gt;"",IF(R132&lt;=Q132,"Réalisée à temps","Réalisée en retard"),IF(Q132&lt;'Tableau de bord'!$C$7,"En retard","À venir")))</f>
        <v/>
      </c>
      <c r="W132" s="7">
        <f>IF(A132="","",IF(COUNTIF($A$5:$A$304,A132)&gt;1,"N° en double",IF(COUNTIF('Sites et équipements'!$D$5:$D$204,D132)=0,"Code installation inconnu",IF(Q132="","Échéance manquante",IF(AND(S132="Réalisé",R132=""),"Date de réalisation manquante",IF(AND(R132&lt;&gt;"",S132&lt;&gt;"Réalisé"),"Statut incohérent",IF(AND(K132="Oui",L132=""),"Référence réglementaire manquante","OK")))))))</f>
        <v/>
      </c>
      <c r="X132" s="7">
        <f>IF(AND(A132&lt;&gt;"",OR('Tableau de bord'!$C$9="",B132='Tableau de bord'!$C$9),OR('Tableau de bord'!$C$10="",C132='Tableau de bord'!$C$10),OR('Tableau de bord'!$C$11="",E132='Tableau de bord'!$C$11),OR('Tableau de bord'!$C$12="",F132='Tableau de bord'!$C$12),OR('Tableau de bord'!$C$13="",'Tableau de bord'!$C$13="Préventive"),OR('Tableau de bord'!$C$16="",M132='Tableau de bord'!$C$16),OR('Tableau de bord'!$C$17="",O132='Tableau de bord'!$C$17)),1,0)</f>
        <v/>
      </c>
      <c r="Y132" s="7">
        <f>IF(AND(X132=1,Q132&lt;&gt;"",Q132&gt;='Tableau de bord'!$C$5,Q132&lt;='Tableau de bord'!$C$6),1,0)</f>
        <v/>
      </c>
      <c r="Z132" s="7">
        <f>IF(AND(Y132=1,R132&lt;&gt;""),1,0)</f>
        <v/>
      </c>
      <c r="AA132" s="7">
        <f>IF(AND(X132=1,V132="En retard"),1,0)</f>
        <v/>
      </c>
      <c r="AB132" s="7">
        <f>IF(AND(AA132=1,K132="Oui"),1,0)</f>
        <v/>
      </c>
      <c r="AC132" s="7">
        <f>IF(AND(A132&lt;&gt;"",Q132&lt;&gt;"",Q132&gt;='Tableau de bord'!$C$5,Q132&lt;='Tableau de bord'!$C$6),B132,"")</f>
        <v/>
      </c>
      <c r="AD132" s="7">
        <f>IF(AND(AC132&lt;&gt;"",R132&lt;&gt;""),B132,"")</f>
        <v/>
      </c>
      <c r="AE132" s="7">
        <f>IF(V132="En retard",B132,"")</f>
        <v/>
      </c>
      <c r="AF132" s="7">
        <f>IF(OR(W132="",W132="OK"),0,1)</f>
        <v/>
      </c>
    </row>
    <row r="133" ht="18" customHeight="1">
      <c r="A133" s="7" t="n"/>
      <c r="B133" s="7" t="n"/>
      <c r="C133" s="7" t="n"/>
      <c r="D133" s="7" t="n"/>
      <c r="E133" s="7" t="n"/>
      <c r="F133" s="7" t="n"/>
      <c r="G133" s="7" t="n"/>
      <c r="H133" s="7" t="n"/>
      <c r="I133" s="7" t="n"/>
      <c r="J133" s="7" t="n"/>
      <c r="K133" s="7" t="n"/>
      <c r="L133" s="7" t="n"/>
      <c r="M133" s="7" t="n"/>
      <c r="N133" s="7" t="n"/>
      <c r="O133" s="7" t="n"/>
      <c r="P133" s="16" t="n"/>
      <c r="Q133" s="16" t="n"/>
      <c r="R133" s="16" t="n"/>
      <c r="S133" s="7" t="n"/>
      <c r="T133" s="7" t="n"/>
      <c r="U133" s="7">
        <f>IF(AND(Q133&lt;&gt;"",R133&lt;&gt;""),R133-Q133,"")</f>
        <v/>
      </c>
      <c r="V133" s="7">
        <f>IF(Q133="","",IF(R133&lt;&gt;"",IF(R133&lt;=Q133,"Réalisée à temps","Réalisée en retard"),IF(Q133&lt;'Tableau de bord'!$C$7,"En retard","À venir")))</f>
        <v/>
      </c>
      <c r="W133" s="7">
        <f>IF(A133="","",IF(COUNTIF($A$5:$A$304,A133)&gt;1,"N° en double",IF(COUNTIF('Sites et équipements'!$D$5:$D$204,D133)=0,"Code installation inconnu",IF(Q133="","Échéance manquante",IF(AND(S133="Réalisé",R133=""),"Date de réalisation manquante",IF(AND(R133&lt;&gt;"",S133&lt;&gt;"Réalisé"),"Statut incohérent",IF(AND(K133="Oui",L133=""),"Référence réglementaire manquante","OK")))))))</f>
        <v/>
      </c>
      <c r="X133" s="7">
        <f>IF(AND(A133&lt;&gt;"",OR('Tableau de bord'!$C$9="",B133='Tableau de bord'!$C$9),OR('Tableau de bord'!$C$10="",C133='Tableau de bord'!$C$10),OR('Tableau de bord'!$C$11="",E133='Tableau de bord'!$C$11),OR('Tableau de bord'!$C$12="",F133='Tableau de bord'!$C$12),OR('Tableau de bord'!$C$13="",'Tableau de bord'!$C$13="Préventive"),OR('Tableau de bord'!$C$16="",M133='Tableau de bord'!$C$16),OR('Tableau de bord'!$C$17="",O133='Tableau de bord'!$C$17)),1,0)</f>
        <v/>
      </c>
      <c r="Y133" s="7">
        <f>IF(AND(X133=1,Q133&lt;&gt;"",Q133&gt;='Tableau de bord'!$C$5,Q133&lt;='Tableau de bord'!$C$6),1,0)</f>
        <v/>
      </c>
      <c r="Z133" s="7">
        <f>IF(AND(Y133=1,R133&lt;&gt;""),1,0)</f>
        <v/>
      </c>
      <c r="AA133" s="7">
        <f>IF(AND(X133=1,V133="En retard"),1,0)</f>
        <v/>
      </c>
      <c r="AB133" s="7">
        <f>IF(AND(AA133=1,K133="Oui"),1,0)</f>
        <v/>
      </c>
      <c r="AC133" s="7">
        <f>IF(AND(A133&lt;&gt;"",Q133&lt;&gt;"",Q133&gt;='Tableau de bord'!$C$5,Q133&lt;='Tableau de bord'!$C$6),B133,"")</f>
        <v/>
      </c>
      <c r="AD133" s="7">
        <f>IF(AND(AC133&lt;&gt;"",R133&lt;&gt;""),B133,"")</f>
        <v/>
      </c>
      <c r="AE133" s="7">
        <f>IF(V133="En retard",B133,"")</f>
        <v/>
      </c>
      <c r="AF133" s="7">
        <f>IF(OR(W133="",W133="OK"),0,1)</f>
        <v/>
      </c>
    </row>
    <row r="134" ht="18" customHeight="1">
      <c r="A134" s="7" t="n"/>
      <c r="B134" s="7" t="n"/>
      <c r="C134" s="7" t="n"/>
      <c r="D134" s="7" t="n"/>
      <c r="E134" s="7" t="n"/>
      <c r="F134" s="7" t="n"/>
      <c r="G134" s="7" t="n"/>
      <c r="H134" s="7" t="n"/>
      <c r="I134" s="7" t="n"/>
      <c r="J134" s="7" t="n"/>
      <c r="K134" s="7" t="n"/>
      <c r="L134" s="7" t="n"/>
      <c r="M134" s="7" t="n"/>
      <c r="N134" s="7" t="n"/>
      <c r="O134" s="7" t="n"/>
      <c r="P134" s="16" t="n"/>
      <c r="Q134" s="16" t="n"/>
      <c r="R134" s="16" t="n"/>
      <c r="S134" s="7" t="n"/>
      <c r="T134" s="7" t="n"/>
      <c r="U134" s="7">
        <f>IF(AND(Q134&lt;&gt;"",R134&lt;&gt;""),R134-Q134,"")</f>
        <v/>
      </c>
      <c r="V134" s="7">
        <f>IF(Q134="","",IF(R134&lt;&gt;"",IF(R134&lt;=Q134,"Réalisée à temps","Réalisée en retard"),IF(Q134&lt;'Tableau de bord'!$C$7,"En retard","À venir")))</f>
        <v/>
      </c>
      <c r="W134" s="7">
        <f>IF(A134="","",IF(COUNTIF($A$5:$A$304,A134)&gt;1,"N° en double",IF(COUNTIF('Sites et équipements'!$D$5:$D$204,D134)=0,"Code installation inconnu",IF(Q134="","Échéance manquante",IF(AND(S134="Réalisé",R134=""),"Date de réalisation manquante",IF(AND(R134&lt;&gt;"",S134&lt;&gt;"Réalisé"),"Statut incohérent",IF(AND(K134="Oui",L134=""),"Référence réglementaire manquante","OK")))))))</f>
        <v/>
      </c>
      <c r="X134" s="7">
        <f>IF(AND(A134&lt;&gt;"",OR('Tableau de bord'!$C$9="",B134='Tableau de bord'!$C$9),OR('Tableau de bord'!$C$10="",C134='Tableau de bord'!$C$10),OR('Tableau de bord'!$C$11="",E134='Tableau de bord'!$C$11),OR('Tableau de bord'!$C$12="",F134='Tableau de bord'!$C$12),OR('Tableau de bord'!$C$13="",'Tableau de bord'!$C$13="Préventive"),OR('Tableau de bord'!$C$16="",M134='Tableau de bord'!$C$16),OR('Tableau de bord'!$C$17="",O134='Tableau de bord'!$C$17)),1,0)</f>
        <v/>
      </c>
      <c r="Y134" s="7">
        <f>IF(AND(X134=1,Q134&lt;&gt;"",Q134&gt;='Tableau de bord'!$C$5,Q134&lt;='Tableau de bord'!$C$6),1,0)</f>
        <v/>
      </c>
      <c r="Z134" s="7">
        <f>IF(AND(Y134=1,R134&lt;&gt;""),1,0)</f>
        <v/>
      </c>
      <c r="AA134" s="7">
        <f>IF(AND(X134=1,V134="En retard"),1,0)</f>
        <v/>
      </c>
      <c r="AB134" s="7">
        <f>IF(AND(AA134=1,K134="Oui"),1,0)</f>
        <v/>
      </c>
      <c r="AC134" s="7">
        <f>IF(AND(A134&lt;&gt;"",Q134&lt;&gt;"",Q134&gt;='Tableau de bord'!$C$5,Q134&lt;='Tableau de bord'!$C$6),B134,"")</f>
        <v/>
      </c>
      <c r="AD134" s="7">
        <f>IF(AND(AC134&lt;&gt;"",R134&lt;&gt;""),B134,"")</f>
        <v/>
      </c>
      <c r="AE134" s="7">
        <f>IF(V134="En retard",B134,"")</f>
        <v/>
      </c>
      <c r="AF134" s="7">
        <f>IF(OR(W134="",W134="OK"),0,1)</f>
        <v/>
      </c>
    </row>
    <row r="135" ht="18" customHeight="1">
      <c r="A135" s="7" t="n"/>
      <c r="B135" s="7" t="n"/>
      <c r="C135" s="7" t="n"/>
      <c r="D135" s="7" t="n"/>
      <c r="E135" s="7" t="n"/>
      <c r="F135" s="7" t="n"/>
      <c r="G135" s="7" t="n"/>
      <c r="H135" s="7" t="n"/>
      <c r="I135" s="7" t="n"/>
      <c r="J135" s="7" t="n"/>
      <c r="K135" s="7" t="n"/>
      <c r="L135" s="7" t="n"/>
      <c r="M135" s="7" t="n"/>
      <c r="N135" s="7" t="n"/>
      <c r="O135" s="7" t="n"/>
      <c r="P135" s="16" t="n"/>
      <c r="Q135" s="16" t="n"/>
      <c r="R135" s="16" t="n"/>
      <c r="S135" s="7" t="n"/>
      <c r="T135" s="7" t="n"/>
      <c r="U135" s="7">
        <f>IF(AND(Q135&lt;&gt;"",R135&lt;&gt;""),R135-Q135,"")</f>
        <v/>
      </c>
      <c r="V135" s="7">
        <f>IF(Q135="","",IF(R135&lt;&gt;"",IF(R135&lt;=Q135,"Réalisée à temps","Réalisée en retard"),IF(Q135&lt;'Tableau de bord'!$C$7,"En retard","À venir")))</f>
        <v/>
      </c>
      <c r="W135" s="7">
        <f>IF(A135="","",IF(COUNTIF($A$5:$A$304,A135)&gt;1,"N° en double",IF(COUNTIF('Sites et équipements'!$D$5:$D$204,D135)=0,"Code installation inconnu",IF(Q135="","Échéance manquante",IF(AND(S135="Réalisé",R135=""),"Date de réalisation manquante",IF(AND(R135&lt;&gt;"",S135&lt;&gt;"Réalisé"),"Statut incohérent",IF(AND(K135="Oui",L135=""),"Référence réglementaire manquante","OK")))))))</f>
        <v/>
      </c>
      <c r="X135" s="7">
        <f>IF(AND(A135&lt;&gt;"",OR('Tableau de bord'!$C$9="",B135='Tableau de bord'!$C$9),OR('Tableau de bord'!$C$10="",C135='Tableau de bord'!$C$10),OR('Tableau de bord'!$C$11="",E135='Tableau de bord'!$C$11),OR('Tableau de bord'!$C$12="",F135='Tableau de bord'!$C$12),OR('Tableau de bord'!$C$13="",'Tableau de bord'!$C$13="Préventive"),OR('Tableau de bord'!$C$16="",M135='Tableau de bord'!$C$16),OR('Tableau de bord'!$C$17="",O135='Tableau de bord'!$C$17)),1,0)</f>
        <v/>
      </c>
      <c r="Y135" s="7">
        <f>IF(AND(X135=1,Q135&lt;&gt;"",Q135&gt;='Tableau de bord'!$C$5,Q135&lt;='Tableau de bord'!$C$6),1,0)</f>
        <v/>
      </c>
      <c r="Z135" s="7">
        <f>IF(AND(Y135=1,R135&lt;&gt;""),1,0)</f>
        <v/>
      </c>
      <c r="AA135" s="7">
        <f>IF(AND(X135=1,V135="En retard"),1,0)</f>
        <v/>
      </c>
      <c r="AB135" s="7">
        <f>IF(AND(AA135=1,K135="Oui"),1,0)</f>
        <v/>
      </c>
      <c r="AC135" s="7">
        <f>IF(AND(A135&lt;&gt;"",Q135&lt;&gt;"",Q135&gt;='Tableau de bord'!$C$5,Q135&lt;='Tableau de bord'!$C$6),B135,"")</f>
        <v/>
      </c>
      <c r="AD135" s="7">
        <f>IF(AND(AC135&lt;&gt;"",R135&lt;&gt;""),B135,"")</f>
        <v/>
      </c>
      <c r="AE135" s="7">
        <f>IF(V135="En retard",B135,"")</f>
        <v/>
      </c>
      <c r="AF135" s="7">
        <f>IF(OR(W135="",W135="OK"),0,1)</f>
        <v/>
      </c>
    </row>
    <row r="136" ht="18" customHeight="1">
      <c r="A136" s="7" t="n"/>
      <c r="B136" s="7" t="n"/>
      <c r="C136" s="7" t="n"/>
      <c r="D136" s="7" t="n"/>
      <c r="E136" s="7" t="n"/>
      <c r="F136" s="7" t="n"/>
      <c r="G136" s="7" t="n"/>
      <c r="H136" s="7" t="n"/>
      <c r="I136" s="7" t="n"/>
      <c r="J136" s="7" t="n"/>
      <c r="K136" s="7" t="n"/>
      <c r="L136" s="7" t="n"/>
      <c r="M136" s="7" t="n"/>
      <c r="N136" s="7" t="n"/>
      <c r="O136" s="7" t="n"/>
      <c r="P136" s="16" t="n"/>
      <c r="Q136" s="16" t="n"/>
      <c r="R136" s="16" t="n"/>
      <c r="S136" s="7" t="n"/>
      <c r="T136" s="7" t="n"/>
      <c r="U136" s="7">
        <f>IF(AND(Q136&lt;&gt;"",R136&lt;&gt;""),R136-Q136,"")</f>
        <v/>
      </c>
      <c r="V136" s="7">
        <f>IF(Q136="","",IF(R136&lt;&gt;"",IF(R136&lt;=Q136,"Réalisée à temps","Réalisée en retard"),IF(Q136&lt;'Tableau de bord'!$C$7,"En retard","À venir")))</f>
        <v/>
      </c>
      <c r="W136" s="7">
        <f>IF(A136="","",IF(COUNTIF($A$5:$A$304,A136)&gt;1,"N° en double",IF(COUNTIF('Sites et équipements'!$D$5:$D$204,D136)=0,"Code installation inconnu",IF(Q136="","Échéance manquante",IF(AND(S136="Réalisé",R136=""),"Date de réalisation manquante",IF(AND(R136&lt;&gt;"",S136&lt;&gt;"Réalisé"),"Statut incohérent",IF(AND(K136="Oui",L136=""),"Référence réglementaire manquante","OK")))))))</f>
        <v/>
      </c>
      <c r="X136" s="7">
        <f>IF(AND(A136&lt;&gt;"",OR('Tableau de bord'!$C$9="",B136='Tableau de bord'!$C$9),OR('Tableau de bord'!$C$10="",C136='Tableau de bord'!$C$10),OR('Tableau de bord'!$C$11="",E136='Tableau de bord'!$C$11),OR('Tableau de bord'!$C$12="",F136='Tableau de bord'!$C$12),OR('Tableau de bord'!$C$13="",'Tableau de bord'!$C$13="Préventive"),OR('Tableau de bord'!$C$16="",M136='Tableau de bord'!$C$16),OR('Tableau de bord'!$C$17="",O136='Tableau de bord'!$C$17)),1,0)</f>
        <v/>
      </c>
      <c r="Y136" s="7">
        <f>IF(AND(X136=1,Q136&lt;&gt;"",Q136&gt;='Tableau de bord'!$C$5,Q136&lt;='Tableau de bord'!$C$6),1,0)</f>
        <v/>
      </c>
      <c r="Z136" s="7">
        <f>IF(AND(Y136=1,R136&lt;&gt;""),1,0)</f>
        <v/>
      </c>
      <c r="AA136" s="7">
        <f>IF(AND(X136=1,V136="En retard"),1,0)</f>
        <v/>
      </c>
      <c r="AB136" s="7">
        <f>IF(AND(AA136=1,K136="Oui"),1,0)</f>
        <v/>
      </c>
      <c r="AC136" s="7">
        <f>IF(AND(A136&lt;&gt;"",Q136&lt;&gt;"",Q136&gt;='Tableau de bord'!$C$5,Q136&lt;='Tableau de bord'!$C$6),B136,"")</f>
        <v/>
      </c>
      <c r="AD136" s="7">
        <f>IF(AND(AC136&lt;&gt;"",R136&lt;&gt;""),B136,"")</f>
        <v/>
      </c>
      <c r="AE136" s="7">
        <f>IF(V136="En retard",B136,"")</f>
        <v/>
      </c>
      <c r="AF136" s="7">
        <f>IF(OR(W136="",W136="OK"),0,1)</f>
        <v/>
      </c>
    </row>
    <row r="137" ht="18" customHeight="1">
      <c r="A137" s="7" t="n"/>
      <c r="B137" s="7" t="n"/>
      <c r="C137" s="7" t="n"/>
      <c r="D137" s="7" t="n"/>
      <c r="E137" s="7" t="n"/>
      <c r="F137" s="7" t="n"/>
      <c r="G137" s="7" t="n"/>
      <c r="H137" s="7" t="n"/>
      <c r="I137" s="7" t="n"/>
      <c r="J137" s="7" t="n"/>
      <c r="K137" s="7" t="n"/>
      <c r="L137" s="7" t="n"/>
      <c r="M137" s="7" t="n"/>
      <c r="N137" s="7" t="n"/>
      <c r="O137" s="7" t="n"/>
      <c r="P137" s="16" t="n"/>
      <c r="Q137" s="16" t="n"/>
      <c r="R137" s="16" t="n"/>
      <c r="S137" s="7" t="n"/>
      <c r="T137" s="7" t="n"/>
      <c r="U137" s="7">
        <f>IF(AND(Q137&lt;&gt;"",R137&lt;&gt;""),R137-Q137,"")</f>
        <v/>
      </c>
      <c r="V137" s="7">
        <f>IF(Q137="","",IF(R137&lt;&gt;"",IF(R137&lt;=Q137,"Réalisée à temps","Réalisée en retard"),IF(Q137&lt;'Tableau de bord'!$C$7,"En retard","À venir")))</f>
        <v/>
      </c>
      <c r="W137" s="7">
        <f>IF(A137="","",IF(COUNTIF($A$5:$A$304,A137)&gt;1,"N° en double",IF(COUNTIF('Sites et équipements'!$D$5:$D$204,D137)=0,"Code installation inconnu",IF(Q137="","Échéance manquante",IF(AND(S137="Réalisé",R137=""),"Date de réalisation manquante",IF(AND(R137&lt;&gt;"",S137&lt;&gt;"Réalisé"),"Statut incohérent",IF(AND(K137="Oui",L137=""),"Référence réglementaire manquante","OK")))))))</f>
        <v/>
      </c>
      <c r="X137" s="7">
        <f>IF(AND(A137&lt;&gt;"",OR('Tableau de bord'!$C$9="",B137='Tableau de bord'!$C$9),OR('Tableau de bord'!$C$10="",C137='Tableau de bord'!$C$10),OR('Tableau de bord'!$C$11="",E137='Tableau de bord'!$C$11),OR('Tableau de bord'!$C$12="",F137='Tableau de bord'!$C$12),OR('Tableau de bord'!$C$13="",'Tableau de bord'!$C$13="Préventive"),OR('Tableau de bord'!$C$16="",M137='Tableau de bord'!$C$16),OR('Tableau de bord'!$C$17="",O137='Tableau de bord'!$C$17)),1,0)</f>
        <v/>
      </c>
      <c r="Y137" s="7">
        <f>IF(AND(X137=1,Q137&lt;&gt;"",Q137&gt;='Tableau de bord'!$C$5,Q137&lt;='Tableau de bord'!$C$6),1,0)</f>
        <v/>
      </c>
      <c r="Z137" s="7">
        <f>IF(AND(Y137=1,R137&lt;&gt;""),1,0)</f>
        <v/>
      </c>
      <c r="AA137" s="7">
        <f>IF(AND(X137=1,V137="En retard"),1,0)</f>
        <v/>
      </c>
      <c r="AB137" s="7">
        <f>IF(AND(AA137=1,K137="Oui"),1,0)</f>
        <v/>
      </c>
      <c r="AC137" s="7">
        <f>IF(AND(A137&lt;&gt;"",Q137&lt;&gt;"",Q137&gt;='Tableau de bord'!$C$5,Q137&lt;='Tableau de bord'!$C$6),B137,"")</f>
        <v/>
      </c>
      <c r="AD137" s="7">
        <f>IF(AND(AC137&lt;&gt;"",R137&lt;&gt;""),B137,"")</f>
        <v/>
      </c>
      <c r="AE137" s="7">
        <f>IF(V137="En retard",B137,"")</f>
        <v/>
      </c>
      <c r="AF137" s="7">
        <f>IF(OR(W137="",W137="OK"),0,1)</f>
        <v/>
      </c>
    </row>
    <row r="138" ht="18" customHeight="1">
      <c r="A138" s="7" t="n"/>
      <c r="B138" s="7" t="n"/>
      <c r="C138" s="7" t="n"/>
      <c r="D138" s="7" t="n"/>
      <c r="E138" s="7" t="n"/>
      <c r="F138" s="7" t="n"/>
      <c r="G138" s="7" t="n"/>
      <c r="H138" s="7" t="n"/>
      <c r="I138" s="7" t="n"/>
      <c r="J138" s="7" t="n"/>
      <c r="K138" s="7" t="n"/>
      <c r="L138" s="7" t="n"/>
      <c r="M138" s="7" t="n"/>
      <c r="N138" s="7" t="n"/>
      <c r="O138" s="7" t="n"/>
      <c r="P138" s="16" t="n"/>
      <c r="Q138" s="16" t="n"/>
      <c r="R138" s="16" t="n"/>
      <c r="S138" s="7" t="n"/>
      <c r="T138" s="7" t="n"/>
      <c r="U138" s="7">
        <f>IF(AND(Q138&lt;&gt;"",R138&lt;&gt;""),R138-Q138,"")</f>
        <v/>
      </c>
      <c r="V138" s="7">
        <f>IF(Q138="","",IF(R138&lt;&gt;"",IF(R138&lt;=Q138,"Réalisée à temps","Réalisée en retard"),IF(Q138&lt;'Tableau de bord'!$C$7,"En retard","À venir")))</f>
        <v/>
      </c>
      <c r="W138" s="7">
        <f>IF(A138="","",IF(COUNTIF($A$5:$A$304,A138)&gt;1,"N° en double",IF(COUNTIF('Sites et équipements'!$D$5:$D$204,D138)=0,"Code installation inconnu",IF(Q138="","Échéance manquante",IF(AND(S138="Réalisé",R138=""),"Date de réalisation manquante",IF(AND(R138&lt;&gt;"",S138&lt;&gt;"Réalisé"),"Statut incohérent",IF(AND(K138="Oui",L138=""),"Référence réglementaire manquante","OK")))))))</f>
        <v/>
      </c>
      <c r="X138" s="7">
        <f>IF(AND(A138&lt;&gt;"",OR('Tableau de bord'!$C$9="",B138='Tableau de bord'!$C$9),OR('Tableau de bord'!$C$10="",C138='Tableau de bord'!$C$10),OR('Tableau de bord'!$C$11="",E138='Tableau de bord'!$C$11),OR('Tableau de bord'!$C$12="",F138='Tableau de bord'!$C$12),OR('Tableau de bord'!$C$13="",'Tableau de bord'!$C$13="Préventive"),OR('Tableau de bord'!$C$16="",M138='Tableau de bord'!$C$16),OR('Tableau de bord'!$C$17="",O138='Tableau de bord'!$C$17)),1,0)</f>
        <v/>
      </c>
      <c r="Y138" s="7">
        <f>IF(AND(X138=1,Q138&lt;&gt;"",Q138&gt;='Tableau de bord'!$C$5,Q138&lt;='Tableau de bord'!$C$6),1,0)</f>
        <v/>
      </c>
      <c r="Z138" s="7">
        <f>IF(AND(Y138=1,R138&lt;&gt;""),1,0)</f>
        <v/>
      </c>
      <c r="AA138" s="7">
        <f>IF(AND(X138=1,V138="En retard"),1,0)</f>
        <v/>
      </c>
      <c r="AB138" s="7">
        <f>IF(AND(AA138=1,K138="Oui"),1,0)</f>
        <v/>
      </c>
      <c r="AC138" s="7">
        <f>IF(AND(A138&lt;&gt;"",Q138&lt;&gt;"",Q138&gt;='Tableau de bord'!$C$5,Q138&lt;='Tableau de bord'!$C$6),B138,"")</f>
        <v/>
      </c>
      <c r="AD138" s="7">
        <f>IF(AND(AC138&lt;&gt;"",R138&lt;&gt;""),B138,"")</f>
        <v/>
      </c>
      <c r="AE138" s="7">
        <f>IF(V138="En retard",B138,"")</f>
        <v/>
      </c>
      <c r="AF138" s="7">
        <f>IF(OR(W138="",W138="OK"),0,1)</f>
        <v/>
      </c>
    </row>
    <row r="139" ht="18" customHeight="1">
      <c r="A139" s="7" t="n"/>
      <c r="B139" s="7" t="n"/>
      <c r="C139" s="7" t="n"/>
      <c r="D139" s="7" t="n"/>
      <c r="E139" s="7" t="n"/>
      <c r="F139" s="7" t="n"/>
      <c r="G139" s="7" t="n"/>
      <c r="H139" s="7" t="n"/>
      <c r="I139" s="7" t="n"/>
      <c r="J139" s="7" t="n"/>
      <c r="K139" s="7" t="n"/>
      <c r="L139" s="7" t="n"/>
      <c r="M139" s="7" t="n"/>
      <c r="N139" s="7" t="n"/>
      <c r="O139" s="7" t="n"/>
      <c r="P139" s="16" t="n"/>
      <c r="Q139" s="16" t="n"/>
      <c r="R139" s="16" t="n"/>
      <c r="S139" s="7" t="n"/>
      <c r="T139" s="7" t="n"/>
      <c r="U139" s="7">
        <f>IF(AND(Q139&lt;&gt;"",R139&lt;&gt;""),R139-Q139,"")</f>
        <v/>
      </c>
      <c r="V139" s="7">
        <f>IF(Q139="","",IF(R139&lt;&gt;"",IF(R139&lt;=Q139,"Réalisée à temps","Réalisée en retard"),IF(Q139&lt;'Tableau de bord'!$C$7,"En retard","À venir")))</f>
        <v/>
      </c>
      <c r="W139" s="7">
        <f>IF(A139="","",IF(COUNTIF($A$5:$A$304,A139)&gt;1,"N° en double",IF(COUNTIF('Sites et équipements'!$D$5:$D$204,D139)=0,"Code installation inconnu",IF(Q139="","Échéance manquante",IF(AND(S139="Réalisé",R139=""),"Date de réalisation manquante",IF(AND(R139&lt;&gt;"",S139&lt;&gt;"Réalisé"),"Statut incohérent",IF(AND(K139="Oui",L139=""),"Référence réglementaire manquante","OK")))))))</f>
        <v/>
      </c>
      <c r="X139" s="7">
        <f>IF(AND(A139&lt;&gt;"",OR('Tableau de bord'!$C$9="",B139='Tableau de bord'!$C$9),OR('Tableau de bord'!$C$10="",C139='Tableau de bord'!$C$10),OR('Tableau de bord'!$C$11="",E139='Tableau de bord'!$C$11),OR('Tableau de bord'!$C$12="",F139='Tableau de bord'!$C$12),OR('Tableau de bord'!$C$13="",'Tableau de bord'!$C$13="Préventive"),OR('Tableau de bord'!$C$16="",M139='Tableau de bord'!$C$16),OR('Tableau de bord'!$C$17="",O139='Tableau de bord'!$C$17)),1,0)</f>
        <v/>
      </c>
      <c r="Y139" s="7">
        <f>IF(AND(X139=1,Q139&lt;&gt;"",Q139&gt;='Tableau de bord'!$C$5,Q139&lt;='Tableau de bord'!$C$6),1,0)</f>
        <v/>
      </c>
      <c r="Z139" s="7">
        <f>IF(AND(Y139=1,R139&lt;&gt;""),1,0)</f>
        <v/>
      </c>
      <c r="AA139" s="7">
        <f>IF(AND(X139=1,V139="En retard"),1,0)</f>
        <v/>
      </c>
      <c r="AB139" s="7">
        <f>IF(AND(AA139=1,K139="Oui"),1,0)</f>
        <v/>
      </c>
      <c r="AC139" s="7">
        <f>IF(AND(A139&lt;&gt;"",Q139&lt;&gt;"",Q139&gt;='Tableau de bord'!$C$5,Q139&lt;='Tableau de bord'!$C$6),B139,"")</f>
        <v/>
      </c>
      <c r="AD139" s="7">
        <f>IF(AND(AC139&lt;&gt;"",R139&lt;&gt;""),B139,"")</f>
        <v/>
      </c>
      <c r="AE139" s="7">
        <f>IF(V139="En retard",B139,"")</f>
        <v/>
      </c>
      <c r="AF139" s="7">
        <f>IF(OR(W139="",W139="OK"),0,1)</f>
        <v/>
      </c>
    </row>
    <row r="140" ht="18" customHeight="1">
      <c r="A140" s="7" t="n"/>
      <c r="B140" s="7" t="n"/>
      <c r="C140" s="7" t="n"/>
      <c r="D140" s="7" t="n"/>
      <c r="E140" s="7" t="n"/>
      <c r="F140" s="7" t="n"/>
      <c r="G140" s="7" t="n"/>
      <c r="H140" s="7" t="n"/>
      <c r="I140" s="7" t="n"/>
      <c r="J140" s="7" t="n"/>
      <c r="K140" s="7" t="n"/>
      <c r="L140" s="7" t="n"/>
      <c r="M140" s="7" t="n"/>
      <c r="N140" s="7" t="n"/>
      <c r="O140" s="7" t="n"/>
      <c r="P140" s="16" t="n"/>
      <c r="Q140" s="16" t="n"/>
      <c r="R140" s="16" t="n"/>
      <c r="S140" s="7" t="n"/>
      <c r="T140" s="7" t="n"/>
      <c r="U140" s="7">
        <f>IF(AND(Q140&lt;&gt;"",R140&lt;&gt;""),R140-Q140,"")</f>
        <v/>
      </c>
      <c r="V140" s="7">
        <f>IF(Q140="","",IF(R140&lt;&gt;"",IF(R140&lt;=Q140,"Réalisée à temps","Réalisée en retard"),IF(Q140&lt;'Tableau de bord'!$C$7,"En retard","À venir")))</f>
        <v/>
      </c>
      <c r="W140" s="7">
        <f>IF(A140="","",IF(COUNTIF($A$5:$A$304,A140)&gt;1,"N° en double",IF(COUNTIF('Sites et équipements'!$D$5:$D$204,D140)=0,"Code installation inconnu",IF(Q140="","Échéance manquante",IF(AND(S140="Réalisé",R140=""),"Date de réalisation manquante",IF(AND(R140&lt;&gt;"",S140&lt;&gt;"Réalisé"),"Statut incohérent",IF(AND(K140="Oui",L140=""),"Référence réglementaire manquante","OK")))))))</f>
        <v/>
      </c>
      <c r="X140" s="7">
        <f>IF(AND(A140&lt;&gt;"",OR('Tableau de bord'!$C$9="",B140='Tableau de bord'!$C$9),OR('Tableau de bord'!$C$10="",C140='Tableau de bord'!$C$10),OR('Tableau de bord'!$C$11="",E140='Tableau de bord'!$C$11),OR('Tableau de bord'!$C$12="",F140='Tableau de bord'!$C$12),OR('Tableau de bord'!$C$13="",'Tableau de bord'!$C$13="Préventive"),OR('Tableau de bord'!$C$16="",M140='Tableau de bord'!$C$16),OR('Tableau de bord'!$C$17="",O140='Tableau de bord'!$C$17)),1,0)</f>
        <v/>
      </c>
      <c r="Y140" s="7">
        <f>IF(AND(X140=1,Q140&lt;&gt;"",Q140&gt;='Tableau de bord'!$C$5,Q140&lt;='Tableau de bord'!$C$6),1,0)</f>
        <v/>
      </c>
      <c r="Z140" s="7">
        <f>IF(AND(Y140=1,R140&lt;&gt;""),1,0)</f>
        <v/>
      </c>
      <c r="AA140" s="7">
        <f>IF(AND(X140=1,V140="En retard"),1,0)</f>
        <v/>
      </c>
      <c r="AB140" s="7">
        <f>IF(AND(AA140=1,K140="Oui"),1,0)</f>
        <v/>
      </c>
      <c r="AC140" s="7">
        <f>IF(AND(A140&lt;&gt;"",Q140&lt;&gt;"",Q140&gt;='Tableau de bord'!$C$5,Q140&lt;='Tableau de bord'!$C$6),B140,"")</f>
        <v/>
      </c>
      <c r="AD140" s="7">
        <f>IF(AND(AC140&lt;&gt;"",R140&lt;&gt;""),B140,"")</f>
        <v/>
      </c>
      <c r="AE140" s="7">
        <f>IF(V140="En retard",B140,"")</f>
        <v/>
      </c>
      <c r="AF140" s="7">
        <f>IF(OR(W140="",W140="OK"),0,1)</f>
        <v/>
      </c>
    </row>
    <row r="141" ht="18" customHeight="1">
      <c r="A141" s="7" t="n"/>
      <c r="B141" s="7" t="n"/>
      <c r="C141" s="7" t="n"/>
      <c r="D141" s="7" t="n"/>
      <c r="E141" s="7" t="n"/>
      <c r="F141" s="7" t="n"/>
      <c r="G141" s="7" t="n"/>
      <c r="H141" s="7" t="n"/>
      <c r="I141" s="7" t="n"/>
      <c r="J141" s="7" t="n"/>
      <c r="K141" s="7" t="n"/>
      <c r="L141" s="7" t="n"/>
      <c r="M141" s="7" t="n"/>
      <c r="N141" s="7" t="n"/>
      <c r="O141" s="7" t="n"/>
      <c r="P141" s="16" t="n"/>
      <c r="Q141" s="16" t="n"/>
      <c r="R141" s="16" t="n"/>
      <c r="S141" s="7" t="n"/>
      <c r="T141" s="7" t="n"/>
      <c r="U141" s="7">
        <f>IF(AND(Q141&lt;&gt;"",R141&lt;&gt;""),R141-Q141,"")</f>
        <v/>
      </c>
      <c r="V141" s="7">
        <f>IF(Q141="","",IF(R141&lt;&gt;"",IF(R141&lt;=Q141,"Réalisée à temps","Réalisée en retard"),IF(Q141&lt;'Tableau de bord'!$C$7,"En retard","À venir")))</f>
        <v/>
      </c>
      <c r="W141" s="7">
        <f>IF(A141="","",IF(COUNTIF($A$5:$A$304,A141)&gt;1,"N° en double",IF(COUNTIF('Sites et équipements'!$D$5:$D$204,D141)=0,"Code installation inconnu",IF(Q141="","Échéance manquante",IF(AND(S141="Réalisé",R141=""),"Date de réalisation manquante",IF(AND(R141&lt;&gt;"",S141&lt;&gt;"Réalisé"),"Statut incohérent",IF(AND(K141="Oui",L141=""),"Référence réglementaire manquante","OK")))))))</f>
        <v/>
      </c>
      <c r="X141" s="7">
        <f>IF(AND(A141&lt;&gt;"",OR('Tableau de bord'!$C$9="",B141='Tableau de bord'!$C$9),OR('Tableau de bord'!$C$10="",C141='Tableau de bord'!$C$10),OR('Tableau de bord'!$C$11="",E141='Tableau de bord'!$C$11),OR('Tableau de bord'!$C$12="",F141='Tableau de bord'!$C$12),OR('Tableau de bord'!$C$13="",'Tableau de bord'!$C$13="Préventive"),OR('Tableau de bord'!$C$16="",M141='Tableau de bord'!$C$16),OR('Tableau de bord'!$C$17="",O141='Tableau de bord'!$C$17)),1,0)</f>
        <v/>
      </c>
      <c r="Y141" s="7">
        <f>IF(AND(X141=1,Q141&lt;&gt;"",Q141&gt;='Tableau de bord'!$C$5,Q141&lt;='Tableau de bord'!$C$6),1,0)</f>
        <v/>
      </c>
      <c r="Z141" s="7">
        <f>IF(AND(Y141=1,R141&lt;&gt;""),1,0)</f>
        <v/>
      </c>
      <c r="AA141" s="7">
        <f>IF(AND(X141=1,V141="En retard"),1,0)</f>
        <v/>
      </c>
      <c r="AB141" s="7">
        <f>IF(AND(AA141=1,K141="Oui"),1,0)</f>
        <v/>
      </c>
      <c r="AC141" s="7">
        <f>IF(AND(A141&lt;&gt;"",Q141&lt;&gt;"",Q141&gt;='Tableau de bord'!$C$5,Q141&lt;='Tableau de bord'!$C$6),B141,"")</f>
        <v/>
      </c>
      <c r="AD141" s="7">
        <f>IF(AND(AC141&lt;&gt;"",R141&lt;&gt;""),B141,"")</f>
        <v/>
      </c>
      <c r="AE141" s="7">
        <f>IF(V141="En retard",B141,"")</f>
        <v/>
      </c>
      <c r="AF141" s="7">
        <f>IF(OR(W141="",W141="OK"),0,1)</f>
        <v/>
      </c>
    </row>
    <row r="142" ht="18" customHeight="1">
      <c r="A142" s="7" t="n"/>
      <c r="B142" s="7" t="n"/>
      <c r="C142" s="7" t="n"/>
      <c r="D142" s="7" t="n"/>
      <c r="E142" s="7" t="n"/>
      <c r="F142" s="7" t="n"/>
      <c r="G142" s="7" t="n"/>
      <c r="H142" s="7" t="n"/>
      <c r="I142" s="7" t="n"/>
      <c r="J142" s="7" t="n"/>
      <c r="K142" s="7" t="n"/>
      <c r="L142" s="7" t="n"/>
      <c r="M142" s="7" t="n"/>
      <c r="N142" s="7" t="n"/>
      <c r="O142" s="7" t="n"/>
      <c r="P142" s="16" t="n"/>
      <c r="Q142" s="16" t="n"/>
      <c r="R142" s="16" t="n"/>
      <c r="S142" s="7" t="n"/>
      <c r="T142" s="7" t="n"/>
      <c r="U142" s="7">
        <f>IF(AND(Q142&lt;&gt;"",R142&lt;&gt;""),R142-Q142,"")</f>
        <v/>
      </c>
      <c r="V142" s="7">
        <f>IF(Q142="","",IF(R142&lt;&gt;"",IF(R142&lt;=Q142,"Réalisée à temps","Réalisée en retard"),IF(Q142&lt;'Tableau de bord'!$C$7,"En retard","À venir")))</f>
        <v/>
      </c>
      <c r="W142" s="7">
        <f>IF(A142="","",IF(COUNTIF($A$5:$A$304,A142)&gt;1,"N° en double",IF(COUNTIF('Sites et équipements'!$D$5:$D$204,D142)=0,"Code installation inconnu",IF(Q142="","Échéance manquante",IF(AND(S142="Réalisé",R142=""),"Date de réalisation manquante",IF(AND(R142&lt;&gt;"",S142&lt;&gt;"Réalisé"),"Statut incohérent",IF(AND(K142="Oui",L142=""),"Référence réglementaire manquante","OK")))))))</f>
        <v/>
      </c>
      <c r="X142" s="7">
        <f>IF(AND(A142&lt;&gt;"",OR('Tableau de bord'!$C$9="",B142='Tableau de bord'!$C$9),OR('Tableau de bord'!$C$10="",C142='Tableau de bord'!$C$10),OR('Tableau de bord'!$C$11="",E142='Tableau de bord'!$C$11),OR('Tableau de bord'!$C$12="",F142='Tableau de bord'!$C$12),OR('Tableau de bord'!$C$13="",'Tableau de bord'!$C$13="Préventive"),OR('Tableau de bord'!$C$16="",M142='Tableau de bord'!$C$16),OR('Tableau de bord'!$C$17="",O142='Tableau de bord'!$C$17)),1,0)</f>
        <v/>
      </c>
      <c r="Y142" s="7">
        <f>IF(AND(X142=1,Q142&lt;&gt;"",Q142&gt;='Tableau de bord'!$C$5,Q142&lt;='Tableau de bord'!$C$6),1,0)</f>
        <v/>
      </c>
      <c r="Z142" s="7">
        <f>IF(AND(Y142=1,R142&lt;&gt;""),1,0)</f>
        <v/>
      </c>
      <c r="AA142" s="7">
        <f>IF(AND(X142=1,V142="En retard"),1,0)</f>
        <v/>
      </c>
      <c r="AB142" s="7">
        <f>IF(AND(AA142=1,K142="Oui"),1,0)</f>
        <v/>
      </c>
      <c r="AC142" s="7">
        <f>IF(AND(A142&lt;&gt;"",Q142&lt;&gt;"",Q142&gt;='Tableau de bord'!$C$5,Q142&lt;='Tableau de bord'!$C$6),B142,"")</f>
        <v/>
      </c>
      <c r="AD142" s="7">
        <f>IF(AND(AC142&lt;&gt;"",R142&lt;&gt;""),B142,"")</f>
        <v/>
      </c>
      <c r="AE142" s="7">
        <f>IF(V142="En retard",B142,"")</f>
        <v/>
      </c>
      <c r="AF142" s="7">
        <f>IF(OR(W142="",W142="OK"),0,1)</f>
        <v/>
      </c>
    </row>
    <row r="143" ht="18" customHeight="1">
      <c r="A143" s="7" t="n"/>
      <c r="B143" s="7" t="n"/>
      <c r="C143" s="7" t="n"/>
      <c r="D143" s="7" t="n"/>
      <c r="E143" s="7" t="n"/>
      <c r="F143" s="7" t="n"/>
      <c r="G143" s="7" t="n"/>
      <c r="H143" s="7" t="n"/>
      <c r="I143" s="7" t="n"/>
      <c r="J143" s="7" t="n"/>
      <c r="K143" s="7" t="n"/>
      <c r="L143" s="7" t="n"/>
      <c r="M143" s="7" t="n"/>
      <c r="N143" s="7" t="n"/>
      <c r="O143" s="7" t="n"/>
      <c r="P143" s="16" t="n"/>
      <c r="Q143" s="16" t="n"/>
      <c r="R143" s="16" t="n"/>
      <c r="S143" s="7" t="n"/>
      <c r="T143" s="7" t="n"/>
      <c r="U143" s="7">
        <f>IF(AND(Q143&lt;&gt;"",R143&lt;&gt;""),R143-Q143,"")</f>
        <v/>
      </c>
      <c r="V143" s="7">
        <f>IF(Q143="","",IF(R143&lt;&gt;"",IF(R143&lt;=Q143,"Réalisée à temps","Réalisée en retard"),IF(Q143&lt;'Tableau de bord'!$C$7,"En retard","À venir")))</f>
        <v/>
      </c>
      <c r="W143" s="7">
        <f>IF(A143="","",IF(COUNTIF($A$5:$A$304,A143)&gt;1,"N° en double",IF(COUNTIF('Sites et équipements'!$D$5:$D$204,D143)=0,"Code installation inconnu",IF(Q143="","Échéance manquante",IF(AND(S143="Réalisé",R143=""),"Date de réalisation manquante",IF(AND(R143&lt;&gt;"",S143&lt;&gt;"Réalisé"),"Statut incohérent",IF(AND(K143="Oui",L143=""),"Référence réglementaire manquante","OK")))))))</f>
        <v/>
      </c>
      <c r="X143" s="7">
        <f>IF(AND(A143&lt;&gt;"",OR('Tableau de bord'!$C$9="",B143='Tableau de bord'!$C$9),OR('Tableau de bord'!$C$10="",C143='Tableau de bord'!$C$10),OR('Tableau de bord'!$C$11="",E143='Tableau de bord'!$C$11),OR('Tableau de bord'!$C$12="",F143='Tableau de bord'!$C$12),OR('Tableau de bord'!$C$13="",'Tableau de bord'!$C$13="Préventive"),OR('Tableau de bord'!$C$16="",M143='Tableau de bord'!$C$16),OR('Tableau de bord'!$C$17="",O143='Tableau de bord'!$C$17)),1,0)</f>
        <v/>
      </c>
      <c r="Y143" s="7">
        <f>IF(AND(X143=1,Q143&lt;&gt;"",Q143&gt;='Tableau de bord'!$C$5,Q143&lt;='Tableau de bord'!$C$6),1,0)</f>
        <v/>
      </c>
      <c r="Z143" s="7">
        <f>IF(AND(Y143=1,R143&lt;&gt;""),1,0)</f>
        <v/>
      </c>
      <c r="AA143" s="7">
        <f>IF(AND(X143=1,V143="En retard"),1,0)</f>
        <v/>
      </c>
      <c r="AB143" s="7">
        <f>IF(AND(AA143=1,K143="Oui"),1,0)</f>
        <v/>
      </c>
      <c r="AC143" s="7">
        <f>IF(AND(A143&lt;&gt;"",Q143&lt;&gt;"",Q143&gt;='Tableau de bord'!$C$5,Q143&lt;='Tableau de bord'!$C$6),B143,"")</f>
        <v/>
      </c>
      <c r="AD143" s="7">
        <f>IF(AND(AC143&lt;&gt;"",R143&lt;&gt;""),B143,"")</f>
        <v/>
      </c>
      <c r="AE143" s="7">
        <f>IF(V143="En retard",B143,"")</f>
        <v/>
      </c>
      <c r="AF143" s="7">
        <f>IF(OR(W143="",W143="OK"),0,1)</f>
        <v/>
      </c>
    </row>
    <row r="144" ht="18" customHeight="1">
      <c r="A144" s="7" t="n"/>
      <c r="B144" s="7" t="n"/>
      <c r="C144" s="7" t="n"/>
      <c r="D144" s="7" t="n"/>
      <c r="E144" s="7" t="n"/>
      <c r="F144" s="7" t="n"/>
      <c r="G144" s="7" t="n"/>
      <c r="H144" s="7" t="n"/>
      <c r="I144" s="7" t="n"/>
      <c r="J144" s="7" t="n"/>
      <c r="K144" s="7" t="n"/>
      <c r="L144" s="7" t="n"/>
      <c r="M144" s="7" t="n"/>
      <c r="N144" s="7" t="n"/>
      <c r="O144" s="7" t="n"/>
      <c r="P144" s="16" t="n"/>
      <c r="Q144" s="16" t="n"/>
      <c r="R144" s="16" t="n"/>
      <c r="S144" s="7" t="n"/>
      <c r="T144" s="7" t="n"/>
      <c r="U144" s="7">
        <f>IF(AND(Q144&lt;&gt;"",R144&lt;&gt;""),R144-Q144,"")</f>
        <v/>
      </c>
      <c r="V144" s="7">
        <f>IF(Q144="","",IF(R144&lt;&gt;"",IF(R144&lt;=Q144,"Réalisée à temps","Réalisée en retard"),IF(Q144&lt;'Tableau de bord'!$C$7,"En retard","À venir")))</f>
        <v/>
      </c>
      <c r="W144" s="7">
        <f>IF(A144="","",IF(COUNTIF($A$5:$A$304,A144)&gt;1,"N° en double",IF(COUNTIF('Sites et équipements'!$D$5:$D$204,D144)=0,"Code installation inconnu",IF(Q144="","Échéance manquante",IF(AND(S144="Réalisé",R144=""),"Date de réalisation manquante",IF(AND(R144&lt;&gt;"",S144&lt;&gt;"Réalisé"),"Statut incohérent",IF(AND(K144="Oui",L144=""),"Référence réglementaire manquante","OK")))))))</f>
        <v/>
      </c>
      <c r="X144" s="7">
        <f>IF(AND(A144&lt;&gt;"",OR('Tableau de bord'!$C$9="",B144='Tableau de bord'!$C$9),OR('Tableau de bord'!$C$10="",C144='Tableau de bord'!$C$10),OR('Tableau de bord'!$C$11="",E144='Tableau de bord'!$C$11),OR('Tableau de bord'!$C$12="",F144='Tableau de bord'!$C$12),OR('Tableau de bord'!$C$13="",'Tableau de bord'!$C$13="Préventive"),OR('Tableau de bord'!$C$16="",M144='Tableau de bord'!$C$16),OR('Tableau de bord'!$C$17="",O144='Tableau de bord'!$C$17)),1,0)</f>
        <v/>
      </c>
      <c r="Y144" s="7">
        <f>IF(AND(X144=1,Q144&lt;&gt;"",Q144&gt;='Tableau de bord'!$C$5,Q144&lt;='Tableau de bord'!$C$6),1,0)</f>
        <v/>
      </c>
      <c r="Z144" s="7">
        <f>IF(AND(Y144=1,R144&lt;&gt;""),1,0)</f>
        <v/>
      </c>
      <c r="AA144" s="7">
        <f>IF(AND(X144=1,V144="En retard"),1,0)</f>
        <v/>
      </c>
      <c r="AB144" s="7">
        <f>IF(AND(AA144=1,K144="Oui"),1,0)</f>
        <v/>
      </c>
      <c r="AC144" s="7">
        <f>IF(AND(A144&lt;&gt;"",Q144&lt;&gt;"",Q144&gt;='Tableau de bord'!$C$5,Q144&lt;='Tableau de bord'!$C$6),B144,"")</f>
        <v/>
      </c>
      <c r="AD144" s="7">
        <f>IF(AND(AC144&lt;&gt;"",R144&lt;&gt;""),B144,"")</f>
        <v/>
      </c>
      <c r="AE144" s="7">
        <f>IF(V144="En retard",B144,"")</f>
        <v/>
      </c>
      <c r="AF144" s="7">
        <f>IF(OR(W144="",W144="OK"),0,1)</f>
        <v/>
      </c>
    </row>
    <row r="145" ht="18" customHeight="1">
      <c r="A145" s="7" t="n"/>
      <c r="B145" s="7" t="n"/>
      <c r="C145" s="7" t="n"/>
      <c r="D145" s="7" t="n"/>
      <c r="E145" s="7" t="n"/>
      <c r="F145" s="7" t="n"/>
      <c r="G145" s="7" t="n"/>
      <c r="H145" s="7" t="n"/>
      <c r="I145" s="7" t="n"/>
      <c r="J145" s="7" t="n"/>
      <c r="K145" s="7" t="n"/>
      <c r="L145" s="7" t="n"/>
      <c r="M145" s="7" t="n"/>
      <c r="N145" s="7" t="n"/>
      <c r="O145" s="7" t="n"/>
      <c r="P145" s="16" t="n"/>
      <c r="Q145" s="16" t="n"/>
      <c r="R145" s="16" t="n"/>
      <c r="S145" s="7" t="n"/>
      <c r="T145" s="7" t="n"/>
      <c r="U145" s="7">
        <f>IF(AND(Q145&lt;&gt;"",R145&lt;&gt;""),R145-Q145,"")</f>
        <v/>
      </c>
      <c r="V145" s="7">
        <f>IF(Q145="","",IF(R145&lt;&gt;"",IF(R145&lt;=Q145,"Réalisée à temps","Réalisée en retard"),IF(Q145&lt;'Tableau de bord'!$C$7,"En retard","À venir")))</f>
        <v/>
      </c>
      <c r="W145" s="7">
        <f>IF(A145="","",IF(COUNTIF($A$5:$A$304,A145)&gt;1,"N° en double",IF(COUNTIF('Sites et équipements'!$D$5:$D$204,D145)=0,"Code installation inconnu",IF(Q145="","Échéance manquante",IF(AND(S145="Réalisé",R145=""),"Date de réalisation manquante",IF(AND(R145&lt;&gt;"",S145&lt;&gt;"Réalisé"),"Statut incohérent",IF(AND(K145="Oui",L145=""),"Référence réglementaire manquante","OK")))))))</f>
        <v/>
      </c>
      <c r="X145" s="7">
        <f>IF(AND(A145&lt;&gt;"",OR('Tableau de bord'!$C$9="",B145='Tableau de bord'!$C$9),OR('Tableau de bord'!$C$10="",C145='Tableau de bord'!$C$10),OR('Tableau de bord'!$C$11="",E145='Tableau de bord'!$C$11),OR('Tableau de bord'!$C$12="",F145='Tableau de bord'!$C$12),OR('Tableau de bord'!$C$13="",'Tableau de bord'!$C$13="Préventive"),OR('Tableau de bord'!$C$16="",M145='Tableau de bord'!$C$16),OR('Tableau de bord'!$C$17="",O145='Tableau de bord'!$C$17)),1,0)</f>
        <v/>
      </c>
      <c r="Y145" s="7">
        <f>IF(AND(X145=1,Q145&lt;&gt;"",Q145&gt;='Tableau de bord'!$C$5,Q145&lt;='Tableau de bord'!$C$6),1,0)</f>
        <v/>
      </c>
      <c r="Z145" s="7">
        <f>IF(AND(Y145=1,R145&lt;&gt;""),1,0)</f>
        <v/>
      </c>
      <c r="AA145" s="7">
        <f>IF(AND(X145=1,V145="En retard"),1,0)</f>
        <v/>
      </c>
      <c r="AB145" s="7">
        <f>IF(AND(AA145=1,K145="Oui"),1,0)</f>
        <v/>
      </c>
      <c r="AC145" s="7">
        <f>IF(AND(A145&lt;&gt;"",Q145&lt;&gt;"",Q145&gt;='Tableau de bord'!$C$5,Q145&lt;='Tableau de bord'!$C$6),B145,"")</f>
        <v/>
      </c>
      <c r="AD145" s="7">
        <f>IF(AND(AC145&lt;&gt;"",R145&lt;&gt;""),B145,"")</f>
        <v/>
      </c>
      <c r="AE145" s="7">
        <f>IF(V145="En retard",B145,"")</f>
        <v/>
      </c>
      <c r="AF145" s="7">
        <f>IF(OR(W145="",W145="OK"),0,1)</f>
        <v/>
      </c>
    </row>
    <row r="146" ht="18" customHeight="1">
      <c r="A146" s="7" t="n"/>
      <c r="B146" s="7" t="n"/>
      <c r="C146" s="7" t="n"/>
      <c r="D146" s="7" t="n"/>
      <c r="E146" s="7" t="n"/>
      <c r="F146" s="7" t="n"/>
      <c r="G146" s="7" t="n"/>
      <c r="H146" s="7" t="n"/>
      <c r="I146" s="7" t="n"/>
      <c r="J146" s="7" t="n"/>
      <c r="K146" s="7" t="n"/>
      <c r="L146" s="7" t="n"/>
      <c r="M146" s="7" t="n"/>
      <c r="N146" s="7" t="n"/>
      <c r="O146" s="7" t="n"/>
      <c r="P146" s="16" t="n"/>
      <c r="Q146" s="16" t="n"/>
      <c r="R146" s="16" t="n"/>
      <c r="S146" s="7" t="n"/>
      <c r="T146" s="7" t="n"/>
      <c r="U146" s="7">
        <f>IF(AND(Q146&lt;&gt;"",R146&lt;&gt;""),R146-Q146,"")</f>
        <v/>
      </c>
      <c r="V146" s="7">
        <f>IF(Q146="","",IF(R146&lt;&gt;"",IF(R146&lt;=Q146,"Réalisée à temps","Réalisée en retard"),IF(Q146&lt;'Tableau de bord'!$C$7,"En retard","À venir")))</f>
        <v/>
      </c>
      <c r="W146" s="7">
        <f>IF(A146="","",IF(COUNTIF($A$5:$A$304,A146)&gt;1,"N° en double",IF(COUNTIF('Sites et équipements'!$D$5:$D$204,D146)=0,"Code installation inconnu",IF(Q146="","Échéance manquante",IF(AND(S146="Réalisé",R146=""),"Date de réalisation manquante",IF(AND(R146&lt;&gt;"",S146&lt;&gt;"Réalisé"),"Statut incohérent",IF(AND(K146="Oui",L146=""),"Référence réglementaire manquante","OK")))))))</f>
        <v/>
      </c>
      <c r="X146" s="7">
        <f>IF(AND(A146&lt;&gt;"",OR('Tableau de bord'!$C$9="",B146='Tableau de bord'!$C$9),OR('Tableau de bord'!$C$10="",C146='Tableau de bord'!$C$10),OR('Tableau de bord'!$C$11="",E146='Tableau de bord'!$C$11),OR('Tableau de bord'!$C$12="",F146='Tableau de bord'!$C$12),OR('Tableau de bord'!$C$13="",'Tableau de bord'!$C$13="Préventive"),OR('Tableau de bord'!$C$16="",M146='Tableau de bord'!$C$16),OR('Tableau de bord'!$C$17="",O146='Tableau de bord'!$C$17)),1,0)</f>
        <v/>
      </c>
      <c r="Y146" s="7">
        <f>IF(AND(X146=1,Q146&lt;&gt;"",Q146&gt;='Tableau de bord'!$C$5,Q146&lt;='Tableau de bord'!$C$6),1,0)</f>
        <v/>
      </c>
      <c r="Z146" s="7">
        <f>IF(AND(Y146=1,R146&lt;&gt;""),1,0)</f>
        <v/>
      </c>
      <c r="AA146" s="7">
        <f>IF(AND(X146=1,V146="En retard"),1,0)</f>
        <v/>
      </c>
      <c r="AB146" s="7">
        <f>IF(AND(AA146=1,K146="Oui"),1,0)</f>
        <v/>
      </c>
      <c r="AC146" s="7">
        <f>IF(AND(A146&lt;&gt;"",Q146&lt;&gt;"",Q146&gt;='Tableau de bord'!$C$5,Q146&lt;='Tableau de bord'!$C$6),B146,"")</f>
        <v/>
      </c>
      <c r="AD146" s="7">
        <f>IF(AND(AC146&lt;&gt;"",R146&lt;&gt;""),B146,"")</f>
        <v/>
      </c>
      <c r="AE146" s="7">
        <f>IF(V146="En retard",B146,"")</f>
        <v/>
      </c>
      <c r="AF146" s="7">
        <f>IF(OR(W146="",W146="OK"),0,1)</f>
        <v/>
      </c>
    </row>
    <row r="147" ht="18" customHeight="1">
      <c r="A147" s="7" t="n"/>
      <c r="B147" s="7" t="n"/>
      <c r="C147" s="7" t="n"/>
      <c r="D147" s="7" t="n"/>
      <c r="E147" s="7" t="n"/>
      <c r="F147" s="7" t="n"/>
      <c r="G147" s="7" t="n"/>
      <c r="H147" s="7" t="n"/>
      <c r="I147" s="7" t="n"/>
      <c r="J147" s="7" t="n"/>
      <c r="K147" s="7" t="n"/>
      <c r="L147" s="7" t="n"/>
      <c r="M147" s="7" t="n"/>
      <c r="N147" s="7" t="n"/>
      <c r="O147" s="7" t="n"/>
      <c r="P147" s="16" t="n"/>
      <c r="Q147" s="16" t="n"/>
      <c r="R147" s="16" t="n"/>
      <c r="S147" s="7" t="n"/>
      <c r="T147" s="7" t="n"/>
      <c r="U147" s="7">
        <f>IF(AND(Q147&lt;&gt;"",R147&lt;&gt;""),R147-Q147,"")</f>
        <v/>
      </c>
      <c r="V147" s="7">
        <f>IF(Q147="","",IF(R147&lt;&gt;"",IF(R147&lt;=Q147,"Réalisée à temps","Réalisée en retard"),IF(Q147&lt;'Tableau de bord'!$C$7,"En retard","À venir")))</f>
        <v/>
      </c>
      <c r="W147" s="7">
        <f>IF(A147="","",IF(COUNTIF($A$5:$A$304,A147)&gt;1,"N° en double",IF(COUNTIF('Sites et équipements'!$D$5:$D$204,D147)=0,"Code installation inconnu",IF(Q147="","Échéance manquante",IF(AND(S147="Réalisé",R147=""),"Date de réalisation manquante",IF(AND(R147&lt;&gt;"",S147&lt;&gt;"Réalisé"),"Statut incohérent",IF(AND(K147="Oui",L147=""),"Référence réglementaire manquante","OK")))))))</f>
        <v/>
      </c>
      <c r="X147" s="7">
        <f>IF(AND(A147&lt;&gt;"",OR('Tableau de bord'!$C$9="",B147='Tableau de bord'!$C$9),OR('Tableau de bord'!$C$10="",C147='Tableau de bord'!$C$10),OR('Tableau de bord'!$C$11="",E147='Tableau de bord'!$C$11),OR('Tableau de bord'!$C$12="",F147='Tableau de bord'!$C$12),OR('Tableau de bord'!$C$13="",'Tableau de bord'!$C$13="Préventive"),OR('Tableau de bord'!$C$16="",M147='Tableau de bord'!$C$16),OR('Tableau de bord'!$C$17="",O147='Tableau de bord'!$C$17)),1,0)</f>
        <v/>
      </c>
      <c r="Y147" s="7">
        <f>IF(AND(X147=1,Q147&lt;&gt;"",Q147&gt;='Tableau de bord'!$C$5,Q147&lt;='Tableau de bord'!$C$6),1,0)</f>
        <v/>
      </c>
      <c r="Z147" s="7">
        <f>IF(AND(Y147=1,R147&lt;&gt;""),1,0)</f>
        <v/>
      </c>
      <c r="AA147" s="7">
        <f>IF(AND(X147=1,V147="En retard"),1,0)</f>
        <v/>
      </c>
      <c r="AB147" s="7">
        <f>IF(AND(AA147=1,K147="Oui"),1,0)</f>
        <v/>
      </c>
      <c r="AC147" s="7">
        <f>IF(AND(A147&lt;&gt;"",Q147&lt;&gt;"",Q147&gt;='Tableau de bord'!$C$5,Q147&lt;='Tableau de bord'!$C$6),B147,"")</f>
        <v/>
      </c>
      <c r="AD147" s="7">
        <f>IF(AND(AC147&lt;&gt;"",R147&lt;&gt;""),B147,"")</f>
        <v/>
      </c>
      <c r="AE147" s="7">
        <f>IF(V147="En retard",B147,"")</f>
        <v/>
      </c>
      <c r="AF147" s="7">
        <f>IF(OR(W147="",W147="OK"),0,1)</f>
        <v/>
      </c>
    </row>
    <row r="148" ht="18" customHeight="1">
      <c r="A148" s="7" t="n"/>
      <c r="B148" s="7" t="n"/>
      <c r="C148" s="7" t="n"/>
      <c r="D148" s="7" t="n"/>
      <c r="E148" s="7" t="n"/>
      <c r="F148" s="7" t="n"/>
      <c r="G148" s="7" t="n"/>
      <c r="H148" s="7" t="n"/>
      <c r="I148" s="7" t="n"/>
      <c r="J148" s="7" t="n"/>
      <c r="K148" s="7" t="n"/>
      <c r="L148" s="7" t="n"/>
      <c r="M148" s="7" t="n"/>
      <c r="N148" s="7" t="n"/>
      <c r="O148" s="7" t="n"/>
      <c r="P148" s="16" t="n"/>
      <c r="Q148" s="16" t="n"/>
      <c r="R148" s="16" t="n"/>
      <c r="S148" s="7" t="n"/>
      <c r="T148" s="7" t="n"/>
      <c r="U148" s="7">
        <f>IF(AND(Q148&lt;&gt;"",R148&lt;&gt;""),R148-Q148,"")</f>
        <v/>
      </c>
      <c r="V148" s="7">
        <f>IF(Q148="","",IF(R148&lt;&gt;"",IF(R148&lt;=Q148,"Réalisée à temps","Réalisée en retard"),IF(Q148&lt;'Tableau de bord'!$C$7,"En retard","À venir")))</f>
        <v/>
      </c>
      <c r="W148" s="7">
        <f>IF(A148="","",IF(COUNTIF($A$5:$A$304,A148)&gt;1,"N° en double",IF(COUNTIF('Sites et équipements'!$D$5:$D$204,D148)=0,"Code installation inconnu",IF(Q148="","Échéance manquante",IF(AND(S148="Réalisé",R148=""),"Date de réalisation manquante",IF(AND(R148&lt;&gt;"",S148&lt;&gt;"Réalisé"),"Statut incohérent",IF(AND(K148="Oui",L148=""),"Référence réglementaire manquante","OK")))))))</f>
        <v/>
      </c>
      <c r="X148" s="7">
        <f>IF(AND(A148&lt;&gt;"",OR('Tableau de bord'!$C$9="",B148='Tableau de bord'!$C$9),OR('Tableau de bord'!$C$10="",C148='Tableau de bord'!$C$10),OR('Tableau de bord'!$C$11="",E148='Tableau de bord'!$C$11),OR('Tableau de bord'!$C$12="",F148='Tableau de bord'!$C$12),OR('Tableau de bord'!$C$13="",'Tableau de bord'!$C$13="Préventive"),OR('Tableau de bord'!$C$16="",M148='Tableau de bord'!$C$16),OR('Tableau de bord'!$C$17="",O148='Tableau de bord'!$C$17)),1,0)</f>
        <v/>
      </c>
      <c r="Y148" s="7">
        <f>IF(AND(X148=1,Q148&lt;&gt;"",Q148&gt;='Tableau de bord'!$C$5,Q148&lt;='Tableau de bord'!$C$6),1,0)</f>
        <v/>
      </c>
      <c r="Z148" s="7">
        <f>IF(AND(Y148=1,R148&lt;&gt;""),1,0)</f>
        <v/>
      </c>
      <c r="AA148" s="7">
        <f>IF(AND(X148=1,V148="En retard"),1,0)</f>
        <v/>
      </c>
      <c r="AB148" s="7">
        <f>IF(AND(AA148=1,K148="Oui"),1,0)</f>
        <v/>
      </c>
      <c r="AC148" s="7">
        <f>IF(AND(A148&lt;&gt;"",Q148&lt;&gt;"",Q148&gt;='Tableau de bord'!$C$5,Q148&lt;='Tableau de bord'!$C$6),B148,"")</f>
        <v/>
      </c>
      <c r="AD148" s="7">
        <f>IF(AND(AC148&lt;&gt;"",R148&lt;&gt;""),B148,"")</f>
        <v/>
      </c>
      <c r="AE148" s="7">
        <f>IF(V148="En retard",B148,"")</f>
        <v/>
      </c>
      <c r="AF148" s="7">
        <f>IF(OR(W148="",W148="OK"),0,1)</f>
        <v/>
      </c>
    </row>
    <row r="149" ht="18" customHeight="1">
      <c r="A149" s="7" t="n"/>
      <c r="B149" s="7" t="n"/>
      <c r="C149" s="7" t="n"/>
      <c r="D149" s="7" t="n"/>
      <c r="E149" s="7" t="n"/>
      <c r="F149" s="7" t="n"/>
      <c r="G149" s="7" t="n"/>
      <c r="H149" s="7" t="n"/>
      <c r="I149" s="7" t="n"/>
      <c r="J149" s="7" t="n"/>
      <c r="K149" s="7" t="n"/>
      <c r="L149" s="7" t="n"/>
      <c r="M149" s="7" t="n"/>
      <c r="N149" s="7" t="n"/>
      <c r="O149" s="7" t="n"/>
      <c r="P149" s="16" t="n"/>
      <c r="Q149" s="16" t="n"/>
      <c r="R149" s="16" t="n"/>
      <c r="S149" s="7" t="n"/>
      <c r="T149" s="7" t="n"/>
      <c r="U149" s="7">
        <f>IF(AND(Q149&lt;&gt;"",R149&lt;&gt;""),R149-Q149,"")</f>
        <v/>
      </c>
      <c r="V149" s="7">
        <f>IF(Q149="","",IF(R149&lt;&gt;"",IF(R149&lt;=Q149,"Réalisée à temps","Réalisée en retard"),IF(Q149&lt;'Tableau de bord'!$C$7,"En retard","À venir")))</f>
        <v/>
      </c>
      <c r="W149" s="7">
        <f>IF(A149="","",IF(COUNTIF($A$5:$A$304,A149)&gt;1,"N° en double",IF(COUNTIF('Sites et équipements'!$D$5:$D$204,D149)=0,"Code installation inconnu",IF(Q149="","Échéance manquante",IF(AND(S149="Réalisé",R149=""),"Date de réalisation manquante",IF(AND(R149&lt;&gt;"",S149&lt;&gt;"Réalisé"),"Statut incohérent",IF(AND(K149="Oui",L149=""),"Référence réglementaire manquante","OK")))))))</f>
        <v/>
      </c>
      <c r="X149" s="7">
        <f>IF(AND(A149&lt;&gt;"",OR('Tableau de bord'!$C$9="",B149='Tableau de bord'!$C$9),OR('Tableau de bord'!$C$10="",C149='Tableau de bord'!$C$10),OR('Tableau de bord'!$C$11="",E149='Tableau de bord'!$C$11),OR('Tableau de bord'!$C$12="",F149='Tableau de bord'!$C$12),OR('Tableau de bord'!$C$13="",'Tableau de bord'!$C$13="Préventive"),OR('Tableau de bord'!$C$16="",M149='Tableau de bord'!$C$16),OR('Tableau de bord'!$C$17="",O149='Tableau de bord'!$C$17)),1,0)</f>
        <v/>
      </c>
      <c r="Y149" s="7">
        <f>IF(AND(X149=1,Q149&lt;&gt;"",Q149&gt;='Tableau de bord'!$C$5,Q149&lt;='Tableau de bord'!$C$6),1,0)</f>
        <v/>
      </c>
      <c r="Z149" s="7">
        <f>IF(AND(Y149=1,R149&lt;&gt;""),1,0)</f>
        <v/>
      </c>
      <c r="AA149" s="7">
        <f>IF(AND(X149=1,V149="En retard"),1,0)</f>
        <v/>
      </c>
      <c r="AB149" s="7">
        <f>IF(AND(AA149=1,K149="Oui"),1,0)</f>
        <v/>
      </c>
      <c r="AC149" s="7">
        <f>IF(AND(A149&lt;&gt;"",Q149&lt;&gt;"",Q149&gt;='Tableau de bord'!$C$5,Q149&lt;='Tableau de bord'!$C$6),B149,"")</f>
        <v/>
      </c>
      <c r="AD149" s="7">
        <f>IF(AND(AC149&lt;&gt;"",R149&lt;&gt;""),B149,"")</f>
        <v/>
      </c>
      <c r="AE149" s="7">
        <f>IF(V149="En retard",B149,"")</f>
        <v/>
      </c>
      <c r="AF149" s="7">
        <f>IF(OR(W149="",W149="OK"),0,1)</f>
        <v/>
      </c>
    </row>
    <row r="150" ht="18" customHeight="1">
      <c r="A150" s="7" t="n"/>
      <c r="B150" s="7" t="n"/>
      <c r="C150" s="7" t="n"/>
      <c r="D150" s="7" t="n"/>
      <c r="E150" s="7" t="n"/>
      <c r="F150" s="7" t="n"/>
      <c r="G150" s="7" t="n"/>
      <c r="H150" s="7" t="n"/>
      <c r="I150" s="7" t="n"/>
      <c r="J150" s="7" t="n"/>
      <c r="K150" s="7" t="n"/>
      <c r="L150" s="7" t="n"/>
      <c r="M150" s="7" t="n"/>
      <c r="N150" s="7" t="n"/>
      <c r="O150" s="7" t="n"/>
      <c r="P150" s="16" t="n"/>
      <c r="Q150" s="16" t="n"/>
      <c r="R150" s="16" t="n"/>
      <c r="S150" s="7" t="n"/>
      <c r="T150" s="7" t="n"/>
      <c r="U150" s="7">
        <f>IF(AND(Q150&lt;&gt;"",R150&lt;&gt;""),R150-Q150,"")</f>
        <v/>
      </c>
      <c r="V150" s="7">
        <f>IF(Q150="","",IF(R150&lt;&gt;"",IF(R150&lt;=Q150,"Réalisée à temps","Réalisée en retard"),IF(Q150&lt;'Tableau de bord'!$C$7,"En retard","À venir")))</f>
        <v/>
      </c>
      <c r="W150" s="7">
        <f>IF(A150="","",IF(COUNTIF($A$5:$A$304,A150)&gt;1,"N° en double",IF(COUNTIF('Sites et équipements'!$D$5:$D$204,D150)=0,"Code installation inconnu",IF(Q150="","Échéance manquante",IF(AND(S150="Réalisé",R150=""),"Date de réalisation manquante",IF(AND(R150&lt;&gt;"",S150&lt;&gt;"Réalisé"),"Statut incohérent",IF(AND(K150="Oui",L150=""),"Référence réglementaire manquante","OK")))))))</f>
        <v/>
      </c>
      <c r="X150" s="7">
        <f>IF(AND(A150&lt;&gt;"",OR('Tableau de bord'!$C$9="",B150='Tableau de bord'!$C$9),OR('Tableau de bord'!$C$10="",C150='Tableau de bord'!$C$10),OR('Tableau de bord'!$C$11="",E150='Tableau de bord'!$C$11),OR('Tableau de bord'!$C$12="",F150='Tableau de bord'!$C$12),OR('Tableau de bord'!$C$13="",'Tableau de bord'!$C$13="Préventive"),OR('Tableau de bord'!$C$16="",M150='Tableau de bord'!$C$16),OR('Tableau de bord'!$C$17="",O150='Tableau de bord'!$C$17)),1,0)</f>
        <v/>
      </c>
      <c r="Y150" s="7">
        <f>IF(AND(X150=1,Q150&lt;&gt;"",Q150&gt;='Tableau de bord'!$C$5,Q150&lt;='Tableau de bord'!$C$6),1,0)</f>
        <v/>
      </c>
      <c r="Z150" s="7">
        <f>IF(AND(Y150=1,R150&lt;&gt;""),1,0)</f>
        <v/>
      </c>
      <c r="AA150" s="7">
        <f>IF(AND(X150=1,V150="En retard"),1,0)</f>
        <v/>
      </c>
      <c r="AB150" s="7">
        <f>IF(AND(AA150=1,K150="Oui"),1,0)</f>
        <v/>
      </c>
      <c r="AC150" s="7">
        <f>IF(AND(A150&lt;&gt;"",Q150&lt;&gt;"",Q150&gt;='Tableau de bord'!$C$5,Q150&lt;='Tableau de bord'!$C$6),B150,"")</f>
        <v/>
      </c>
      <c r="AD150" s="7">
        <f>IF(AND(AC150&lt;&gt;"",R150&lt;&gt;""),B150,"")</f>
        <v/>
      </c>
      <c r="AE150" s="7">
        <f>IF(V150="En retard",B150,"")</f>
        <v/>
      </c>
      <c r="AF150" s="7">
        <f>IF(OR(W150="",W150="OK"),0,1)</f>
        <v/>
      </c>
    </row>
    <row r="151" ht="18" customHeight="1">
      <c r="A151" s="7" t="n"/>
      <c r="B151" s="7" t="n"/>
      <c r="C151" s="7" t="n"/>
      <c r="D151" s="7" t="n"/>
      <c r="E151" s="7" t="n"/>
      <c r="F151" s="7" t="n"/>
      <c r="G151" s="7" t="n"/>
      <c r="H151" s="7" t="n"/>
      <c r="I151" s="7" t="n"/>
      <c r="J151" s="7" t="n"/>
      <c r="K151" s="7" t="n"/>
      <c r="L151" s="7" t="n"/>
      <c r="M151" s="7" t="n"/>
      <c r="N151" s="7" t="n"/>
      <c r="O151" s="7" t="n"/>
      <c r="P151" s="16" t="n"/>
      <c r="Q151" s="16" t="n"/>
      <c r="R151" s="16" t="n"/>
      <c r="S151" s="7" t="n"/>
      <c r="T151" s="7" t="n"/>
      <c r="U151" s="7">
        <f>IF(AND(Q151&lt;&gt;"",R151&lt;&gt;""),R151-Q151,"")</f>
        <v/>
      </c>
      <c r="V151" s="7">
        <f>IF(Q151="","",IF(R151&lt;&gt;"",IF(R151&lt;=Q151,"Réalisée à temps","Réalisée en retard"),IF(Q151&lt;'Tableau de bord'!$C$7,"En retard","À venir")))</f>
        <v/>
      </c>
      <c r="W151" s="7">
        <f>IF(A151="","",IF(COUNTIF($A$5:$A$304,A151)&gt;1,"N° en double",IF(COUNTIF('Sites et équipements'!$D$5:$D$204,D151)=0,"Code installation inconnu",IF(Q151="","Échéance manquante",IF(AND(S151="Réalisé",R151=""),"Date de réalisation manquante",IF(AND(R151&lt;&gt;"",S151&lt;&gt;"Réalisé"),"Statut incohérent",IF(AND(K151="Oui",L151=""),"Référence réglementaire manquante","OK")))))))</f>
        <v/>
      </c>
      <c r="X151" s="7">
        <f>IF(AND(A151&lt;&gt;"",OR('Tableau de bord'!$C$9="",B151='Tableau de bord'!$C$9),OR('Tableau de bord'!$C$10="",C151='Tableau de bord'!$C$10),OR('Tableau de bord'!$C$11="",E151='Tableau de bord'!$C$11),OR('Tableau de bord'!$C$12="",F151='Tableau de bord'!$C$12),OR('Tableau de bord'!$C$13="",'Tableau de bord'!$C$13="Préventive"),OR('Tableau de bord'!$C$16="",M151='Tableau de bord'!$C$16),OR('Tableau de bord'!$C$17="",O151='Tableau de bord'!$C$17)),1,0)</f>
        <v/>
      </c>
      <c r="Y151" s="7">
        <f>IF(AND(X151=1,Q151&lt;&gt;"",Q151&gt;='Tableau de bord'!$C$5,Q151&lt;='Tableau de bord'!$C$6),1,0)</f>
        <v/>
      </c>
      <c r="Z151" s="7">
        <f>IF(AND(Y151=1,R151&lt;&gt;""),1,0)</f>
        <v/>
      </c>
      <c r="AA151" s="7">
        <f>IF(AND(X151=1,V151="En retard"),1,0)</f>
        <v/>
      </c>
      <c r="AB151" s="7">
        <f>IF(AND(AA151=1,K151="Oui"),1,0)</f>
        <v/>
      </c>
      <c r="AC151" s="7">
        <f>IF(AND(A151&lt;&gt;"",Q151&lt;&gt;"",Q151&gt;='Tableau de bord'!$C$5,Q151&lt;='Tableau de bord'!$C$6),B151,"")</f>
        <v/>
      </c>
      <c r="AD151" s="7">
        <f>IF(AND(AC151&lt;&gt;"",R151&lt;&gt;""),B151,"")</f>
        <v/>
      </c>
      <c r="AE151" s="7">
        <f>IF(V151="En retard",B151,"")</f>
        <v/>
      </c>
      <c r="AF151" s="7">
        <f>IF(OR(W151="",W151="OK"),0,1)</f>
        <v/>
      </c>
    </row>
    <row r="152" ht="18" customHeight="1">
      <c r="A152" s="7" t="n"/>
      <c r="B152" s="7" t="n"/>
      <c r="C152" s="7" t="n"/>
      <c r="D152" s="7" t="n"/>
      <c r="E152" s="7" t="n"/>
      <c r="F152" s="7" t="n"/>
      <c r="G152" s="7" t="n"/>
      <c r="H152" s="7" t="n"/>
      <c r="I152" s="7" t="n"/>
      <c r="J152" s="7" t="n"/>
      <c r="K152" s="7" t="n"/>
      <c r="L152" s="7" t="n"/>
      <c r="M152" s="7" t="n"/>
      <c r="N152" s="7" t="n"/>
      <c r="O152" s="7" t="n"/>
      <c r="P152" s="16" t="n"/>
      <c r="Q152" s="16" t="n"/>
      <c r="R152" s="16" t="n"/>
      <c r="S152" s="7" t="n"/>
      <c r="T152" s="7" t="n"/>
      <c r="U152" s="7">
        <f>IF(AND(Q152&lt;&gt;"",R152&lt;&gt;""),R152-Q152,"")</f>
        <v/>
      </c>
      <c r="V152" s="7">
        <f>IF(Q152="","",IF(R152&lt;&gt;"",IF(R152&lt;=Q152,"Réalisée à temps","Réalisée en retard"),IF(Q152&lt;'Tableau de bord'!$C$7,"En retard","À venir")))</f>
        <v/>
      </c>
      <c r="W152" s="7">
        <f>IF(A152="","",IF(COUNTIF($A$5:$A$304,A152)&gt;1,"N° en double",IF(COUNTIF('Sites et équipements'!$D$5:$D$204,D152)=0,"Code installation inconnu",IF(Q152="","Échéance manquante",IF(AND(S152="Réalisé",R152=""),"Date de réalisation manquante",IF(AND(R152&lt;&gt;"",S152&lt;&gt;"Réalisé"),"Statut incohérent",IF(AND(K152="Oui",L152=""),"Référence réglementaire manquante","OK")))))))</f>
        <v/>
      </c>
      <c r="X152" s="7">
        <f>IF(AND(A152&lt;&gt;"",OR('Tableau de bord'!$C$9="",B152='Tableau de bord'!$C$9),OR('Tableau de bord'!$C$10="",C152='Tableau de bord'!$C$10),OR('Tableau de bord'!$C$11="",E152='Tableau de bord'!$C$11),OR('Tableau de bord'!$C$12="",F152='Tableau de bord'!$C$12),OR('Tableau de bord'!$C$13="",'Tableau de bord'!$C$13="Préventive"),OR('Tableau de bord'!$C$16="",M152='Tableau de bord'!$C$16),OR('Tableau de bord'!$C$17="",O152='Tableau de bord'!$C$17)),1,0)</f>
        <v/>
      </c>
      <c r="Y152" s="7">
        <f>IF(AND(X152=1,Q152&lt;&gt;"",Q152&gt;='Tableau de bord'!$C$5,Q152&lt;='Tableau de bord'!$C$6),1,0)</f>
        <v/>
      </c>
      <c r="Z152" s="7">
        <f>IF(AND(Y152=1,R152&lt;&gt;""),1,0)</f>
        <v/>
      </c>
      <c r="AA152" s="7">
        <f>IF(AND(X152=1,V152="En retard"),1,0)</f>
        <v/>
      </c>
      <c r="AB152" s="7">
        <f>IF(AND(AA152=1,K152="Oui"),1,0)</f>
        <v/>
      </c>
      <c r="AC152" s="7">
        <f>IF(AND(A152&lt;&gt;"",Q152&lt;&gt;"",Q152&gt;='Tableau de bord'!$C$5,Q152&lt;='Tableau de bord'!$C$6),B152,"")</f>
        <v/>
      </c>
      <c r="AD152" s="7">
        <f>IF(AND(AC152&lt;&gt;"",R152&lt;&gt;""),B152,"")</f>
        <v/>
      </c>
      <c r="AE152" s="7">
        <f>IF(V152="En retard",B152,"")</f>
        <v/>
      </c>
      <c r="AF152" s="7">
        <f>IF(OR(W152="",W152="OK"),0,1)</f>
        <v/>
      </c>
    </row>
    <row r="153" ht="18" customHeight="1">
      <c r="A153" s="7" t="n"/>
      <c r="B153" s="7" t="n"/>
      <c r="C153" s="7" t="n"/>
      <c r="D153" s="7" t="n"/>
      <c r="E153" s="7" t="n"/>
      <c r="F153" s="7" t="n"/>
      <c r="G153" s="7" t="n"/>
      <c r="H153" s="7" t="n"/>
      <c r="I153" s="7" t="n"/>
      <c r="J153" s="7" t="n"/>
      <c r="K153" s="7" t="n"/>
      <c r="L153" s="7" t="n"/>
      <c r="M153" s="7" t="n"/>
      <c r="N153" s="7" t="n"/>
      <c r="O153" s="7" t="n"/>
      <c r="P153" s="16" t="n"/>
      <c r="Q153" s="16" t="n"/>
      <c r="R153" s="16" t="n"/>
      <c r="S153" s="7" t="n"/>
      <c r="T153" s="7" t="n"/>
      <c r="U153" s="7">
        <f>IF(AND(Q153&lt;&gt;"",R153&lt;&gt;""),R153-Q153,"")</f>
        <v/>
      </c>
      <c r="V153" s="7">
        <f>IF(Q153="","",IF(R153&lt;&gt;"",IF(R153&lt;=Q153,"Réalisée à temps","Réalisée en retard"),IF(Q153&lt;'Tableau de bord'!$C$7,"En retard","À venir")))</f>
        <v/>
      </c>
      <c r="W153" s="7">
        <f>IF(A153="","",IF(COUNTIF($A$5:$A$304,A153)&gt;1,"N° en double",IF(COUNTIF('Sites et équipements'!$D$5:$D$204,D153)=0,"Code installation inconnu",IF(Q153="","Échéance manquante",IF(AND(S153="Réalisé",R153=""),"Date de réalisation manquante",IF(AND(R153&lt;&gt;"",S153&lt;&gt;"Réalisé"),"Statut incohérent",IF(AND(K153="Oui",L153=""),"Référence réglementaire manquante","OK")))))))</f>
        <v/>
      </c>
      <c r="X153" s="7">
        <f>IF(AND(A153&lt;&gt;"",OR('Tableau de bord'!$C$9="",B153='Tableau de bord'!$C$9),OR('Tableau de bord'!$C$10="",C153='Tableau de bord'!$C$10),OR('Tableau de bord'!$C$11="",E153='Tableau de bord'!$C$11),OR('Tableau de bord'!$C$12="",F153='Tableau de bord'!$C$12),OR('Tableau de bord'!$C$13="",'Tableau de bord'!$C$13="Préventive"),OR('Tableau de bord'!$C$16="",M153='Tableau de bord'!$C$16),OR('Tableau de bord'!$C$17="",O153='Tableau de bord'!$C$17)),1,0)</f>
        <v/>
      </c>
      <c r="Y153" s="7">
        <f>IF(AND(X153=1,Q153&lt;&gt;"",Q153&gt;='Tableau de bord'!$C$5,Q153&lt;='Tableau de bord'!$C$6),1,0)</f>
        <v/>
      </c>
      <c r="Z153" s="7">
        <f>IF(AND(Y153=1,R153&lt;&gt;""),1,0)</f>
        <v/>
      </c>
      <c r="AA153" s="7">
        <f>IF(AND(X153=1,V153="En retard"),1,0)</f>
        <v/>
      </c>
      <c r="AB153" s="7">
        <f>IF(AND(AA153=1,K153="Oui"),1,0)</f>
        <v/>
      </c>
      <c r="AC153" s="7">
        <f>IF(AND(A153&lt;&gt;"",Q153&lt;&gt;"",Q153&gt;='Tableau de bord'!$C$5,Q153&lt;='Tableau de bord'!$C$6),B153,"")</f>
        <v/>
      </c>
      <c r="AD153" s="7">
        <f>IF(AND(AC153&lt;&gt;"",R153&lt;&gt;""),B153,"")</f>
        <v/>
      </c>
      <c r="AE153" s="7">
        <f>IF(V153="En retard",B153,"")</f>
        <v/>
      </c>
      <c r="AF153" s="7">
        <f>IF(OR(W153="",W153="OK"),0,1)</f>
        <v/>
      </c>
    </row>
    <row r="154" ht="18" customHeight="1">
      <c r="A154" s="7" t="n"/>
      <c r="B154" s="7" t="n"/>
      <c r="C154" s="7" t="n"/>
      <c r="D154" s="7" t="n"/>
      <c r="E154" s="7" t="n"/>
      <c r="F154" s="7" t="n"/>
      <c r="G154" s="7" t="n"/>
      <c r="H154" s="7" t="n"/>
      <c r="I154" s="7" t="n"/>
      <c r="J154" s="7" t="n"/>
      <c r="K154" s="7" t="n"/>
      <c r="L154" s="7" t="n"/>
      <c r="M154" s="7" t="n"/>
      <c r="N154" s="7" t="n"/>
      <c r="O154" s="7" t="n"/>
      <c r="P154" s="16" t="n"/>
      <c r="Q154" s="16" t="n"/>
      <c r="R154" s="16" t="n"/>
      <c r="S154" s="7" t="n"/>
      <c r="T154" s="7" t="n"/>
      <c r="U154" s="7">
        <f>IF(AND(Q154&lt;&gt;"",R154&lt;&gt;""),R154-Q154,"")</f>
        <v/>
      </c>
      <c r="V154" s="7">
        <f>IF(Q154="","",IF(R154&lt;&gt;"",IF(R154&lt;=Q154,"Réalisée à temps","Réalisée en retard"),IF(Q154&lt;'Tableau de bord'!$C$7,"En retard","À venir")))</f>
        <v/>
      </c>
      <c r="W154" s="7">
        <f>IF(A154="","",IF(COUNTIF($A$5:$A$304,A154)&gt;1,"N° en double",IF(COUNTIF('Sites et équipements'!$D$5:$D$204,D154)=0,"Code installation inconnu",IF(Q154="","Échéance manquante",IF(AND(S154="Réalisé",R154=""),"Date de réalisation manquante",IF(AND(R154&lt;&gt;"",S154&lt;&gt;"Réalisé"),"Statut incohérent",IF(AND(K154="Oui",L154=""),"Référence réglementaire manquante","OK")))))))</f>
        <v/>
      </c>
      <c r="X154" s="7">
        <f>IF(AND(A154&lt;&gt;"",OR('Tableau de bord'!$C$9="",B154='Tableau de bord'!$C$9),OR('Tableau de bord'!$C$10="",C154='Tableau de bord'!$C$10),OR('Tableau de bord'!$C$11="",E154='Tableau de bord'!$C$11),OR('Tableau de bord'!$C$12="",F154='Tableau de bord'!$C$12),OR('Tableau de bord'!$C$13="",'Tableau de bord'!$C$13="Préventive"),OR('Tableau de bord'!$C$16="",M154='Tableau de bord'!$C$16),OR('Tableau de bord'!$C$17="",O154='Tableau de bord'!$C$17)),1,0)</f>
        <v/>
      </c>
      <c r="Y154" s="7">
        <f>IF(AND(X154=1,Q154&lt;&gt;"",Q154&gt;='Tableau de bord'!$C$5,Q154&lt;='Tableau de bord'!$C$6),1,0)</f>
        <v/>
      </c>
      <c r="Z154" s="7">
        <f>IF(AND(Y154=1,R154&lt;&gt;""),1,0)</f>
        <v/>
      </c>
      <c r="AA154" s="7">
        <f>IF(AND(X154=1,V154="En retard"),1,0)</f>
        <v/>
      </c>
      <c r="AB154" s="7">
        <f>IF(AND(AA154=1,K154="Oui"),1,0)</f>
        <v/>
      </c>
      <c r="AC154" s="7">
        <f>IF(AND(A154&lt;&gt;"",Q154&lt;&gt;"",Q154&gt;='Tableau de bord'!$C$5,Q154&lt;='Tableau de bord'!$C$6),B154,"")</f>
        <v/>
      </c>
      <c r="AD154" s="7">
        <f>IF(AND(AC154&lt;&gt;"",R154&lt;&gt;""),B154,"")</f>
        <v/>
      </c>
      <c r="AE154" s="7">
        <f>IF(V154="En retard",B154,"")</f>
        <v/>
      </c>
      <c r="AF154" s="7">
        <f>IF(OR(W154="",W154="OK"),0,1)</f>
        <v/>
      </c>
    </row>
    <row r="155" ht="18" customHeight="1">
      <c r="A155" s="7" t="n"/>
      <c r="B155" s="7" t="n"/>
      <c r="C155" s="7" t="n"/>
      <c r="D155" s="7" t="n"/>
      <c r="E155" s="7" t="n"/>
      <c r="F155" s="7" t="n"/>
      <c r="G155" s="7" t="n"/>
      <c r="H155" s="7" t="n"/>
      <c r="I155" s="7" t="n"/>
      <c r="J155" s="7" t="n"/>
      <c r="K155" s="7" t="n"/>
      <c r="L155" s="7" t="n"/>
      <c r="M155" s="7" t="n"/>
      <c r="N155" s="7" t="n"/>
      <c r="O155" s="7" t="n"/>
      <c r="P155" s="16" t="n"/>
      <c r="Q155" s="16" t="n"/>
      <c r="R155" s="16" t="n"/>
      <c r="S155" s="7" t="n"/>
      <c r="T155" s="7" t="n"/>
      <c r="U155" s="7">
        <f>IF(AND(Q155&lt;&gt;"",R155&lt;&gt;""),R155-Q155,"")</f>
        <v/>
      </c>
      <c r="V155" s="7">
        <f>IF(Q155="","",IF(R155&lt;&gt;"",IF(R155&lt;=Q155,"Réalisée à temps","Réalisée en retard"),IF(Q155&lt;'Tableau de bord'!$C$7,"En retard","À venir")))</f>
        <v/>
      </c>
      <c r="W155" s="7">
        <f>IF(A155="","",IF(COUNTIF($A$5:$A$304,A155)&gt;1,"N° en double",IF(COUNTIF('Sites et équipements'!$D$5:$D$204,D155)=0,"Code installation inconnu",IF(Q155="","Échéance manquante",IF(AND(S155="Réalisé",R155=""),"Date de réalisation manquante",IF(AND(R155&lt;&gt;"",S155&lt;&gt;"Réalisé"),"Statut incohérent",IF(AND(K155="Oui",L155=""),"Référence réglementaire manquante","OK")))))))</f>
        <v/>
      </c>
      <c r="X155" s="7">
        <f>IF(AND(A155&lt;&gt;"",OR('Tableau de bord'!$C$9="",B155='Tableau de bord'!$C$9),OR('Tableau de bord'!$C$10="",C155='Tableau de bord'!$C$10),OR('Tableau de bord'!$C$11="",E155='Tableau de bord'!$C$11),OR('Tableau de bord'!$C$12="",F155='Tableau de bord'!$C$12),OR('Tableau de bord'!$C$13="",'Tableau de bord'!$C$13="Préventive"),OR('Tableau de bord'!$C$16="",M155='Tableau de bord'!$C$16),OR('Tableau de bord'!$C$17="",O155='Tableau de bord'!$C$17)),1,0)</f>
        <v/>
      </c>
      <c r="Y155" s="7">
        <f>IF(AND(X155=1,Q155&lt;&gt;"",Q155&gt;='Tableau de bord'!$C$5,Q155&lt;='Tableau de bord'!$C$6),1,0)</f>
        <v/>
      </c>
      <c r="Z155" s="7">
        <f>IF(AND(Y155=1,R155&lt;&gt;""),1,0)</f>
        <v/>
      </c>
      <c r="AA155" s="7">
        <f>IF(AND(X155=1,V155="En retard"),1,0)</f>
        <v/>
      </c>
      <c r="AB155" s="7">
        <f>IF(AND(AA155=1,K155="Oui"),1,0)</f>
        <v/>
      </c>
      <c r="AC155" s="7">
        <f>IF(AND(A155&lt;&gt;"",Q155&lt;&gt;"",Q155&gt;='Tableau de bord'!$C$5,Q155&lt;='Tableau de bord'!$C$6),B155,"")</f>
        <v/>
      </c>
      <c r="AD155" s="7">
        <f>IF(AND(AC155&lt;&gt;"",R155&lt;&gt;""),B155,"")</f>
        <v/>
      </c>
      <c r="AE155" s="7">
        <f>IF(V155="En retard",B155,"")</f>
        <v/>
      </c>
      <c r="AF155" s="7">
        <f>IF(OR(W155="",W155="OK"),0,1)</f>
        <v/>
      </c>
    </row>
    <row r="156" ht="18" customHeight="1">
      <c r="A156" s="7" t="n"/>
      <c r="B156" s="7" t="n"/>
      <c r="C156" s="7" t="n"/>
      <c r="D156" s="7" t="n"/>
      <c r="E156" s="7" t="n"/>
      <c r="F156" s="7" t="n"/>
      <c r="G156" s="7" t="n"/>
      <c r="H156" s="7" t="n"/>
      <c r="I156" s="7" t="n"/>
      <c r="J156" s="7" t="n"/>
      <c r="K156" s="7" t="n"/>
      <c r="L156" s="7" t="n"/>
      <c r="M156" s="7" t="n"/>
      <c r="N156" s="7" t="n"/>
      <c r="O156" s="7" t="n"/>
      <c r="P156" s="16" t="n"/>
      <c r="Q156" s="16" t="n"/>
      <c r="R156" s="16" t="n"/>
      <c r="S156" s="7" t="n"/>
      <c r="T156" s="7" t="n"/>
      <c r="U156" s="7">
        <f>IF(AND(Q156&lt;&gt;"",R156&lt;&gt;""),R156-Q156,"")</f>
        <v/>
      </c>
      <c r="V156" s="7">
        <f>IF(Q156="","",IF(R156&lt;&gt;"",IF(R156&lt;=Q156,"Réalisée à temps","Réalisée en retard"),IF(Q156&lt;'Tableau de bord'!$C$7,"En retard","À venir")))</f>
        <v/>
      </c>
      <c r="W156" s="7">
        <f>IF(A156="","",IF(COUNTIF($A$5:$A$304,A156)&gt;1,"N° en double",IF(COUNTIF('Sites et équipements'!$D$5:$D$204,D156)=0,"Code installation inconnu",IF(Q156="","Échéance manquante",IF(AND(S156="Réalisé",R156=""),"Date de réalisation manquante",IF(AND(R156&lt;&gt;"",S156&lt;&gt;"Réalisé"),"Statut incohérent",IF(AND(K156="Oui",L156=""),"Référence réglementaire manquante","OK")))))))</f>
        <v/>
      </c>
      <c r="X156" s="7">
        <f>IF(AND(A156&lt;&gt;"",OR('Tableau de bord'!$C$9="",B156='Tableau de bord'!$C$9),OR('Tableau de bord'!$C$10="",C156='Tableau de bord'!$C$10),OR('Tableau de bord'!$C$11="",E156='Tableau de bord'!$C$11),OR('Tableau de bord'!$C$12="",F156='Tableau de bord'!$C$12),OR('Tableau de bord'!$C$13="",'Tableau de bord'!$C$13="Préventive"),OR('Tableau de bord'!$C$16="",M156='Tableau de bord'!$C$16),OR('Tableau de bord'!$C$17="",O156='Tableau de bord'!$C$17)),1,0)</f>
        <v/>
      </c>
      <c r="Y156" s="7">
        <f>IF(AND(X156=1,Q156&lt;&gt;"",Q156&gt;='Tableau de bord'!$C$5,Q156&lt;='Tableau de bord'!$C$6),1,0)</f>
        <v/>
      </c>
      <c r="Z156" s="7">
        <f>IF(AND(Y156=1,R156&lt;&gt;""),1,0)</f>
        <v/>
      </c>
      <c r="AA156" s="7">
        <f>IF(AND(X156=1,V156="En retard"),1,0)</f>
        <v/>
      </c>
      <c r="AB156" s="7">
        <f>IF(AND(AA156=1,K156="Oui"),1,0)</f>
        <v/>
      </c>
      <c r="AC156" s="7">
        <f>IF(AND(A156&lt;&gt;"",Q156&lt;&gt;"",Q156&gt;='Tableau de bord'!$C$5,Q156&lt;='Tableau de bord'!$C$6),B156,"")</f>
        <v/>
      </c>
      <c r="AD156" s="7">
        <f>IF(AND(AC156&lt;&gt;"",R156&lt;&gt;""),B156,"")</f>
        <v/>
      </c>
      <c r="AE156" s="7">
        <f>IF(V156="En retard",B156,"")</f>
        <v/>
      </c>
      <c r="AF156" s="7">
        <f>IF(OR(W156="",W156="OK"),0,1)</f>
        <v/>
      </c>
    </row>
    <row r="157" ht="18" customHeight="1">
      <c r="A157" s="7" t="n"/>
      <c r="B157" s="7" t="n"/>
      <c r="C157" s="7" t="n"/>
      <c r="D157" s="7" t="n"/>
      <c r="E157" s="7" t="n"/>
      <c r="F157" s="7" t="n"/>
      <c r="G157" s="7" t="n"/>
      <c r="H157" s="7" t="n"/>
      <c r="I157" s="7" t="n"/>
      <c r="J157" s="7" t="n"/>
      <c r="K157" s="7" t="n"/>
      <c r="L157" s="7" t="n"/>
      <c r="M157" s="7" t="n"/>
      <c r="N157" s="7" t="n"/>
      <c r="O157" s="7" t="n"/>
      <c r="P157" s="16" t="n"/>
      <c r="Q157" s="16" t="n"/>
      <c r="R157" s="16" t="n"/>
      <c r="S157" s="7" t="n"/>
      <c r="T157" s="7" t="n"/>
      <c r="U157" s="7">
        <f>IF(AND(Q157&lt;&gt;"",R157&lt;&gt;""),R157-Q157,"")</f>
        <v/>
      </c>
      <c r="V157" s="7">
        <f>IF(Q157="","",IF(R157&lt;&gt;"",IF(R157&lt;=Q157,"Réalisée à temps","Réalisée en retard"),IF(Q157&lt;'Tableau de bord'!$C$7,"En retard","À venir")))</f>
        <v/>
      </c>
      <c r="W157" s="7">
        <f>IF(A157="","",IF(COUNTIF($A$5:$A$304,A157)&gt;1,"N° en double",IF(COUNTIF('Sites et équipements'!$D$5:$D$204,D157)=0,"Code installation inconnu",IF(Q157="","Échéance manquante",IF(AND(S157="Réalisé",R157=""),"Date de réalisation manquante",IF(AND(R157&lt;&gt;"",S157&lt;&gt;"Réalisé"),"Statut incohérent",IF(AND(K157="Oui",L157=""),"Référence réglementaire manquante","OK")))))))</f>
        <v/>
      </c>
      <c r="X157" s="7">
        <f>IF(AND(A157&lt;&gt;"",OR('Tableau de bord'!$C$9="",B157='Tableau de bord'!$C$9),OR('Tableau de bord'!$C$10="",C157='Tableau de bord'!$C$10),OR('Tableau de bord'!$C$11="",E157='Tableau de bord'!$C$11),OR('Tableau de bord'!$C$12="",F157='Tableau de bord'!$C$12),OR('Tableau de bord'!$C$13="",'Tableau de bord'!$C$13="Préventive"),OR('Tableau de bord'!$C$16="",M157='Tableau de bord'!$C$16),OR('Tableau de bord'!$C$17="",O157='Tableau de bord'!$C$17)),1,0)</f>
        <v/>
      </c>
      <c r="Y157" s="7">
        <f>IF(AND(X157=1,Q157&lt;&gt;"",Q157&gt;='Tableau de bord'!$C$5,Q157&lt;='Tableau de bord'!$C$6),1,0)</f>
        <v/>
      </c>
      <c r="Z157" s="7">
        <f>IF(AND(Y157=1,R157&lt;&gt;""),1,0)</f>
        <v/>
      </c>
      <c r="AA157" s="7">
        <f>IF(AND(X157=1,V157="En retard"),1,0)</f>
        <v/>
      </c>
      <c r="AB157" s="7">
        <f>IF(AND(AA157=1,K157="Oui"),1,0)</f>
        <v/>
      </c>
      <c r="AC157" s="7">
        <f>IF(AND(A157&lt;&gt;"",Q157&lt;&gt;"",Q157&gt;='Tableau de bord'!$C$5,Q157&lt;='Tableau de bord'!$C$6),B157,"")</f>
        <v/>
      </c>
      <c r="AD157" s="7">
        <f>IF(AND(AC157&lt;&gt;"",R157&lt;&gt;""),B157,"")</f>
        <v/>
      </c>
      <c r="AE157" s="7">
        <f>IF(V157="En retard",B157,"")</f>
        <v/>
      </c>
      <c r="AF157" s="7">
        <f>IF(OR(W157="",W157="OK"),0,1)</f>
        <v/>
      </c>
    </row>
    <row r="158" ht="18" customHeight="1">
      <c r="A158" s="7" t="n"/>
      <c r="B158" s="7" t="n"/>
      <c r="C158" s="7" t="n"/>
      <c r="D158" s="7" t="n"/>
      <c r="E158" s="7" t="n"/>
      <c r="F158" s="7" t="n"/>
      <c r="G158" s="7" t="n"/>
      <c r="H158" s="7" t="n"/>
      <c r="I158" s="7" t="n"/>
      <c r="J158" s="7" t="n"/>
      <c r="K158" s="7" t="n"/>
      <c r="L158" s="7" t="n"/>
      <c r="M158" s="7" t="n"/>
      <c r="N158" s="7" t="n"/>
      <c r="O158" s="7" t="n"/>
      <c r="P158" s="16" t="n"/>
      <c r="Q158" s="16" t="n"/>
      <c r="R158" s="16" t="n"/>
      <c r="S158" s="7" t="n"/>
      <c r="T158" s="7" t="n"/>
      <c r="U158" s="7">
        <f>IF(AND(Q158&lt;&gt;"",R158&lt;&gt;""),R158-Q158,"")</f>
        <v/>
      </c>
      <c r="V158" s="7">
        <f>IF(Q158="","",IF(R158&lt;&gt;"",IF(R158&lt;=Q158,"Réalisée à temps","Réalisée en retard"),IF(Q158&lt;'Tableau de bord'!$C$7,"En retard","À venir")))</f>
        <v/>
      </c>
      <c r="W158" s="7">
        <f>IF(A158="","",IF(COUNTIF($A$5:$A$304,A158)&gt;1,"N° en double",IF(COUNTIF('Sites et équipements'!$D$5:$D$204,D158)=0,"Code installation inconnu",IF(Q158="","Échéance manquante",IF(AND(S158="Réalisé",R158=""),"Date de réalisation manquante",IF(AND(R158&lt;&gt;"",S158&lt;&gt;"Réalisé"),"Statut incohérent",IF(AND(K158="Oui",L158=""),"Référence réglementaire manquante","OK")))))))</f>
        <v/>
      </c>
      <c r="X158" s="7">
        <f>IF(AND(A158&lt;&gt;"",OR('Tableau de bord'!$C$9="",B158='Tableau de bord'!$C$9),OR('Tableau de bord'!$C$10="",C158='Tableau de bord'!$C$10),OR('Tableau de bord'!$C$11="",E158='Tableau de bord'!$C$11),OR('Tableau de bord'!$C$12="",F158='Tableau de bord'!$C$12),OR('Tableau de bord'!$C$13="",'Tableau de bord'!$C$13="Préventive"),OR('Tableau de bord'!$C$16="",M158='Tableau de bord'!$C$16),OR('Tableau de bord'!$C$17="",O158='Tableau de bord'!$C$17)),1,0)</f>
        <v/>
      </c>
      <c r="Y158" s="7">
        <f>IF(AND(X158=1,Q158&lt;&gt;"",Q158&gt;='Tableau de bord'!$C$5,Q158&lt;='Tableau de bord'!$C$6),1,0)</f>
        <v/>
      </c>
      <c r="Z158" s="7">
        <f>IF(AND(Y158=1,R158&lt;&gt;""),1,0)</f>
        <v/>
      </c>
      <c r="AA158" s="7">
        <f>IF(AND(X158=1,V158="En retard"),1,0)</f>
        <v/>
      </c>
      <c r="AB158" s="7">
        <f>IF(AND(AA158=1,K158="Oui"),1,0)</f>
        <v/>
      </c>
      <c r="AC158" s="7">
        <f>IF(AND(A158&lt;&gt;"",Q158&lt;&gt;"",Q158&gt;='Tableau de bord'!$C$5,Q158&lt;='Tableau de bord'!$C$6),B158,"")</f>
        <v/>
      </c>
      <c r="AD158" s="7">
        <f>IF(AND(AC158&lt;&gt;"",R158&lt;&gt;""),B158,"")</f>
        <v/>
      </c>
      <c r="AE158" s="7">
        <f>IF(V158="En retard",B158,"")</f>
        <v/>
      </c>
      <c r="AF158" s="7">
        <f>IF(OR(W158="",W158="OK"),0,1)</f>
        <v/>
      </c>
    </row>
    <row r="159" ht="18" customHeight="1">
      <c r="A159" s="7" t="n"/>
      <c r="B159" s="7" t="n"/>
      <c r="C159" s="7" t="n"/>
      <c r="D159" s="7" t="n"/>
      <c r="E159" s="7" t="n"/>
      <c r="F159" s="7" t="n"/>
      <c r="G159" s="7" t="n"/>
      <c r="H159" s="7" t="n"/>
      <c r="I159" s="7" t="n"/>
      <c r="J159" s="7" t="n"/>
      <c r="K159" s="7" t="n"/>
      <c r="L159" s="7" t="n"/>
      <c r="M159" s="7" t="n"/>
      <c r="N159" s="7" t="n"/>
      <c r="O159" s="7" t="n"/>
      <c r="P159" s="16" t="n"/>
      <c r="Q159" s="16" t="n"/>
      <c r="R159" s="16" t="n"/>
      <c r="S159" s="7" t="n"/>
      <c r="T159" s="7" t="n"/>
      <c r="U159" s="7">
        <f>IF(AND(Q159&lt;&gt;"",R159&lt;&gt;""),R159-Q159,"")</f>
        <v/>
      </c>
      <c r="V159" s="7">
        <f>IF(Q159="","",IF(R159&lt;&gt;"",IF(R159&lt;=Q159,"Réalisée à temps","Réalisée en retard"),IF(Q159&lt;'Tableau de bord'!$C$7,"En retard","À venir")))</f>
        <v/>
      </c>
      <c r="W159" s="7">
        <f>IF(A159="","",IF(COUNTIF($A$5:$A$304,A159)&gt;1,"N° en double",IF(COUNTIF('Sites et équipements'!$D$5:$D$204,D159)=0,"Code installation inconnu",IF(Q159="","Échéance manquante",IF(AND(S159="Réalisé",R159=""),"Date de réalisation manquante",IF(AND(R159&lt;&gt;"",S159&lt;&gt;"Réalisé"),"Statut incohérent",IF(AND(K159="Oui",L159=""),"Référence réglementaire manquante","OK")))))))</f>
        <v/>
      </c>
      <c r="X159" s="7">
        <f>IF(AND(A159&lt;&gt;"",OR('Tableau de bord'!$C$9="",B159='Tableau de bord'!$C$9),OR('Tableau de bord'!$C$10="",C159='Tableau de bord'!$C$10),OR('Tableau de bord'!$C$11="",E159='Tableau de bord'!$C$11),OR('Tableau de bord'!$C$12="",F159='Tableau de bord'!$C$12),OR('Tableau de bord'!$C$13="",'Tableau de bord'!$C$13="Préventive"),OR('Tableau de bord'!$C$16="",M159='Tableau de bord'!$C$16),OR('Tableau de bord'!$C$17="",O159='Tableau de bord'!$C$17)),1,0)</f>
        <v/>
      </c>
      <c r="Y159" s="7">
        <f>IF(AND(X159=1,Q159&lt;&gt;"",Q159&gt;='Tableau de bord'!$C$5,Q159&lt;='Tableau de bord'!$C$6),1,0)</f>
        <v/>
      </c>
      <c r="Z159" s="7">
        <f>IF(AND(Y159=1,R159&lt;&gt;""),1,0)</f>
        <v/>
      </c>
      <c r="AA159" s="7">
        <f>IF(AND(X159=1,V159="En retard"),1,0)</f>
        <v/>
      </c>
      <c r="AB159" s="7">
        <f>IF(AND(AA159=1,K159="Oui"),1,0)</f>
        <v/>
      </c>
      <c r="AC159" s="7">
        <f>IF(AND(A159&lt;&gt;"",Q159&lt;&gt;"",Q159&gt;='Tableau de bord'!$C$5,Q159&lt;='Tableau de bord'!$C$6),B159,"")</f>
        <v/>
      </c>
      <c r="AD159" s="7">
        <f>IF(AND(AC159&lt;&gt;"",R159&lt;&gt;""),B159,"")</f>
        <v/>
      </c>
      <c r="AE159" s="7">
        <f>IF(V159="En retard",B159,"")</f>
        <v/>
      </c>
      <c r="AF159" s="7">
        <f>IF(OR(W159="",W159="OK"),0,1)</f>
        <v/>
      </c>
    </row>
    <row r="160" ht="18" customHeight="1">
      <c r="A160" s="7" t="n"/>
      <c r="B160" s="7" t="n"/>
      <c r="C160" s="7" t="n"/>
      <c r="D160" s="7" t="n"/>
      <c r="E160" s="7" t="n"/>
      <c r="F160" s="7" t="n"/>
      <c r="G160" s="7" t="n"/>
      <c r="H160" s="7" t="n"/>
      <c r="I160" s="7" t="n"/>
      <c r="J160" s="7" t="n"/>
      <c r="K160" s="7" t="n"/>
      <c r="L160" s="7" t="n"/>
      <c r="M160" s="7" t="n"/>
      <c r="N160" s="7" t="n"/>
      <c r="O160" s="7" t="n"/>
      <c r="P160" s="16" t="n"/>
      <c r="Q160" s="16" t="n"/>
      <c r="R160" s="16" t="n"/>
      <c r="S160" s="7" t="n"/>
      <c r="T160" s="7" t="n"/>
      <c r="U160" s="7">
        <f>IF(AND(Q160&lt;&gt;"",R160&lt;&gt;""),R160-Q160,"")</f>
        <v/>
      </c>
      <c r="V160" s="7">
        <f>IF(Q160="","",IF(R160&lt;&gt;"",IF(R160&lt;=Q160,"Réalisée à temps","Réalisée en retard"),IF(Q160&lt;'Tableau de bord'!$C$7,"En retard","À venir")))</f>
        <v/>
      </c>
      <c r="W160" s="7">
        <f>IF(A160="","",IF(COUNTIF($A$5:$A$304,A160)&gt;1,"N° en double",IF(COUNTIF('Sites et équipements'!$D$5:$D$204,D160)=0,"Code installation inconnu",IF(Q160="","Échéance manquante",IF(AND(S160="Réalisé",R160=""),"Date de réalisation manquante",IF(AND(R160&lt;&gt;"",S160&lt;&gt;"Réalisé"),"Statut incohérent",IF(AND(K160="Oui",L160=""),"Référence réglementaire manquante","OK")))))))</f>
        <v/>
      </c>
      <c r="X160" s="7">
        <f>IF(AND(A160&lt;&gt;"",OR('Tableau de bord'!$C$9="",B160='Tableau de bord'!$C$9),OR('Tableau de bord'!$C$10="",C160='Tableau de bord'!$C$10),OR('Tableau de bord'!$C$11="",E160='Tableau de bord'!$C$11),OR('Tableau de bord'!$C$12="",F160='Tableau de bord'!$C$12),OR('Tableau de bord'!$C$13="",'Tableau de bord'!$C$13="Préventive"),OR('Tableau de bord'!$C$16="",M160='Tableau de bord'!$C$16),OR('Tableau de bord'!$C$17="",O160='Tableau de bord'!$C$17)),1,0)</f>
        <v/>
      </c>
      <c r="Y160" s="7">
        <f>IF(AND(X160=1,Q160&lt;&gt;"",Q160&gt;='Tableau de bord'!$C$5,Q160&lt;='Tableau de bord'!$C$6),1,0)</f>
        <v/>
      </c>
      <c r="Z160" s="7">
        <f>IF(AND(Y160=1,R160&lt;&gt;""),1,0)</f>
        <v/>
      </c>
      <c r="AA160" s="7">
        <f>IF(AND(X160=1,V160="En retard"),1,0)</f>
        <v/>
      </c>
      <c r="AB160" s="7">
        <f>IF(AND(AA160=1,K160="Oui"),1,0)</f>
        <v/>
      </c>
      <c r="AC160" s="7">
        <f>IF(AND(A160&lt;&gt;"",Q160&lt;&gt;"",Q160&gt;='Tableau de bord'!$C$5,Q160&lt;='Tableau de bord'!$C$6),B160,"")</f>
        <v/>
      </c>
      <c r="AD160" s="7">
        <f>IF(AND(AC160&lt;&gt;"",R160&lt;&gt;""),B160,"")</f>
        <v/>
      </c>
      <c r="AE160" s="7">
        <f>IF(V160="En retard",B160,"")</f>
        <v/>
      </c>
      <c r="AF160" s="7">
        <f>IF(OR(W160="",W160="OK"),0,1)</f>
        <v/>
      </c>
    </row>
    <row r="161" ht="18" customHeight="1">
      <c r="A161" s="7" t="n"/>
      <c r="B161" s="7" t="n"/>
      <c r="C161" s="7" t="n"/>
      <c r="D161" s="7" t="n"/>
      <c r="E161" s="7" t="n"/>
      <c r="F161" s="7" t="n"/>
      <c r="G161" s="7" t="n"/>
      <c r="H161" s="7" t="n"/>
      <c r="I161" s="7" t="n"/>
      <c r="J161" s="7" t="n"/>
      <c r="K161" s="7" t="n"/>
      <c r="L161" s="7" t="n"/>
      <c r="M161" s="7" t="n"/>
      <c r="N161" s="7" t="n"/>
      <c r="O161" s="7" t="n"/>
      <c r="P161" s="16" t="n"/>
      <c r="Q161" s="16" t="n"/>
      <c r="R161" s="16" t="n"/>
      <c r="S161" s="7" t="n"/>
      <c r="T161" s="7" t="n"/>
      <c r="U161" s="7">
        <f>IF(AND(Q161&lt;&gt;"",R161&lt;&gt;""),R161-Q161,"")</f>
        <v/>
      </c>
      <c r="V161" s="7">
        <f>IF(Q161="","",IF(R161&lt;&gt;"",IF(R161&lt;=Q161,"Réalisée à temps","Réalisée en retard"),IF(Q161&lt;'Tableau de bord'!$C$7,"En retard","À venir")))</f>
        <v/>
      </c>
      <c r="W161" s="7">
        <f>IF(A161="","",IF(COUNTIF($A$5:$A$304,A161)&gt;1,"N° en double",IF(COUNTIF('Sites et équipements'!$D$5:$D$204,D161)=0,"Code installation inconnu",IF(Q161="","Échéance manquante",IF(AND(S161="Réalisé",R161=""),"Date de réalisation manquante",IF(AND(R161&lt;&gt;"",S161&lt;&gt;"Réalisé"),"Statut incohérent",IF(AND(K161="Oui",L161=""),"Référence réglementaire manquante","OK")))))))</f>
        <v/>
      </c>
      <c r="X161" s="7">
        <f>IF(AND(A161&lt;&gt;"",OR('Tableau de bord'!$C$9="",B161='Tableau de bord'!$C$9),OR('Tableau de bord'!$C$10="",C161='Tableau de bord'!$C$10),OR('Tableau de bord'!$C$11="",E161='Tableau de bord'!$C$11),OR('Tableau de bord'!$C$12="",F161='Tableau de bord'!$C$12),OR('Tableau de bord'!$C$13="",'Tableau de bord'!$C$13="Préventive"),OR('Tableau de bord'!$C$16="",M161='Tableau de bord'!$C$16),OR('Tableau de bord'!$C$17="",O161='Tableau de bord'!$C$17)),1,0)</f>
        <v/>
      </c>
      <c r="Y161" s="7">
        <f>IF(AND(X161=1,Q161&lt;&gt;"",Q161&gt;='Tableau de bord'!$C$5,Q161&lt;='Tableau de bord'!$C$6),1,0)</f>
        <v/>
      </c>
      <c r="Z161" s="7">
        <f>IF(AND(Y161=1,R161&lt;&gt;""),1,0)</f>
        <v/>
      </c>
      <c r="AA161" s="7">
        <f>IF(AND(X161=1,V161="En retard"),1,0)</f>
        <v/>
      </c>
      <c r="AB161" s="7">
        <f>IF(AND(AA161=1,K161="Oui"),1,0)</f>
        <v/>
      </c>
      <c r="AC161" s="7">
        <f>IF(AND(A161&lt;&gt;"",Q161&lt;&gt;"",Q161&gt;='Tableau de bord'!$C$5,Q161&lt;='Tableau de bord'!$C$6),B161,"")</f>
        <v/>
      </c>
      <c r="AD161" s="7">
        <f>IF(AND(AC161&lt;&gt;"",R161&lt;&gt;""),B161,"")</f>
        <v/>
      </c>
      <c r="AE161" s="7">
        <f>IF(V161="En retard",B161,"")</f>
        <v/>
      </c>
      <c r="AF161" s="7">
        <f>IF(OR(W161="",W161="OK"),0,1)</f>
        <v/>
      </c>
    </row>
    <row r="162" ht="18" customHeight="1">
      <c r="A162" s="7" t="n"/>
      <c r="B162" s="7" t="n"/>
      <c r="C162" s="7" t="n"/>
      <c r="D162" s="7" t="n"/>
      <c r="E162" s="7" t="n"/>
      <c r="F162" s="7" t="n"/>
      <c r="G162" s="7" t="n"/>
      <c r="H162" s="7" t="n"/>
      <c r="I162" s="7" t="n"/>
      <c r="J162" s="7" t="n"/>
      <c r="K162" s="7" t="n"/>
      <c r="L162" s="7" t="n"/>
      <c r="M162" s="7" t="n"/>
      <c r="N162" s="7" t="n"/>
      <c r="O162" s="7" t="n"/>
      <c r="P162" s="16" t="n"/>
      <c r="Q162" s="16" t="n"/>
      <c r="R162" s="16" t="n"/>
      <c r="S162" s="7" t="n"/>
      <c r="T162" s="7" t="n"/>
      <c r="U162" s="7">
        <f>IF(AND(Q162&lt;&gt;"",R162&lt;&gt;""),R162-Q162,"")</f>
        <v/>
      </c>
      <c r="V162" s="7">
        <f>IF(Q162="","",IF(R162&lt;&gt;"",IF(R162&lt;=Q162,"Réalisée à temps","Réalisée en retard"),IF(Q162&lt;'Tableau de bord'!$C$7,"En retard","À venir")))</f>
        <v/>
      </c>
      <c r="W162" s="7">
        <f>IF(A162="","",IF(COUNTIF($A$5:$A$304,A162)&gt;1,"N° en double",IF(COUNTIF('Sites et équipements'!$D$5:$D$204,D162)=0,"Code installation inconnu",IF(Q162="","Échéance manquante",IF(AND(S162="Réalisé",R162=""),"Date de réalisation manquante",IF(AND(R162&lt;&gt;"",S162&lt;&gt;"Réalisé"),"Statut incohérent",IF(AND(K162="Oui",L162=""),"Référence réglementaire manquante","OK")))))))</f>
        <v/>
      </c>
      <c r="X162" s="7">
        <f>IF(AND(A162&lt;&gt;"",OR('Tableau de bord'!$C$9="",B162='Tableau de bord'!$C$9),OR('Tableau de bord'!$C$10="",C162='Tableau de bord'!$C$10),OR('Tableau de bord'!$C$11="",E162='Tableau de bord'!$C$11),OR('Tableau de bord'!$C$12="",F162='Tableau de bord'!$C$12),OR('Tableau de bord'!$C$13="",'Tableau de bord'!$C$13="Préventive"),OR('Tableau de bord'!$C$16="",M162='Tableau de bord'!$C$16),OR('Tableau de bord'!$C$17="",O162='Tableau de bord'!$C$17)),1,0)</f>
        <v/>
      </c>
      <c r="Y162" s="7">
        <f>IF(AND(X162=1,Q162&lt;&gt;"",Q162&gt;='Tableau de bord'!$C$5,Q162&lt;='Tableau de bord'!$C$6),1,0)</f>
        <v/>
      </c>
      <c r="Z162" s="7">
        <f>IF(AND(Y162=1,R162&lt;&gt;""),1,0)</f>
        <v/>
      </c>
      <c r="AA162" s="7">
        <f>IF(AND(X162=1,V162="En retard"),1,0)</f>
        <v/>
      </c>
      <c r="AB162" s="7">
        <f>IF(AND(AA162=1,K162="Oui"),1,0)</f>
        <v/>
      </c>
      <c r="AC162" s="7">
        <f>IF(AND(A162&lt;&gt;"",Q162&lt;&gt;"",Q162&gt;='Tableau de bord'!$C$5,Q162&lt;='Tableau de bord'!$C$6),B162,"")</f>
        <v/>
      </c>
      <c r="AD162" s="7">
        <f>IF(AND(AC162&lt;&gt;"",R162&lt;&gt;""),B162,"")</f>
        <v/>
      </c>
      <c r="AE162" s="7">
        <f>IF(V162="En retard",B162,"")</f>
        <v/>
      </c>
      <c r="AF162" s="7">
        <f>IF(OR(W162="",W162="OK"),0,1)</f>
        <v/>
      </c>
    </row>
    <row r="163" ht="18" customHeight="1">
      <c r="A163" s="7" t="n"/>
      <c r="B163" s="7" t="n"/>
      <c r="C163" s="7" t="n"/>
      <c r="D163" s="7" t="n"/>
      <c r="E163" s="7" t="n"/>
      <c r="F163" s="7" t="n"/>
      <c r="G163" s="7" t="n"/>
      <c r="H163" s="7" t="n"/>
      <c r="I163" s="7" t="n"/>
      <c r="J163" s="7" t="n"/>
      <c r="K163" s="7" t="n"/>
      <c r="L163" s="7" t="n"/>
      <c r="M163" s="7" t="n"/>
      <c r="N163" s="7" t="n"/>
      <c r="O163" s="7" t="n"/>
      <c r="P163" s="16" t="n"/>
      <c r="Q163" s="16" t="n"/>
      <c r="R163" s="16" t="n"/>
      <c r="S163" s="7" t="n"/>
      <c r="T163" s="7" t="n"/>
      <c r="U163" s="7">
        <f>IF(AND(Q163&lt;&gt;"",R163&lt;&gt;""),R163-Q163,"")</f>
        <v/>
      </c>
      <c r="V163" s="7">
        <f>IF(Q163="","",IF(R163&lt;&gt;"",IF(R163&lt;=Q163,"Réalisée à temps","Réalisée en retard"),IF(Q163&lt;'Tableau de bord'!$C$7,"En retard","À venir")))</f>
        <v/>
      </c>
      <c r="W163" s="7">
        <f>IF(A163="","",IF(COUNTIF($A$5:$A$304,A163)&gt;1,"N° en double",IF(COUNTIF('Sites et équipements'!$D$5:$D$204,D163)=0,"Code installation inconnu",IF(Q163="","Échéance manquante",IF(AND(S163="Réalisé",R163=""),"Date de réalisation manquante",IF(AND(R163&lt;&gt;"",S163&lt;&gt;"Réalisé"),"Statut incohérent",IF(AND(K163="Oui",L163=""),"Référence réglementaire manquante","OK")))))))</f>
        <v/>
      </c>
      <c r="X163" s="7">
        <f>IF(AND(A163&lt;&gt;"",OR('Tableau de bord'!$C$9="",B163='Tableau de bord'!$C$9),OR('Tableau de bord'!$C$10="",C163='Tableau de bord'!$C$10),OR('Tableau de bord'!$C$11="",E163='Tableau de bord'!$C$11),OR('Tableau de bord'!$C$12="",F163='Tableau de bord'!$C$12),OR('Tableau de bord'!$C$13="",'Tableau de bord'!$C$13="Préventive"),OR('Tableau de bord'!$C$16="",M163='Tableau de bord'!$C$16),OR('Tableau de bord'!$C$17="",O163='Tableau de bord'!$C$17)),1,0)</f>
        <v/>
      </c>
      <c r="Y163" s="7">
        <f>IF(AND(X163=1,Q163&lt;&gt;"",Q163&gt;='Tableau de bord'!$C$5,Q163&lt;='Tableau de bord'!$C$6),1,0)</f>
        <v/>
      </c>
      <c r="Z163" s="7">
        <f>IF(AND(Y163=1,R163&lt;&gt;""),1,0)</f>
        <v/>
      </c>
      <c r="AA163" s="7">
        <f>IF(AND(X163=1,V163="En retard"),1,0)</f>
        <v/>
      </c>
      <c r="AB163" s="7">
        <f>IF(AND(AA163=1,K163="Oui"),1,0)</f>
        <v/>
      </c>
      <c r="AC163" s="7">
        <f>IF(AND(A163&lt;&gt;"",Q163&lt;&gt;"",Q163&gt;='Tableau de bord'!$C$5,Q163&lt;='Tableau de bord'!$C$6),B163,"")</f>
        <v/>
      </c>
      <c r="AD163" s="7">
        <f>IF(AND(AC163&lt;&gt;"",R163&lt;&gt;""),B163,"")</f>
        <v/>
      </c>
      <c r="AE163" s="7">
        <f>IF(V163="En retard",B163,"")</f>
        <v/>
      </c>
      <c r="AF163" s="7">
        <f>IF(OR(W163="",W163="OK"),0,1)</f>
        <v/>
      </c>
    </row>
    <row r="164" ht="18" customHeight="1">
      <c r="A164" s="7" t="n"/>
      <c r="B164" s="7" t="n"/>
      <c r="C164" s="7" t="n"/>
      <c r="D164" s="7" t="n"/>
      <c r="E164" s="7" t="n"/>
      <c r="F164" s="7" t="n"/>
      <c r="G164" s="7" t="n"/>
      <c r="H164" s="7" t="n"/>
      <c r="I164" s="7" t="n"/>
      <c r="J164" s="7" t="n"/>
      <c r="K164" s="7" t="n"/>
      <c r="L164" s="7" t="n"/>
      <c r="M164" s="7" t="n"/>
      <c r="N164" s="7" t="n"/>
      <c r="O164" s="7" t="n"/>
      <c r="P164" s="16" t="n"/>
      <c r="Q164" s="16" t="n"/>
      <c r="R164" s="16" t="n"/>
      <c r="S164" s="7" t="n"/>
      <c r="T164" s="7" t="n"/>
      <c r="U164" s="7">
        <f>IF(AND(Q164&lt;&gt;"",R164&lt;&gt;""),R164-Q164,"")</f>
        <v/>
      </c>
      <c r="V164" s="7">
        <f>IF(Q164="","",IF(R164&lt;&gt;"",IF(R164&lt;=Q164,"Réalisée à temps","Réalisée en retard"),IF(Q164&lt;'Tableau de bord'!$C$7,"En retard","À venir")))</f>
        <v/>
      </c>
      <c r="W164" s="7">
        <f>IF(A164="","",IF(COUNTIF($A$5:$A$304,A164)&gt;1,"N° en double",IF(COUNTIF('Sites et équipements'!$D$5:$D$204,D164)=0,"Code installation inconnu",IF(Q164="","Échéance manquante",IF(AND(S164="Réalisé",R164=""),"Date de réalisation manquante",IF(AND(R164&lt;&gt;"",S164&lt;&gt;"Réalisé"),"Statut incohérent",IF(AND(K164="Oui",L164=""),"Référence réglementaire manquante","OK")))))))</f>
        <v/>
      </c>
      <c r="X164" s="7">
        <f>IF(AND(A164&lt;&gt;"",OR('Tableau de bord'!$C$9="",B164='Tableau de bord'!$C$9),OR('Tableau de bord'!$C$10="",C164='Tableau de bord'!$C$10),OR('Tableau de bord'!$C$11="",E164='Tableau de bord'!$C$11),OR('Tableau de bord'!$C$12="",F164='Tableau de bord'!$C$12),OR('Tableau de bord'!$C$13="",'Tableau de bord'!$C$13="Préventive"),OR('Tableau de bord'!$C$16="",M164='Tableau de bord'!$C$16),OR('Tableau de bord'!$C$17="",O164='Tableau de bord'!$C$17)),1,0)</f>
        <v/>
      </c>
      <c r="Y164" s="7">
        <f>IF(AND(X164=1,Q164&lt;&gt;"",Q164&gt;='Tableau de bord'!$C$5,Q164&lt;='Tableau de bord'!$C$6),1,0)</f>
        <v/>
      </c>
      <c r="Z164" s="7">
        <f>IF(AND(Y164=1,R164&lt;&gt;""),1,0)</f>
        <v/>
      </c>
      <c r="AA164" s="7">
        <f>IF(AND(X164=1,V164="En retard"),1,0)</f>
        <v/>
      </c>
      <c r="AB164" s="7">
        <f>IF(AND(AA164=1,K164="Oui"),1,0)</f>
        <v/>
      </c>
      <c r="AC164" s="7">
        <f>IF(AND(A164&lt;&gt;"",Q164&lt;&gt;"",Q164&gt;='Tableau de bord'!$C$5,Q164&lt;='Tableau de bord'!$C$6),B164,"")</f>
        <v/>
      </c>
      <c r="AD164" s="7">
        <f>IF(AND(AC164&lt;&gt;"",R164&lt;&gt;""),B164,"")</f>
        <v/>
      </c>
      <c r="AE164" s="7">
        <f>IF(V164="En retard",B164,"")</f>
        <v/>
      </c>
      <c r="AF164" s="7">
        <f>IF(OR(W164="",W164="OK"),0,1)</f>
        <v/>
      </c>
    </row>
    <row r="165" ht="18" customHeight="1">
      <c r="A165" s="7" t="n"/>
      <c r="B165" s="7" t="n"/>
      <c r="C165" s="7" t="n"/>
      <c r="D165" s="7" t="n"/>
      <c r="E165" s="7" t="n"/>
      <c r="F165" s="7" t="n"/>
      <c r="G165" s="7" t="n"/>
      <c r="H165" s="7" t="n"/>
      <c r="I165" s="7" t="n"/>
      <c r="J165" s="7" t="n"/>
      <c r="K165" s="7" t="n"/>
      <c r="L165" s="7" t="n"/>
      <c r="M165" s="7" t="n"/>
      <c r="N165" s="7" t="n"/>
      <c r="O165" s="7" t="n"/>
      <c r="P165" s="16" t="n"/>
      <c r="Q165" s="16" t="n"/>
      <c r="R165" s="16" t="n"/>
      <c r="S165" s="7" t="n"/>
      <c r="T165" s="7" t="n"/>
      <c r="U165" s="7">
        <f>IF(AND(Q165&lt;&gt;"",R165&lt;&gt;""),R165-Q165,"")</f>
        <v/>
      </c>
      <c r="V165" s="7">
        <f>IF(Q165="","",IF(R165&lt;&gt;"",IF(R165&lt;=Q165,"Réalisée à temps","Réalisée en retard"),IF(Q165&lt;'Tableau de bord'!$C$7,"En retard","À venir")))</f>
        <v/>
      </c>
      <c r="W165" s="7">
        <f>IF(A165="","",IF(COUNTIF($A$5:$A$304,A165)&gt;1,"N° en double",IF(COUNTIF('Sites et équipements'!$D$5:$D$204,D165)=0,"Code installation inconnu",IF(Q165="","Échéance manquante",IF(AND(S165="Réalisé",R165=""),"Date de réalisation manquante",IF(AND(R165&lt;&gt;"",S165&lt;&gt;"Réalisé"),"Statut incohérent",IF(AND(K165="Oui",L165=""),"Référence réglementaire manquante","OK")))))))</f>
        <v/>
      </c>
      <c r="X165" s="7">
        <f>IF(AND(A165&lt;&gt;"",OR('Tableau de bord'!$C$9="",B165='Tableau de bord'!$C$9),OR('Tableau de bord'!$C$10="",C165='Tableau de bord'!$C$10),OR('Tableau de bord'!$C$11="",E165='Tableau de bord'!$C$11),OR('Tableau de bord'!$C$12="",F165='Tableau de bord'!$C$12),OR('Tableau de bord'!$C$13="",'Tableau de bord'!$C$13="Préventive"),OR('Tableau de bord'!$C$16="",M165='Tableau de bord'!$C$16),OR('Tableau de bord'!$C$17="",O165='Tableau de bord'!$C$17)),1,0)</f>
        <v/>
      </c>
      <c r="Y165" s="7">
        <f>IF(AND(X165=1,Q165&lt;&gt;"",Q165&gt;='Tableau de bord'!$C$5,Q165&lt;='Tableau de bord'!$C$6),1,0)</f>
        <v/>
      </c>
      <c r="Z165" s="7">
        <f>IF(AND(Y165=1,R165&lt;&gt;""),1,0)</f>
        <v/>
      </c>
      <c r="AA165" s="7">
        <f>IF(AND(X165=1,V165="En retard"),1,0)</f>
        <v/>
      </c>
      <c r="AB165" s="7">
        <f>IF(AND(AA165=1,K165="Oui"),1,0)</f>
        <v/>
      </c>
      <c r="AC165" s="7">
        <f>IF(AND(A165&lt;&gt;"",Q165&lt;&gt;"",Q165&gt;='Tableau de bord'!$C$5,Q165&lt;='Tableau de bord'!$C$6),B165,"")</f>
        <v/>
      </c>
      <c r="AD165" s="7">
        <f>IF(AND(AC165&lt;&gt;"",R165&lt;&gt;""),B165,"")</f>
        <v/>
      </c>
      <c r="AE165" s="7">
        <f>IF(V165="En retard",B165,"")</f>
        <v/>
      </c>
      <c r="AF165" s="7">
        <f>IF(OR(W165="",W165="OK"),0,1)</f>
        <v/>
      </c>
    </row>
    <row r="166" ht="18" customHeight="1">
      <c r="A166" s="7" t="n"/>
      <c r="B166" s="7" t="n"/>
      <c r="C166" s="7" t="n"/>
      <c r="D166" s="7" t="n"/>
      <c r="E166" s="7" t="n"/>
      <c r="F166" s="7" t="n"/>
      <c r="G166" s="7" t="n"/>
      <c r="H166" s="7" t="n"/>
      <c r="I166" s="7" t="n"/>
      <c r="J166" s="7" t="n"/>
      <c r="K166" s="7" t="n"/>
      <c r="L166" s="7" t="n"/>
      <c r="M166" s="7" t="n"/>
      <c r="N166" s="7" t="n"/>
      <c r="O166" s="7" t="n"/>
      <c r="P166" s="16" t="n"/>
      <c r="Q166" s="16" t="n"/>
      <c r="R166" s="16" t="n"/>
      <c r="S166" s="7" t="n"/>
      <c r="T166" s="7" t="n"/>
      <c r="U166" s="7">
        <f>IF(AND(Q166&lt;&gt;"",R166&lt;&gt;""),R166-Q166,"")</f>
        <v/>
      </c>
      <c r="V166" s="7">
        <f>IF(Q166="","",IF(R166&lt;&gt;"",IF(R166&lt;=Q166,"Réalisée à temps","Réalisée en retard"),IF(Q166&lt;'Tableau de bord'!$C$7,"En retard","À venir")))</f>
        <v/>
      </c>
      <c r="W166" s="7">
        <f>IF(A166="","",IF(COUNTIF($A$5:$A$304,A166)&gt;1,"N° en double",IF(COUNTIF('Sites et équipements'!$D$5:$D$204,D166)=0,"Code installation inconnu",IF(Q166="","Échéance manquante",IF(AND(S166="Réalisé",R166=""),"Date de réalisation manquante",IF(AND(R166&lt;&gt;"",S166&lt;&gt;"Réalisé"),"Statut incohérent",IF(AND(K166="Oui",L166=""),"Référence réglementaire manquante","OK")))))))</f>
        <v/>
      </c>
      <c r="X166" s="7">
        <f>IF(AND(A166&lt;&gt;"",OR('Tableau de bord'!$C$9="",B166='Tableau de bord'!$C$9),OR('Tableau de bord'!$C$10="",C166='Tableau de bord'!$C$10),OR('Tableau de bord'!$C$11="",E166='Tableau de bord'!$C$11),OR('Tableau de bord'!$C$12="",F166='Tableau de bord'!$C$12),OR('Tableau de bord'!$C$13="",'Tableau de bord'!$C$13="Préventive"),OR('Tableau de bord'!$C$16="",M166='Tableau de bord'!$C$16),OR('Tableau de bord'!$C$17="",O166='Tableau de bord'!$C$17)),1,0)</f>
        <v/>
      </c>
      <c r="Y166" s="7">
        <f>IF(AND(X166=1,Q166&lt;&gt;"",Q166&gt;='Tableau de bord'!$C$5,Q166&lt;='Tableau de bord'!$C$6),1,0)</f>
        <v/>
      </c>
      <c r="Z166" s="7">
        <f>IF(AND(Y166=1,R166&lt;&gt;""),1,0)</f>
        <v/>
      </c>
      <c r="AA166" s="7">
        <f>IF(AND(X166=1,V166="En retard"),1,0)</f>
        <v/>
      </c>
      <c r="AB166" s="7">
        <f>IF(AND(AA166=1,K166="Oui"),1,0)</f>
        <v/>
      </c>
      <c r="AC166" s="7">
        <f>IF(AND(A166&lt;&gt;"",Q166&lt;&gt;"",Q166&gt;='Tableau de bord'!$C$5,Q166&lt;='Tableau de bord'!$C$6),B166,"")</f>
        <v/>
      </c>
      <c r="AD166" s="7">
        <f>IF(AND(AC166&lt;&gt;"",R166&lt;&gt;""),B166,"")</f>
        <v/>
      </c>
      <c r="AE166" s="7">
        <f>IF(V166="En retard",B166,"")</f>
        <v/>
      </c>
      <c r="AF166" s="7">
        <f>IF(OR(W166="",W166="OK"),0,1)</f>
        <v/>
      </c>
    </row>
    <row r="167" ht="18" customHeight="1">
      <c r="A167" s="7" t="n"/>
      <c r="B167" s="7" t="n"/>
      <c r="C167" s="7" t="n"/>
      <c r="D167" s="7" t="n"/>
      <c r="E167" s="7" t="n"/>
      <c r="F167" s="7" t="n"/>
      <c r="G167" s="7" t="n"/>
      <c r="H167" s="7" t="n"/>
      <c r="I167" s="7" t="n"/>
      <c r="J167" s="7" t="n"/>
      <c r="K167" s="7" t="n"/>
      <c r="L167" s="7" t="n"/>
      <c r="M167" s="7" t="n"/>
      <c r="N167" s="7" t="n"/>
      <c r="O167" s="7" t="n"/>
      <c r="P167" s="16" t="n"/>
      <c r="Q167" s="16" t="n"/>
      <c r="R167" s="16" t="n"/>
      <c r="S167" s="7" t="n"/>
      <c r="T167" s="7" t="n"/>
      <c r="U167" s="7">
        <f>IF(AND(Q167&lt;&gt;"",R167&lt;&gt;""),R167-Q167,"")</f>
        <v/>
      </c>
      <c r="V167" s="7">
        <f>IF(Q167="","",IF(R167&lt;&gt;"",IF(R167&lt;=Q167,"Réalisée à temps","Réalisée en retard"),IF(Q167&lt;'Tableau de bord'!$C$7,"En retard","À venir")))</f>
        <v/>
      </c>
      <c r="W167" s="7">
        <f>IF(A167="","",IF(COUNTIF($A$5:$A$304,A167)&gt;1,"N° en double",IF(COUNTIF('Sites et équipements'!$D$5:$D$204,D167)=0,"Code installation inconnu",IF(Q167="","Échéance manquante",IF(AND(S167="Réalisé",R167=""),"Date de réalisation manquante",IF(AND(R167&lt;&gt;"",S167&lt;&gt;"Réalisé"),"Statut incohérent",IF(AND(K167="Oui",L167=""),"Référence réglementaire manquante","OK")))))))</f>
        <v/>
      </c>
      <c r="X167" s="7">
        <f>IF(AND(A167&lt;&gt;"",OR('Tableau de bord'!$C$9="",B167='Tableau de bord'!$C$9),OR('Tableau de bord'!$C$10="",C167='Tableau de bord'!$C$10),OR('Tableau de bord'!$C$11="",E167='Tableau de bord'!$C$11),OR('Tableau de bord'!$C$12="",F167='Tableau de bord'!$C$12),OR('Tableau de bord'!$C$13="",'Tableau de bord'!$C$13="Préventive"),OR('Tableau de bord'!$C$16="",M167='Tableau de bord'!$C$16),OR('Tableau de bord'!$C$17="",O167='Tableau de bord'!$C$17)),1,0)</f>
        <v/>
      </c>
      <c r="Y167" s="7">
        <f>IF(AND(X167=1,Q167&lt;&gt;"",Q167&gt;='Tableau de bord'!$C$5,Q167&lt;='Tableau de bord'!$C$6),1,0)</f>
        <v/>
      </c>
      <c r="Z167" s="7">
        <f>IF(AND(Y167=1,R167&lt;&gt;""),1,0)</f>
        <v/>
      </c>
      <c r="AA167" s="7">
        <f>IF(AND(X167=1,V167="En retard"),1,0)</f>
        <v/>
      </c>
      <c r="AB167" s="7">
        <f>IF(AND(AA167=1,K167="Oui"),1,0)</f>
        <v/>
      </c>
      <c r="AC167" s="7">
        <f>IF(AND(A167&lt;&gt;"",Q167&lt;&gt;"",Q167&gt;='Tableau de bord'!$C$5,Q167&lt;='Tableau de bord'!$C$6),B167,"")</f>
        <v/>
      </c>
      <c r="AD167" s="7">
        <f>IF(AND(AC167&lt;&gt;"",R167&lt;&gt;""),B167,"")</f>
        <v/>
      </c>
      <c r="AE167" s="7">
        <f>IF(V167="En retard",B167,"")</f>
        <v/>
      </c>
      <c r="AF167" s="7">
        <f>IF(OR(W167="",W167="OK"),0,1)</f>
        <v/>
      </c>
    </row>
    <row r="168" ht="18" customHeight="1">
      <c r="A168" s="7" t="n"/>
      <c r="B168" s="7" t="n"/>
      <c r="C168" s="7" t="n"/>
      <c r="D168" s="7" t="n"/>
      <c r="E168" s="7" t="n"/>
      <c r="F168" s="7" t="n"/>
      <c r="G168" s="7" t="n"/>
      <c r="H168" s="7" t="n"/>
      <c r="I168" s="7" t="n"/>
      <c r="J168" s="7" t="n"/>
      <c r="K168" s="7" t="n"/>
      <c r="L168" s="7" t="n"/>
      <c r="M168" s="7" t="n"/>
      <c r="N168" s="7" t="n"/>
      <c r="O168" s="7" t="n"/>
      <c r="P168" s="16" t="n"/>
      <c r="Q168" s="16" t="n"/>
      <c r="R168" s="16" t="n"/>
      <c r="S168" s="7" t="n"/>
      <c r="T168" s="7" t="n"/>
      <c r="U168" s="7">
        <f>IF(AND(Q168&lt;&gt;"",R168&lt;&gt;""),R168-Q168,"")</f>
        <v/>
      </c>
      <c r="V168" s="7">
        <f>IF(Q168="","",IF(R168&lt;&gt;"",IF(R168&lt;=Q168,"Réalisée à temps","Réalisée en retard"),IF(Q168&lt;'Tableau de bord'!$C$7,"En retard","À venir")))</f>
        <v/>
      </c>
      <c r="W168" s="7">
        <f>IF(A168="","",IF(COUNTIF($A$5:$A$304,A168)&gt;1,"N° en double",IF(COUNTIF('Sites et équipements'!$D$5:$D$204,D168)=0,"Code installation inconnu",IF(Q168="","Échéance manquante",IF(AND(S168="Réalisé",R168=""),"Date de réalisation manquante",IF(AND(R168&lt;&gt;"",S168&lt;&gt;"Réalisé"),"Statut incohérent",IF(AND(K168="Oui",L168=""),"Référence réglementaire manquante","OK")))))))</f>
        <v/>
      </c>
      <c r="X168" s="7">
        <f>IF(AND(A168&lt;&gt;"",OR('Tableau de bord'!$C$9="",B168='Tableau de bord'!$C$9),OR('Tableau de bord'!$C$10="",C168='Tableau de bord'!$C$10),OR('Tableau de bord'!$C$11="",E168='Tableau de bord'!$C$11),OR('Tableau de bord'!$C$12="",F168='Tableau de bord'!$C$12),OR('Tableau de bord'!$C$13="",'Tableau de bord'!$C$13="Préventive"),OR('Tableau de bord'!$C$16="",M168='Tableau de bord'!$C$16),OR('Tableau de bord'!$C$17="",O168='Tableau de bord'!$C$17)),1,0)</f>
        <v/>
      </c>
      <c r="Y168" s="7">
        <f>IF(AND(X168=1,Q168&lt;&gt;"",Q168&gt;='Tableau de bord'!$C$5,Q168&lt;='Tableau de bord'!$C$6),1,0)</f>
        <v/>
      </c>
      <c r="Z168" s="7">
        <f>IF(AND(Y168=1,R168&lt;&gt;""),1,0)</f>
        <v/>
      </c>
      <c r="AA168" s="7">
        <f>IF(AND(X168=1,V168="En retard"),1,0)</f>
        <v/>
      </c>
      <c r="AB168" s="7">
        <f>IF(AND(AA168=1,K168="Oui"),1,0)</f>
        <v/>
      </c>
      <c r="AC168" s="7">
        <f>IF(AND(A168&lt;&gt;"",Q168&lt;&gt;"",Q168&gt;='Tableau de bord'!$C$5,Q168&lt;='Tableau de bord'!$C$6),B168,"")</f>
        <v/>
      </c>
      <c r="AD168" s="7">
        <f>IF(AND(AC168&lt;&gt;"",R168&lt;&gt;""),B168,"")</f>
        <v/>
      </c>
      <c r="AE168" s="7">
        <f>IF(V168="En retard",B168,"")</f>
        <v/>
      </c>
      <c r="AF168" s="7">
        <f>IF(OR(W168="",W168="OK"),0,1)</f>
        <v/>
      </c>
    </row>
    <row r="169" ht="18" customHeight="1">
      <c r="A169" s="7" t="n"/>
      <c r="B169" s="7" t="n"/>
      <c r="C169" s="7" t="n"/>
      <c r="D169" s="7" t="n"/>
      <c r="E169" s="7" t="n"/>
      <c r="F169" s="7" t="n"/>
      <c r="G169" s="7" t="n"/>
      <c r="H169" s="7" t="n"/>
      <c r="I169" s="7" t="n"/>
      <c r="J169" s="7" t="n"/>
      <c r="K169" s="7" t="n"/>
      <c r="L169" s="7" t="n"/>
      <c r="M169" s="7" t="n"/>
      <c r="N169" s="7" t="n"/>
      <c r="O169" s="7" t="n"/>
      <c r="P169" s="16" t="n"/>
      <c r="Q169" s="16" t="n"/>
      <c r="R169" s="16" t="n"/>
      <c r="S169" s="7" t="n"/>
      <c r="T169" s="7" t="n"/>
      <c r="U169" s="7">
        <f>IF(AND(Q169&lt;&gt;"",R169&lt;&gt;""),R169-Q169,"")</f>
        <v/>
      </c>
      <c r="V169" s="7">
        <f>IF(Q169="","",IF(R169&lt;&gt;"",IF(R169&lt;=Q169,"Réalisée à temps","Réalisée en retard"),IF(Q169&lt;'Tableau de bord'!$C$7,"En retard","À venir")))</f>
        <v/>
      </c>
      <c r="W169" s="7">
        <f>IF(A169="","",IF(COUNTIF($A$5:$A$304,A169)&gt;1,"N° en double",IF(COUNTIF('Sites et équipements'!$D$5:$D$204,D169)=0,"Code installation inconnu",IF(Q169="","Échéance manquante",IF(AND(S169="Réalisé",R169=""),"Date de réalisation manquante",IF(AND(R169&lt;&gt;"",S169&lt;&gt;"Réalisé"),"Statut incohérent",IF(AND(K169="Oui",L169=""),"Référence réglementaire manquante","OK")))))))</f>
        <v/>
      </c>
      <c r="X169" s="7">
        <f>IF(AND(A169&lt;&gt;"",OR('Tableau de bord'!$C$9="",B169='Tableau de bord'!$C$9),OR('Tableau de bord'!$C$10="",C169='Tableau de bord'!$C$10),OR('Tableau de bord'!$C$11="",E169='Tableau de bord'!$C$11),OR('Tableau de bord'!$C$12="",F169='Tableau de bord'!$C$12),OR('Tableau de bord'!$C$13="",'Tableau de bord'!$C$13="Préventive"),OR('Tableau de bord'!$C$16="",M169='Tableau de bord'!$C$16),OR('Tableau de bord'!$C$17="",O169='Tableau de bord'!$C$17)),1,0)</f>
        <v/>
      </c>
      <c r="Y169" s="7">
        <f>IF(AND(X169=1,Q169&lt;&gt;"",Q169&gt;='Tableau de bord'!$C$5,Q169&lt;='Tableau de bord'!$C$6),1,0)</f>
        <v/>
      </c>
      <c r="Z169" s="7">
        <f>IF(AND(Y169=1,R169&lt;&gt;""),1,0)</f>
        <v/>
      </c>
      <c r="AA169" s="7">
        <f>IF(AND(X169=1,V169="En retard"),1,0)</f>
        <v/>
      </c>
      <c r="AB169" s="7">
        <f>IF(AND(AA169=1,K169="Oui"),1,0)</f>
        <v/>
      </c>
      <c r="AC169" s="7">
        <f>IF(AND(A169&lt;&gt;"",Q169&lt;&gt;"",Q169&gt;='Tableau de bord'!$C$5,Q169&lt;='Tableau de bord'!$C$6),B169,"")</f>
        <v/>
      </c>
      <c r="AD169" s="7">
        <f>IF(AND(AC169&lt;&gt;"",R169&lt;&gt;""),B169,"")</f>
        <v/>
      </c>
      <c r="AE169" s="7">
        <f>IF(V169="En retard",B169,"")</f>
        <v/>
      </c>
      <c r="AF169" s="7">
        <f>IF(OR(W169="",W169="OK"),0,1)</f>
        <v/>
      </c>
    </row>
    <row r="170" ht="18" customHeight="1">
      <c r="A170" s="7" t="n"/>
      <c r="B170" s="7" t="n"/>
      <c r="C170" s="7" t="n"/>
      <c r="D170" s="7" t="n"/>
      <c r="E170" s="7" t="n"/>
      <c r="F170" s="7" t="n"/>
      <c r="G170" s="7" t="n"/>
      <c r="H170" s="7" t="n"/>
      <c r="I170" s="7" t="n"/>
      <c r="J170" s="7" t="n"/>
      <c r="K170" s="7" t="n"/>
      <c r="L170" s="7" t="n"/>
      <c r="M170" s="7" t="n"/>
      <c r="N170" s="7" t="n"/>
      <c r="O170" s="7" t="n"/>
      <c r="P170" s="16" t="n"/>
      <c r="Q170" s="16" t="n"/>
      <c r="R170" s="16" t="n"/>
      <c r="S170" s="7" t="n"/>
      <c r="T170" s="7" t="n"/>
      <c r="U170" s="7">
        <f>IF(AND(Q170&lt;&gt;"",R170&lt;&gt;""),R170-Q170,"")</f>
        <v/>
      </c>
      <c r="V170" s="7">
        <f>IF(Q170="","",IF(R170&lt;&gt;"",IF(R170&lt;=Q170,"Réalisée à temps","Réalisée en retard"),IF(Q170&lt;'Tableau de bord'!$C$7,"En retard","À venir")))</f>
        <v/>
      </c>
      <c r="W170" s="7">
        <f>IF(A170="","",IF(COUNTIF($A$5:$A$304,A170)&gt;1,"N° en double",IF(COUNTIF('Sites et équipements'!$D$5:$D$204,D170)=0,"Code installation inconnu",IF(Q170="","Échéance manquante",IF(AND(S170="Réalisé",R170=""),"Date de réalisation manquante",IF(AND(R170&lt;&gt;"",S170&lt;&gt;"Réalisé"),"Statut incohérent",IF(AND(K170="Oui",L170=""),"Référence réglementaire manquante","OK")))))))</f>
        <v/>
      </c>
      <c r="X170" s="7">
        <f>IF(AND(A170&lt;&gt;"",OR('Tableau de bord'!$C$9="",B170='Tableau de bord'!$C$9),OR('Tableau de bord'!$C$10="",C170='Tableau de bord'!$C$10),OR('Tableau de bord'!$C$11="",E170='Tableau de bord'!$C$11),OR('Tableau de bord'!$C$12="",F170='Tableau de bord'!$C$12),OR('Tableau de bord'!$C$13="",'Tableau de bord'!$C$13="Préventive"),OR('Tableau de bord'!$C$16="",M170='Tableau de bord'!$C$16),OR('Tableau de bord'!$C$17="",O170='Tableau de bord'!$C$17)),1,0)</f>
        <v/>
      </c>
      <c r="Y170" s="7">
        <f>IF(AND(X170=1,Q170&lt;&gt;"",Q170&gt;='Tableau de bord'!$C$5,Q170&lt;='Tableau de bord'!$C$6),1,0)</f>
        <v/>
      </c>
      <c r="Z170" s="7">
        <f>IF(AND(Y170=1,R170&lt;&gt;""),1,0)</f>
        <v/>
      </c>
      <c r="AA170" s="7">
        <f>IF(AND(X170=1,V170="En retard"),1,0)</f>
        <v/>
      </c>
      <c r="AB170" s="7">
        <f>IF(AND(AA170=1,K170="Oui"),1,0)</f>
        <v/>
      </c>
      <c r="AC170" s="7">
        <f>IF(AND(A170&lt;&gt;"",Q170&lt;&gt;"",Q170&gt;='Tableau de bord'!$C$5,Q170&lt;='Tableau de bord'!$C$6),B170,"")</f>
        <v/>
      </c>
      <c r="AD170" s="7">
        <f>IF(AND(AC170&lt;&gt;"",R170&lt;&gt;""),B170,"")</f>
        <v/>
      </c>
      <c r="AE170" s="7">
        <f>IF(V170="En retard",B170,"")</f>
        <v/>
      </c>
      <c r="AF170" s="7">
        <f>IF(OR(W170="",W170="OK"),0,1)</f>
        <v/>
      </c>
    </row>
    <row r="171" ht="18" customHeight="1">
      <c r="A171" s="7" t="n"/>
      <c r="B171" s="7" t="n"/>
      <c r="C171" s="7" t="n"/>
      <c r="D171" s="7" t="n"/>
      <c r="E171" s="7" t="n"/>
      <c r="F171" s="7" t="n"/>
      <c r="G171" s="7" t="n"/>
      <c r="H171" s="7" t="n"/>
      <c r="I171" s="7" t="n"/>
      <c r="J171" s="7" t="n"/>
      <c r="K171" s="7" t="n"/>
      <c r="L171" s="7" t="n"/>
      <c r="M171" s="7" t="n"/>
      <c r="N171" s="7" t="n"/>
      <c r="O171" s="7" t="n"/>
      <c r="P171" s="16" t="n"/>
      <c r="Q171" s="16" t="n"/>
      <c r="R171" s="16" t="n"/>
      <c r="S171" s="7" t="n"/>
      <c r="T171" s="7" t="n"/>
      <c r="U171" s="7">
        <f>IF(AND(Q171&lt;&gt;"",R171&lt;&gt;""),R171-Q171,"")</f>
        <v/>
      </c>
      <c r="V171" s="7">
        <f>IF(Q171="","",IF(R171&lt;&gt;"",IF(R171&lt;=Q171,"Réalisée à temps","Réalisée en retard"),IF(Q171&lt;'Tableau de bord'!$C$7,"En retard","À venir")))</f>
        <v/>
      </c>
      <c r="W171" s="7">
        <f>IF(A171="","",IF(COUNTIF($A$5:$A$304,A171)&gt;1,"N° en double",IF(COUNTIF('Sites et équipements'!$D$5:$D$204,D171)=0,"Code installation inconnu",IF(Q171="","Échéance manquante",IF(AND(S171="Réalisé",R171=""),"Date de réalisation manquante",IF(AND(R171&lt;&gt;"",S171&lt;&gt;"Réalisé"),"Statut incohérent",IF(AND(K171="Oui",L171=""),"Référence réglementaire manquante","OK")))))))</f>
        <v/>
      </c>
      <c r="X171" s="7">
        <f>IF(AND(A171&lt;&gt;"",OR('Tableau de bord'!$C$9="",B171='Tableau de bord'!$C$9),OR('Tableau de bord'!$C$10="",C171='Tableau de bord'!$C$10),OR('Tableau de bord'!$C$11="",E171='Tableau de bord'!$C$11),OR('Tableau de bord'!$C$12="",F171='Tableau de bord'!$C$12),OR('Tableau de bord'!$C$13="",'Tableau de bord'!$C$13="Préventive"),OR('Tableau de bord'!$C$16="",M171='Tableau de bord'!$C$16),OR('Tableau de bord'!$C$17="",O171='Tableau de bord'!$C$17)),1,0)</f>
        <v/>
      </c>
      <c r="Y171" s="7">
        <f>IF(AND(X171=1,Q171&lt;&gt;"",Q171&gt;='Tableau de bord'!$C$5,Q171&lt;='Tableau de bord'!$C$6),1,0)</f>
        <v/>
      </c>
      <c r="Z171" s="7">
        <f>IF(AND(Y171=1,R171&lt;&gt;""),1,0)</f>
        <v/>
      </c>
      <c r="AA171" s="7">
        <f>IF(AND(X171=1,V171="En retard"),1,0)</f>
        <v/>
      </c>
      <c r="AB171" s="7">
        <f>IF(AND(AA171=1,K171="Oui"),1,0)</f>
        <v/>
      </c>
      <c r="AC171" s="7">
        <f>IF(AND(A171&lt;&gt;"",Q171&lt;&gt;"",Q171&gt;='Tableau de bord'!$C$5,Q171&lt;='Tableau de bord'!$C$6),B171,"")</f>
        <v/>
      </c>
      <c r="AD171" s="7">
        <f>IF(AND(AC171&lt;&gt;"",R171&lt;&gt;""),B171,"")</f>
        <v/>
      </c>
      <c r="AE171" s="7">
        <f>IF(V171="En retard",B171,"")</f>
        <v/>
      </c>
      <c r="AF171" s="7">
        <f>IF(OR(W171="",W171="OK"),0,1)</f>
        <v/>
      </c>
    </row>
    <row r="172" ht="18" customHeight="1">
      <c r="A172" s="7" t="n"/>
      <c r="B172" s="7" t="n"/>
      <c r="C172" s="7" t="n"/>
      <c r="D172" s="7" t="n"/>
      <c r="E172" s="7" t="n"/>
      <c r="F172" s="7" t="n"/>
      <c r="G172" s="7" t="n"/>
      <c r="H172" s="7" t="n"/>
      <c r="I172" s="7" t="n"/>
      <c r="J172" s="7" t="n"/>
      <c r="K172" s="7" t="n"/>
      <c r="L172" s="7" t="n"/>
      <c r="M172" s="7" t="n"/>
      <c r="N172" s="7" t="n"/>
      <c r="O172" s="7" t="n"/>
      <c r="P172" s="16" t="n"/>
      <c r="Q172" s="16" t="n"/>
      <c r="R172" s="16" t="n"/>
      <c r="S172" s="7" t="n"/>
      <c r="T172" s="7" t="n"/>
      <c r="U172" s="7">
        <f>IF(AND(Q172&lt;&gt;"",R172&lt;&gt;""),R172-Q172,"")</f>
        <v/>
      </c>
      <c r="V172" s="7">
        <f>IF(Q172="","",IF(R172&lt;&gt;"",IF(R172&lt;=Q172,"Réalisée à temps","Réalisée en retard"),IF(Q172&lt;'Tableau de bord'!$C$7,"En retard","À venir")))</f>
        <v/>
      </c>
      <c r="W172" s="7">
        <f>IF(A172="","",IF(COUNTIF($A$5:$A$304,A172)&gt;1,"N° en double",IF(COUNTIF('Sites et équipements'!$D$5:$D$204,D172)=0,"Code installation inconnu",IF(Q172="","Échéance manquante",IF(AND(S172="Réalisé",R172=""),"Date de réalisation manquante",IF(AND(R172&lt;&gt;"",S172&lt;&gt;"Réalisé"),"Statut incohérent",IF(AND(K172="Oui",L172=""),"Référence réglementaire manquante","OK")))))))</f>
        <v/>
      </c>
      <c r="X172" s="7">
        <f>IF(AND(A172&lt;&gt;"",OR('Tableau de bord'!$C$9="",B172='Tableau de bord'!$C$9),OR('Tableau de bord'!$C$10="",C172='Tableau de bord'!$C$10),OR('Tableau de bord'!$C$11="",E172='Tableau de bord'!$C$11),OR('Tableau de bord'!$C$12="",F172='Tableau de bord'!$C$12),OR('Tableau de bord'!$C$13="",'Tableau de bord'!$C$13="Préventive"),OR('Tableau de bord'!$C$16="",M172='Tableau de bord'!$C$16),OR('Tableau de bord'!$C$17="",O172='Tableau de bord'!$C$17)),1,0)</f>
        <v/>
      </c>
      <c r="Y172" s="7">
        <f>IF(AND(X172=1,Q172&lt;&gt;"",Q172&gt;='Tableau de bord'!$C$5,Q172&lt;='Tableau de bord'!$C$6),1,0)</f>
        <v/>
      </c>
      <c r="Z172" s="7">
        <f>IF(AND(Y172=1,R172&lt;&gt;""),1,0)</f>
        <v/>
      </c>
      <c r="AA172" s="7">
        <f>IF(AND(X172=1,V172="En retard"),1,0)</f>
        <v/>
      </c>
      <c r="AB172" s="7">
        <f>IF(AND(AA172=1,K172="Oui"),1,0)</f>
        <v/>
      </c>
      <c r="AC172" s="7">
        <f>IF(AND(A172&lt;&gt;"",Q172&lt;&gt;"",Q172&gt;='Tableau de bord'!$C$5,Q172&lt;='Tableau de bord'!$C$6),B172,"")</f>
        <v/>
      </c>
      <c r="AD172" s="7">
        <f>IF(AND(AC172&lt;&gt;"",R172&lt;&gt;""),B172,"")</f>
        <v/>
      </c>
      <c r="AE172" s="7">
        <f>IF(V172="En retard",B172,"")</f>
        <v/>
      </c>
      <c r="AF172" s="7">
        <f>IF(OR(W172="",W172="OK"),0,1)</f>
        <v/>
      </c>
    </row>
    <row r="173" ht="18" customHeight="1">
      <c r="A173" s="7" t="n"/>
      <c r="B173" s="7" t="n"/>
      <c r="C173" s="7" t="n"/>
      <c r="D173" s="7" t="n"/>
      <c r="E173" s="7" t="n"/>
      <c r="F173" s="7" t="n"/>
      <c r="G173" s="7" t="n"/>
      <c r="H173" s="7" t="n"/>
      <c r="I173" s="7" t="n"/>
      <c r="J173" s="7" t="n"/>
      <c r="K173" s="7" t="n"/>
      <c r="L173" s="7" t="n"/>
      <c r="M173" s="7" t="n"/>
      <c r="N173" s="7" t="n"/>
      <c r="O173" s="7" t="n"/>
      <c r="P173" s="16" t="n"/>
      <c r="Q173" s="16" t="n"/>
      <c r="R173" s="16" t="n"/>
      <c r="S173" s="7" t="n"/>
      <c r="T173" s="7" t="n"/>
      <c r="U173" s="7">
        <f>IF(AND(Q173&lt;&gt;"",R173&lt;&gt;""),R173-Q173,"")</f>
        <v/>
      </c>
      <c r="V173" s="7">
        <f>IF(Q173="","",IF(R173&lt;&gt;"",IF(R173&lt;=Q173,"Réalisée à temps","Réalisée en retard"),IF(Q173&lt;'Tableau de bord'!$C$7,"En retard","À venir")))</f>
        <v/>
      </c>
      <c r="W173" s="7">
        <f>IF(A173="","",IF(COUNTIF($A$5:$A$304,A173)&gt;1,"N° en double",IF(COUNTIF('Sites et équipements'!$D$5:$D$204,D173)=0,"Code installation inconnu",IF(Q173="","Échéance manquante",IF(AND(S173="Réalisé",R173=""),"Date de réalisation manquante",IF(AND(R173&lt;&gt;"",S173&lt;&gt;"Réalisé"),"Statut incohérent",IF(AND(K173="Oui",L173=""),"Référence réglementaire manquante","OK")))))))</f>
        <v/>
      </c>
      <c r="X173" s="7">
        <f>IF(AND(A173&lt;&gt;"",OR('Tableau de bord'!$C$9="",B173='Tableau de bord'!$C$9),OR('Tableau de bord'!$C$10="",C173='Tableau de bord'!$C$10),OR('Tableau de bord'!$C$11="",E173='Tableau de bord'!$C$11),OR('Tableau de bord'!$C$12="",F173='Tableau de bord'!$C$12),OR('Tableau de bord'!$C$13="",'Tableau de bord'!$C$13="Préventive"),OR('Tableau de bord'!$C$16="",M173='Tableau de bord'!$C$16),OR('Tableau de bord'!$C$17="",O173='Tableau de bord'!$C$17)),1,0)</f>
        <v/>
      </c>
      <c r="Y173" s="7">
        <f>IF(AND(X173=1,Q173&lt;&gt;"",Q173&gt;='Tableau de bord'!$C$5,Q173&lt;='Tableau de bord'!$C$6),1,0)</f>
        <v/>
      </c>
      <c r="Z173" s="7">
        <f>IF(AND(Y173=1,R173&lt;&gt;""),1,0)</f>
        <v/>
      </c>
      <c r="AA173" s="7">
        <f>IF(AND(X173=1,V173="En retard"),1,0)</f>
        <v/>
      </c>
      <c r="AB173" s="7">
        <f>IF(AND(AA173=1,K173="Oui"),1,0)</f>
        <v/>
      </c>
      <c r="AC173" s="7">
        <f>IF(AND(A173&lt;&gt;"",Q173&lt;&gt;"",Q173&gt;='Tableau de bord'!$C$5,Q173&lt;='Tableau de bord'!$C$6),B173,"")</f>
        <v/>
      </c>
      <c r="AD173" s="7">
        <f>IF(AND(AC173&lt;&gt;"",R173&lt;&gt;""),B173,"")</f>
        <v/>
      </c>
      <c r="AE173" s="7">
        <f>IF(V173="En retard",B173,"")</f>
        <v/>
      </c>
      <c r="AF173" s="7">
        <f>IF(OR(W173="",W173="OK"),0,1)</f>
        <v/>
      </c>
    </row>
    <row r="174" ht="18" customHeight="1">
      <c r="A174" s="7" t="n"/>
      <c r="B174" s="7" t="n"/>
      <c r="C174" s="7" t="n"/>
      <c r="D174" s="7" t="n"/>
      <c r="E174" s="7" t="n"/>
      <c r="F174" s="7" t="n"/>
      <c r="G174" s="7" t="n"/>
      <c r="H174" s="7" t="n"/>
      <c r="I174" s="7" t="n"/>
      <c r="J174" s="7" t="n"/>
      <c r="K174" s="7" t="n"/>
      <c r="L174" s="7" t="n"/>
      <c r="M174" s="7" t="n"/>
      <c r="N174" s="7" t="n"/>
      <c r="O174" s="7" t="n"/>
      <c r="P174" s="16" t="n"/>
      <c r="Q174" s="16" t="n"/>
      <c r="R174" s="16" t="n"/>
      <c r="S174" s="7" t="n"/>
      <c r="T174" s="7" t="n"/>
      <c r="U174" s="7">
        <f>IF(AND(Q174&lt;&gt;"",R174&lt;&gt;""),R174-Q174,"")</f>
        <v/>
      </c>
      <c r="V174" s="7">
        <f>IF(Q174="","",IF(R174&lt;&gt;"",IF(R174&lt;=Q174,"Réalisée à temps","Réalisée en retard"),IF(Q174&lt;'Tableau de bord'!$C$7,"En retard","À venir")))</f>
        <v/>
      </c>
      <c r="W174" s="7">
        <f>IF(A174="","",IF(COUNTIF($A$5:$A$304,A174)&gt;1,"N° en double",IF(COUNTIF('Sites et équipements'!$D$5:$D$204,D174)=0,"Code installation inconnu",IF(Q174="","Échéance manquante",IF(AND(S174="Réalisé",R174=""),"Date de réalisation manquante",IF(AND(R174&lt;&gt;"",S174&lt;&gt;"Réalisé"),"Statut incohérent",IF(AND(K174="Oui",L174=""),"Référence réglementaire manquante","OK")))))))</f>
        <v/>
      </c>
      <c r="X174" s="7">
        <f>IF(AND(A174&lt;&gt;"",OR('Tableau de bord'!$C$9="",B174='Tableau de bord'!$C$9),OR('Tableau de bord'!$C$10="",C174='Tableau de bord'!$C$10),OR('Tableau de bord'!$C$11="",E174='Tableau de bord'!$C$11),OR('Tableau de bord'!$C$12="",F174='Tableau de bord'!$C$12),OR('Tableau de bord'!$C$13="",'Tableau de bord'!$C$13="Préventive"),OR('Tableau de bord'!$C$16="",M174='Tableau de bord'!$C$16),OR('Tableau de bord'!$C$17="",O174='Tableau de bord'!$C$17)),1,0)</f>
        <v/>
      </c>
      <c r="Y174" s="7">
        <f>IF(AND(X174=1,Q174&lt;&gt;"",Q174&gt;='Tableau de bord'!$C$5,Q174&lt;='Tableau de bord'!$C$6),1,0)</f>
        <v/>
      </c>
      <c r="Z174" s="7">
        <f>IF(AND(Y174=1,R174&lt;&gt;""),1,0)</f>
        <v/>
      </c>
      <c r="AA174" s="7">
        <f>IF(AND(X174=1,V174="En retard"),1,0)</f>
        <v/>
      </c>
      <c r="AB174" s="7">
        <f>IF(AND(AA174=1,K174="Oui"),1,0)</f>
        <v/>
      </c>
      <c r="AC174" s="7">
        <f>IF(AND(A174&lt;&gt;"",Q174&lt;&gt;"",Q174&gt;='Tableau de bord'!$C$5,Q174&lt;='Tableau de bord'!$C$6),B174,"")</f>
        <v/>
      </c>
      <c r="AD174" s="7">
        <f>IF(AND(AC174&lt;&gt;"",R174&lt;&gt;""),B174,"")</f>
        <v/>
      </c>
      <c r="AE174" s="7">
        <f>IF(V174="En retard",B174,"")</f>
        <v/>
      </c>
      <c r="AF174" s="7">
        <f>IF(OR(W174="",W174="OK"),0,1)</f>
        <v/>
      </c>
    </row>
    <row r="175" ht="18" customHeight="1">
      <c r="A175" s="7" t="n"/>
      <c r="B175" s="7" t="n"/>
      <c r="C175" s="7" t="n"/>
      <c r="D175" s="7" t="n"/>
      <c r="E175" s="7" t="n"/>
      <c r="F175" s="7" t="n"/>
      <c r="G175" s="7" t="n"/>
      <c r="H175" s="7" t="n"/>
      <c r="I175" s="7" t="n"/>
      <c r="J175" s="7" t="n"/>
      <c r="K175" s="7" t="n"/>
      <c r="L175" s="7" t="n"/>
      <c r="M175" s="7" t="n"/>
      <c r="N175" s="7" t="n"/>
      <c r="O175" s="7" t="n"/>
      <c r="P175" s="16" t="n"/>
      <c r="Q175" s="16" t="n"/>
      <c r="R175" s="16" t="n"/>
      <c r="S175" s="7" t="n"/>
      <c r="T175" s="7" t="n"/>
      <c r="U175" s="7">
        <f>IF(AND(Q175&lt;&gt;"",R175&lt;&gt;""),R175-Q175,"")</f>
        <v/>
      </c>
      <c r="V175" s="7">
        <f>IF(Q175="","",IF(R175&lt;&gt;"",IF(R175&lt;=Q175,"Réalisée à temps","Réalisée en retard"),IF(Q175&lt;'Tableau de bord'!$C$7,"En retard","À venir")))</f>
        <v/>
      </c>
      <c r="W175" s="7">
        <f>IF(A175="","",IF(COUNTIF($A$5:$A$304,A175)&gt;1,"N° en double",IF(COUNTIF('Sites et équipements'!$D$5:$D$204,D175)=0,"Code installation inconnu",IF(Q175="","Échéance manquante",IF(AND(S175="Réalisé",R175=""),"Date de réalisation manquante",IF(AND(R175&lt;&gt;"",S175&lt;&gt;"Réalisé"),"Statut incohérent",IF(AND(K175="Oui",L175=""),"Référence réglementaire manquante","OK")))))))</f>
        <v/>
      </c>
      <c r="X175" s="7">
        <f>IF(AND(A175&lt;&gt;"",OR('Tableau de bord'!$C$9="",B175='Tableau de bord'!$C$9),OR('Tableau de bord'!$C$10="",C175='Tableau de bord'!$C$10),OR('Tableau de bord'!$C$11="",E175='Tableau de bord'!$C$11),OR('Tableau de bord'!$C$12="",F175='Tableau de bord'!$C$12),OR('Tableau de bord'!$C$13="",'Tableau de bord'!$C$13="Préventive"),OR('Tableau de bord'!$C$16="",M175='Tableau de bord'!$C$16),OR('Tableau de bord'!$C$17="",O175='Tableau de bord'!$C$17)),1,0)</f>
        <v/>
      </c>
      <c r="Y175" s="7">
        <f>IF(AND(X175=1,Q175&lt;&gt;"",Q175&gt;='Tableau de bord'!$C$5,Q175&lt;='Tableau de bord'!$C$6),1,0)</f>
        <v/>
      </c>
      <c r="Z175" s="7">
        <f>IF(AND(Y175=1,R175&lt;&gt;""),1,0)</f>
        <v/>
      </c>
      <c r="AA175" s="7">
        <f>IF(AND(X175=1,V175="En retard"),1,0)</f>
        <v/>
      </c>
      <c r="AB175" s="7">
        <f>IF(AND(AA175=1,K175="Oui"),1,0)</f>
        <v/>
      </c>
      <c r="AC175" s="7">
        <f>IF(AND(A175&lt;&gt;"",Q175&lt;&gt;"",Q175&gt;='Tableau de bord'!$C$5,Q175&lt;='Tableau de bord'!$C$6),B175,"")</f>
        <v/>
      </c>
      <c r="AD175" s="7">
        <f>IF(AND(AC175&lt;&gt;"",R175&lt;&gt;""),B175,"")</f>
        <v/>
      </c>
      <c r="AE175" s="7">
        <f>IF(V175="En retard",B175,"")</f>
        <v/>
      </c>
      <c r="AF175" s="7">
        <f>IF(OR(W175="",W175="OK"),0,1)</f>
        <v/>
      </c>
    </row>
    <row r="176" ht="18" customHeight="1">
      <c r="A176" s="7" t="n"/>
      <c r="B176" s="7" t="n"/>
      <c r="C176" s="7" t="n"/>
      <c r="D176" s="7" t="n"/>
      <c r="E176" s="7" t="n"/>
      <c r="F176" s="7" t="n"/>
      <c r="G176" s="7" t="n"/>
      <c r="H176" s="7" t="n"/>
      <c r="I176" s="7" t="n"/>
      <c r="J176" s="7" t="n"/>
      <c r="K176" s="7" t="n"/>
      <c r="L176" s="7" t="n"/>
      <c r="M176" s="7" t="n"/>
      <c r="N176" s="7" t="n"/>
      <c r="O176" s="7" t="n"/>
      <c r="P176" s="16" t="n"/>
      <c r="Q176" s="16" t="n"/>
      <c r="R176" s="16" t="n"/>
      <c r="S176" s="7" t="n"/>
      <c r="T176" s="7" t="n"/>
      <c r="U176" s="7">
        <f>IF(AND(Q176&lt;&gt;"",R176&lt;&gt;""),R176-Q176,"")</f>
        <v/>
      </c>
      <c r="V176" s="7">
        <f>IF(Q176="","",IF(R176&lt;&gt;"",IF(R176&lt;=Q176,"Réalisée à temps","Réalisée en retard"),IF(Q176&lt;'Tableau de bord'!$C$7,"En retard","À venir")))</f>
        <v/>
      </c>
      <c r="W176" s="7">
        <f>IF(A176="","",IF(COUNTIF($A$5:$A$304,A176)&gt;1,"N° en double",IF(COUNTIF('Sites et équipements'!$D$5:$D$204,D176)=0,"Code installation inconnu",IF(Q176="","Échéance manquante",IF(AND(S176="Réalisé",R176=""),"Date de réalisation manquante",IF(AND(R176&lt;&gt;"",S176&lt;&gt;"Réalisé"),"Statut incohérent",IF(AND(K176="Oui",L176=""),"Référence réglementaire manquante","OK")))))))</f>
        <v/>
      </c>
      <c r="X176" s="7">
        <f>IF(AND(A176&lt;&gt;"",OR('Tableau de bord'!$C$9="",B176='Tableau de bord'!$C$9),OR('Tableau de bord'!$C$10="",C176='Tableau de bord'!$C$10),OR('Tableau de bord'!$C$11="",E176='Tableau de bord'!$C$11),OR('Tableau de bord'!$C$12="",F176='Tableau de bord'!$C$12),OR('Tableau de bord'!$C$13="",'Tableau de bord'!$C$13="Préventive"),OR('Tableau de bord'!$C$16="",M176='Tableau de bord'!$C$16),OR('Tableau de bord'!$C$17="",O176='Tableau de bord'!$C$17)),1,0)</f>
        <v/>
      </c>
      <c r="Y176" s="7">
        <f>IF(AND(X176=1,Q176&lt;&gt;"",Q176&gt;='Tableau de bord'!$C$5,Q176&lt;='Tableau de bord'!$C$6),1,0)</f>
        <v/>
      </c>
      <c r="Z176" s="7">
        <f>IF(AND(Y176=1,R176&lt;&gt;""),1,0)</f>
        <v/>
      </c>
      <c r="AA176" s="7">
        <f>IF(AND(X176=1,V176="En retard"),1,0)</f>
        <v/>
      </c>
      <c r="AB176" s="7">
        <f>IF(AND(AA176=1,K176="Oui"),1,0)</f>
        <v/>
      </c>
      <c r="AC176" s="7">
        <f>IF(AND(A176&lt;&gt;"",Q176&lt;&gt;"",Q176&gt;='Tableau de bord'!$C$5,Q176&lt;='Tableau de bord'!$C$6),B176,"")</f>
        <v/>
      </c>
      <c r="AD176" s="7">
        <f>IF(AND(AC176&lt;&gt;"",R176&lt;&gt;""),B176,"")</f>
        <v/>
      </c>
      <c r="AE176" s="7">
        <f>IF(V176="En retard",B176,"")</f>
        <v/>
      </c>
      <c r="AF176" s="7">
        <f>IF(OR(W176="",W176="OK"),0,1)</f>
        <v/>
      </c>
    </row>
    <row r="177" ht="18" customHeight="1">
      <c r="A177" s="7" t="n"/>
      <c r="B177" s="7" t="n"/>
      <c r="C177" s="7" t="n"/>
      <c r="D177" s="7" t="n"/>
      <c r="E177" s="7" t="n"/>
      <c r="F177" s="7" t="n"/>
      <c r="G177" s="7" t="n"/>
      <c r="H177" s="7" t="n"/>
      <c r="I177" s="7" t="n"/>
      <c r="J177" s="7" t="n"/>
      <c r="K177" s="7" t="n"/>
      <c r="L177" s="7" t="n"/>
      <c r="M177" s="7" t="n"/>
      <c r="N177" s="7" t="n"/>
      <c r="O177" s="7" t="n"/>
      <c r="P177" s="16" t="n"/>
      <c r="Q177" s="16" t="n"/>
      <c r="R177" s="16" t="n"/>
      <c r="S177" s="7" t="n"/>
      <c r="T177" s="7" t="n"/>
      <c r="U177" s="7">
        <f>IF(AND(Q177&lt;&gt;"",R177&lt;&gt;""),R177-Q177,"")</f>
        <v/>
      </c>
      <c r="V177" s="7">
        <f>IF(Q177="","",IF(R177&lt;&gt;"",IF(R177&lt;=Q177,"Réalisée à temps","Réalisée en retard"),IF(Q177&lt;'Tableau de bord'!$C$7,"En retard","À venir")))</f>
        <v/>
      </c>
      <c r="W177" s="7">
        <f>IF(A177="","",IF(COUNTIF($A$5:$A$304,A177)&gt;1,"N° en double",IF(COUNTIF('Sites et équipements'!$D$5:$D$204,D177)=0,"Code installation inconnu",IF(Q177="","Échéance manquante",IF(AND(S177="Réalisé",R177=""),"Date de réalisation manquante",IF(AND(R177&lt;&gt;"",S177&lt;&gt;"Réalisé"),"Statut incohérent",IF(AND(K177="Oui",L177=""),"Référence réglementaire manquante","OK")))))))</f>
        <v/>
      </c>
      <c r="X177" s="7">
        <f>IF(AND(A177&lt;&gt;"",OR('Tableau de bord'!$C$9="",B177='Tableau de bord'!$C$9),OR('Tableau de bord'!$C$10="",C177='Tableau de bord'!$C$10),OR('Tableau de bord'!$C$11="",E177='Tableau de bord'!$C$11),OR('Tableau de bord'!$C$12="",F177='Tableau de bord'!$C$12),OR('Tableau de bord'!$C$13="",'Tableau de bord'!$C$13="Préventive"),OR('Tableau de bord'!$C$16="",M177='Tableau de bord'!$C$16),OR('Tableau de bord'!$C$17="",O177='Tableau de bord'!$C$17)),1,0)</f>
        <v/>
      </c>
      <c r="Y177" s="7">
        <f>IF(AND(X177=1,Q177&lt;&gt;"",Q177&gt;='Tableau de bord'!$C$5,Q177&lt;='Tableau de bord'!$C$6),1,0)</f>
        <v/>
      </c>
      <c r="Z177" s="7">
        <f>IF(AND(Y177=1,R177&lt;&gt;""),1,0)</f>
        <v/>
      </c>
      <c r="AA177" s="7">
        <f>IF(AND(X177=1,V177="En retard"),1,0)</f>
        <v/>
      </c>
      <c r="AB177" s="7">
        <f>IF(AND(AA177=1,K177="Oui"),1,0)</f>
        <v/>
      </c>
      <c r="AC177" s="7">
        <f>IF(AND(A177&lt;&gt;"",Q177&lt;&gt;"",Q177&gt;='Tableau de bord'!$C$5,Q177&lt;='Tableau de bord'!$C$6),B177,"")</f>
        <v/>
      </c>
      <c r="AD177" s="7">
        <f>IF(AND(AC177&lt;&gt;"",R177&lt;&gt;""),B177,"")</f>
        <v/>
      </c>
      <c r="AE177" s="7">
        <f>IF(V177="En retard",B177,"")</f>
        <v/>
      </c>
      <c r="AF177" s="7">
        <f>IF(OR(W177="",W177="OK"),0,1)</f>
        <v/>
      </c>
    </row>
    <row r="178" ht="18" customHeight="1">
      <c r="A178" s="7" t="n"/>
      <c r="B178" s="7" t="n"/>
      <c r="C178" s="7" t="n"/>
      <c r="D178" s="7" t="n"/>
      <c r="E178" s="7" t="n"/>
      <c r="F178" s="7" t="n"/>
      <c r="G178" s="7" t="n"/>
      <c r="H178" s="7" t="n"/>
      <c r="I178" s="7" t="n"/>
      <c r="J178" s="7" t="n"/>
      <c r="K178" s="7" t="n"/>
      <c r="L178" s="7" t="n"/>
      <c r="M178" s="7" t="n"/>
      <c r="N178" s="7" t="n"/>
      <c r="O178" s="7" t="n"/>
      <c r="P178" s="16" t="n"/>
      <c r="Q178" s="16" t="n"/>
      <c r="R178" s="16" t="n"/>
      <c r="S178" s="7" t="n"/>
      <c r="T178" s="7" t="n"/>
      <c r="U178" s="7">
        <f>IF(AND(Q178&lt;&gt;"",R178&lt;&gt;""),R178-Q178,"")</f>
        <v/>
      </c>
      <c r="V178" s="7">
        <f>IF(Q178="","",IF(R178&lt;&gt;"",IF(R178&lt;=Q178,"Réalisée à temps","Réalisée en retard"),IF(Q178&lt;'Tableau de bord'!$C$7,"En retard","À venir")))</f>
        <v/>
      </c>
      <c r="W178" s="7">
        <f>IF(A178="","",IF(COUNTIF($A$5:$A$304,A178)&gt;1,"N° en double",IF(COUNTIF('Sites et équipements'!$D$5:$D$204,D178)=0,"Code installation inconnu",IF(Q178="","Échéance manquante",IF(AND(S178="Réalisé",R178=""),"Date de réalisation manquante",IF(AND(R178&lt;&gt;"",S178&lt;&gt;"Réalisé"),"Statut incohérent",IF(AND(K178="Oui",L178=""),"Référence réglementaire manquante","OK")))))))</f>
        <v/>
      </c>
      <c r="X178" s="7">
        <f>IF(AND(A178&lt;&gt;"",OR('Tableau de bord'!$C$9="",B178='Tableau de bord'!$C$9),OR('Tableau de bord'!$C$10="",C178='Tableau de bord'!$C$10),OR('Tableau de bord'!$C$11="",E178='Tableau de bord'!$C$11),OR('Tableau de bord'!$C$12="",F178='Tableau de bord'!$C$12),OR('Tableau de bord'!$C$13="",'Tableau de bord'!$C$13="Préventive"),OR('Tableau de bord'!$C$16="",M178='Tableau de bord'!$C$16),OR('Tableau de bord'!$C$17="",O178='Tableau de bord'!$C$17)),1,0)</f>
        <v/>
      </c>
      <c r="Y178" s="7">
        <f>IF(AND(X178=1,Q178&lt;&gt;"",Q178&gt;='Tableau de bord'!$C$5,Q178&lt;='Tableau de bord'!$C$6),1,0)</f>
        <v/>
      </c>
      <c r="Z178" s="7">
        <f>IF(AND(Y178=1,R178&lt;&gt;""),1,0)</f>
        <v/>
      </c>
      <c r="AA178" s="7">
        <f>IF(AND(X178=1,V178="En retard"),1,0)</f>
        <v/>
      </c>
      <c r="AB178" s="7">
        <f>IF(AND(AA178=1,K178="Oui"),1,0)</f>
        <v/>
      </c>
      <c r="AC178" s="7">
        <f>IF(AND(A178&lt;&gt;"",Q178&lt;&gt;"",Q178&gt;='Tableau de bord'!$C$5,Q178&lt;='Tableau de bord'!$C$6),B178,"")</f>
        <v/>
      </c>
      <c r="AD178" s="7">
        <f>IF(AND(AC178&lt;&gt;"",R178&lt;&gt;""),B178,"")</f>
        <v/>
      </c>
      <c r="AE178" s="7">
        <f>IF(V178="En retard",B178,"")</f>
        <v/>
      </c>
      <c r="AF178" s="7">
        <f>IF(OR(W178="",W178="OK"),0,1)</f>
        <v/>
      </c>
    </row>
    <row r="179" ht="18" customHeight="1">
      <c r="A179" s="7" t="n"/>
      <c r="B179" s="7" t="n"/>
      <c r="C179" s="7" t="n"/>
      <c r="D179" s="7" t="n"/>
      <c r="E179" s="7" t="n"/>
      <c r="F179" s="7" t="n"/>
      <c r="G179" s="7" t="n"/>
      <c r="H179" s="7" t="n"/>
      <c r="I179" s="7" t="n"/>
      <c r="J179" s="7" t="n"/>
      <c r="K179" s="7" t="n"/>
      <c r="L179" s="7" t="n"/>
      <c r="M179" s="7" t="n"/>
      <c r="N179" s="7" t="n"/>
      <c r="O179" s="7" t="n"/>
      <c r="P179" s="16" t="n"/>
      <c r="Q179" s="16" t="n"/>
      <c r="R179" s="16" t="n"/>
      <c r="S179" s="7" t="n"/>
      <c r="T179" s="7" t="n"/>
      <c r="U179" s="7">
        <f>IF(AND(Q179&lt;&gt;"",R179&lt;&gt;""),R179-Q179,"")</f>
        <v/>
      </c>
      <c r="V179" s="7">
        <f>IF(Q179="","",IF(R179&lt;&gt;"",IF(R179&lt;=Q179,"Réalisée à temps","Réalisée en retard"),IF(Q179&lt;'Tableau de bord'!$C$7,"En retard","À venir")))</f>
        <v/>
      </c>
      <c r="W179" s="7">
        <f>IF(A179="","",IF(COUNTIF($A$5:$A$304,A179)&gt;1,"N° en double",IF(COUNTIF('Sites et équipements'!$D$5:$D$204,D179)=0,"Code installation inconnu",IF(Q179="","Échéance manquante",IF(AND(S179="Réalisé",R179=""),"Date de réalisation manquante",IF(AND(R179&lt;&gt;"",S179&lt;&gt;"Réalisé"),"Statut incohérent",IF(AND(K179="Oui",L179=""),"Référence réglementaire manquante","OK")))))))</f>
        <v/>
      </c>
      <c r="X179" s="7">
        <f>IF(AND(A179&lt;&gt;"",OR('Tableau de bord'!$C$9="",B179='Tableau de bord'!$C$9),OR('Tableau de bord'!$C$10="",C179='Tableau de bord'!$C$10),OR('Tableau de bord'!$C$11="",E179='Tableau de bord'!$C$11),OR('Tableau de bord'!$C$12="",F179='Tableau de bord'!$C$12),OR('Tableau de bord'!$C$13="",'Tableau de bord'!$C$13="Préventive"),OR('Tableau de bord'!$C$16="",M179='Tableau de bord'!$C$16),OR('Tableau de bord'!$C$17="",O179='Tableau de bord'!$C$17)),1,0)</f>
        <v/>
      </c>
      <c r="Y179" s="7">
        <f>IF(AND(X179=1,Q179&lt;&gt;"",Q179&gt;='Tableau de bord'!$C$5,Q179&lt;='Tableau de bord'!$C$6),1,0)</f>
        <v/>
      </c>
      <c r="Z179" s="7">
        <f>IF(AND(Y179=1,R179&lt;&gt;""),1,0)</f>
        <v/>
      </c>
      <c r="AA179" s="7">
        <f>IF(AND(X179=1,V179="En retard"),1,0)</f>
        <v/>
      </c>
      <c r="AB179" s="7">
        <f>IF(AND(AA179=1,K179="Oui"),1,0)</f>
        <v/>
      </c>
      <c r="AC179" s="7">
        <f>IF(AND(A179&lt;&gt;"",Q179&lt;&gt;"",Q179&gt;='Tableau de bord'!$C$5,Q179&lt;='Tableau de bord'!$C$6),B179,"")</f>
        <v/>
      </c>
      <c r="AD179" s="7">
        <f>IF(AND(AC179&lt;&gt;"",R179&lt;&gt;""),B179,"")</f>
        <v/>
      </c>
      <c r="AE179" s="7">
        <f>IF(V179="En retard",B179,"")</f>
        <v/>
      </c>
      <c r="AF179" s="7">
        <f>IF(OR(W179="",W179="OK"),0,1)</f>
        <v/>
      </c>
    </row>
    <row r="180" ht="18" customHeight="1">
      <c r="A180" s="7" t="n"/>
      <c r="B180" s="7" t="n"/>
      <c r="C180" s="7" t="n"/>
      <c r="D180" s="7" t="n"/>
      <c r="E180" s="7" t="n"/>
      <c r="F180" s="7" t="n"/>
      <c r="G180" s="7" t="n"/>
      <c r="H180" s="7" t="n"/>
      <c r="I180" s="7" t="n"/>
      <c r="J180" s="7" t="n"/>
      <c r="K180" s="7" t="n"/>
      <c r="L180" s="7" t="n"/>
      <c r="M180" s="7" t="n"/>
      <c r="N180" s="7" t="n"/>
      <c r="O180" s="7" t="n"/>
      <c r="P180" s="16" t="n"/>
      <c r="Q180" s="16" t="n"/>
      <c r="R180" s="16" t="n"/>
      <c r="S180" s="7" t="n"/>
      <c r="T180" s="7" t="n"/>
      <c r="U180" s="7">
        <f>IF(AND(Q180&lt;&gt;"",R180&lt;&gt;""),R180-Q180,"")</f>
        <v/>
      </c>
      <c r="V180" s="7">
        <f>IF(Q180="","",IF(R180&lt;&gt;"",IF(R180&lt;=Q180,"Réalisée à temps","Réalisée en retard"),IF(Q180&lt;'Tableau de bord'!$C$7,"En retard","À venir")))</f>
        <v/>
      </c>
      <c r="W180" s="7">
        <f>IF(A180="","",IF(COUNTIF($A$5:$A$304,A180)&gt;1,"N° en double",IF(COUNTIF('Sites et équipements'!$D$5:$D$204,D180)=0,"Code installation inconnu",IF(Q180="","Échéance manquante",IF(AND(S180="Réalisé",R180=""),"Date de réalisation manquante",IF(AND(R180&lt;&gt;"",S180&lt;&gt;"Réalisé"),"Statut incohérent",IF(AND(K180="Oui",L180=""),"Référence réglementaire manquante","OK")))))))</f>
        <v/>
      </c>
      <c r="X180" s="7">
        <f>IF(AND(A180&lt;&gt;"",OR('Tableau de bord'!$C$9="",B180='Tableau de bord'!$C$9),OR('Tableau de bord'!$C$10="",C180='Tableau de bord'!$C$10),OR('Tableau de bord'!$C$11="",E180='Tableau de bord'!$C$11),OR('Tableau de bord'!$C$12="",F180='Tableau de bord'!$C$12),OR('Tableau de bord'!$C$13="",'Tableau de bord'!$C$13="Préventive"),OR('Tableau de bord'!$C$16="",M180='Tableau de bord'!$C$16),OR('Tableau de bord'!$C$17="",O180='Tableau de bord'!$C$17)),1,0)</f>
        <v/>
      </c>
      <c r="Y180" s="7">
        <f>IF(AND(X180=1,Q180&lt;&gt;"",Q180&gt;='Tableau de bord'!$C$5,Q180&lt;='Tableau de bord'!$C$6),1,0)</f>
        <v/>
      </c>
      <c r="Z180" s="7">
        <f>IF(AND(Y180=1,R180&lt;&gt;""),1,0)</f>
        <v/>
      </c>
      <c r="AA180" s="7">
        <f>IF(AND(X180=1,V180="En retard"),1,0)</f>
        <v/>
      </c>
      <c r="AB180" s="7">
        <f>IF(AND(AA180=1,K180="Oui"),1,0)</f>
        <v/>
      </c>
      <c r="AC180" s="7">
        <f>IF(AND(A180&lt;&gt;"",Q180&lt;&gt;"",Q180&gt;='Tableau de bord'!$C$5,Q180&lt;='Tableau de bord'!$C$6),B180,"")</f>
        <v/>
      </c>
      <c r="AD180" s="7">
        <f>IF(AND(AC180&lt;&gt;"",R180&lt;&gt;""),B180,"")</f>
        <v/>
      </c>
      <c r="AE180" s="7">
        <f>IF(V180="En retard",B180,"")</f>
        <v/>
      </c>
      <c r="AF180" s="7">
        <f>IF(OR(W180="",W180="OK"),0,1)</f>
        <v/>
      </c>
    </row>
    <row r="181" ht="18" customHeight="1">
      <c r="A181" s="7" t="n"/>
      <c r="B181" s="7" t="n"/>
      <c r="C181" s="7" t="n"/>
      <c r="D181" s="7" t="n"/>
      <c r="E181" s="7" t="n"/>
      <c r="F181" s="7" t="n"/>
      <c r="G181" s="7" t="n"/>
      <c r="H181" s="7" t="n"/>
      <c r="I181" s="7" t="n"/>
      <c r="J181" s="7" t="n"/>
      <c r="K181" s="7" t="n"/>
      <c r="L181" s="7" t="n"/>
      <c r="M181" s="7" t="n"/>
      <c r="N181" s="7" t="n"/>
      <c r="O181" s="7" t="n"/>
      <c r="P181" s="16" t="n"/>
      <c r="Q181" s="16" t="n"/>
      <c r="R181" s="16" t="n"/>
      <c r="S181" s="7" t="n"/>
      <c r="T181" s="7" t="n"/>
      <c r="U181" s="7">
        <f>IF(AND(Q181&lt;&gt;"",R181&lt;&gt;""),R181-Q181,"")</f>
        <v/>
      </c>
      <c r="V181" s="7">
        <f>IF(Q181="","",IF(R181&lt;&gt;"",IF(R181&lt;=Q181,"Réalisée à temps","Réalisée en retard"),IF(Q181&lt;'Tableau de bord'!$C$7,"En retard","À venir")))</f>
        <v/>
      </c>
      <c r="W181" s="7">
        <f>IF(A181="","",IF(COUNTIF($A$5:$A$304,A181)&gt;1,"N° en double",IF(COUNTIF('Sites et équipements'!$D$5:$D$204,D181)=0,"Code installation inconnu",IF(Q181="","Échéance manquante",IF(AND(S181="Réalisé",R181=""),"Date de réalisation manquante",IF(AND(R181&lt;&gt;"",S181&lt;&gt;"Réalisé"),"Statut incohérent",IF(AND(K181="Oui",L181=""),"Référence réglementaire manquante","OK")))))))</f>
        <v/>
      </c>
      <c r="X181" s="7">
        <f>IF(AND(A181&lt;&gt;"",OR('Tableau de bord'!$C$9="",B181='Tableau de bord'!$C$9),OR('Tableau de bord'!$C$10="",C181='Tableau de bord'!$C$10),OR('Tableau de bord'!$C$11="",E181='Tableau de bord'!$C$11),OR('Tableau de bord'!$C$12="",F181='Tableau de bord'!$C$12),OR('Tableau de bord'!$C$13="",'Tableau de bord'!$C$13="Préventive"),OR('Tableau de bord'!$C$16="",M181='Tableau de bord'!$C$16),OR('Tableau de bord'!$C$17="",O181='Tableau de bord'!$C$17)),1,0)</f>
        <v/>
      </c>
      <c r="Y181" s="7">
        <f>IF(AND(X181=1,Q181&lt;&gt;"",Q181&gt;='Tableau de bord'!$C$5,Q181&lt;='Tableau de bord'!$C$6),1,0)</f>
        <v/>
      </c>
      <c r="Z181" s="7">
        <f>IF(AND(Y181=1,R181&lt;&gt;""),1,0)</f>
        <v/>
      </c>
      <c r="AA181" s="7">
        <f>IF(AND(X181=1,V181="En retard"),1,0)</f>
        <v/>
      </c>
      <c r="AB181" s="7">
        <f>IF(AND(AA181=1,K181="Oui"),1,0)</f>
        <v/>
      </c>
      <c r="AC181" s="7">
        <f>IF(AND(A181&lt;&gt;"",Q181&lt;&gt;"",Q181&gt;='Tableau de bord'!$C$5,Q181&lt;='Tableau de bord'!$C$6),B181,"")</f>
        <v/>
      </c>
      <c r="AD181" s="7">
        <f>IF(AND(AC181&lt;&gt;"",R181&lt;&gt;""),B181,"")</f>
        <v/>
      </c>
      <c r="AE181" s="7">
        <f>IF(V181="En retard",B181,"")</f>
        <v/>
      </c>
      <c r="AF181" s="7">
        <f>IF(OR(W181="",W181="OK"),0,1)</f>
        <v/>
      </c>
    </row>
    <row r="182" ht="18" customHeight="1">
      <c r="A182" s="7" t="n"/>
      <c r="B182" s="7" t="n"/>
      <c r="C182" s="7" t="n"/>
      <c r="D182" s="7" t="n"/>
      <c r="E182" s="7" t="n"/>
      <c r="F182" s="7" t="n"/>
      <c r="G182" s="7" t="n"/>
      <c r="H182" s="7" t="n"/>
      <c r="I182" s="7" t="n"/>
      <c r="J182" s="7" t="n"/>
      <c r="K182" s="7" t="n"/>
      <c r="L182" s="7" t="n"/>
      <c r="M182" s="7" t="n"/>
      <c r="N182" s="7" t="n"/>
      <c r="O182" s="7" t="n"/>
      <c r="P182" s="16" t="n"/>
      <c r="Q182" s="16" t="n"/>
      <c r="R182" s="16" t="n"/>
      <c r="S182" s="7" t="n"/>
      <c r="T182" s="7" t="n"/>
      <c r="U182" s="7">
        <f>IF(AND(Q182&lt;&gt;"",R182&lt;&gt;""),R182-Q182,"")</f>
        <v/>
      </c>
      <c r="V182" s="7">
        <f>IF(Q182="","",IF(R182&lt;&gt;"",IF(R182&lt;=Q182,"Réalisée à temps","Réalisée en retard"),IF(Q182&lt;'Tableau de bord'!$C$7,"En retard","À venir")))</f>
        <v/>
      </c>
      <c r="W182" s="7">
        <f>IF(A182="","",IF(COUNTIF($A$5:$A$304,A182)&gt;1,"N° en double",IF(COUNTIF('Sites et équipements'!$D$5:$D$204,D182)=0,"Code installation inconnu",IF(Q182="","Échéance manquante",IF(AND(S182="Réalisé",R182=""),"Date de réalisation manquante",IF(AND(R182&lt;&gt;"",S182&lt;&gt;"Réalisé"),"Statut incohérent",IF(AND(K182="Oui",L182=""),"Référence réglementaire manquante","OK")))))))</f>
        <v/>
      </c>
      <c r="X182" s="7">
        <f>IF(AND(A182&lt;&gt;"",OR('Tableau de bord'!$C$9="",B182='Tableau de bord'!$C$9),OR('Tableau de bord'!$C$10="",C182='Tableau de bord'!$C$10),OR('Tableau de bord'!$C$11="",E182='Tableau de bord'!$C$11),OR('Tableau de bord'!$C$12="",F182='Tableau de bord'!$C$12),OR('Tableau de bord'!$C$13="",'Tableau de bord'!$C$13="Préventive"),OR('Tableau de bord'!$C$16="",M182='Tableau de bord'!$C$16),OR('Tableau de bord'!$C$17="",O182='Tableau de bord'!$C$17)),1,0)</f>
        <v/>
      </c>
      <c r="Y182" s="7">
        <f>IF(AND(X182=1,Q182&lt;&gt;"",Q182&gt;='Tableau de bord'!$C$5,Q182&lt;='Tableau de bord'!$C$6),1,0)</f>
        <v/>
      </c>
      <c r="Z182" s="7">
        <f>IF(AND(Y182=1,R182&lt;&gt;""),1,0)</f>
        <v/>
      </c>
      <c r="AA182" s="7">
        <f>IF(AND(X182=1,V182="En retard"),1,0)</f>
        <v/>
      </c>
      <c r="AB182" s="7">
        <f>IF(AND(AA182=1,K182="Oui"),1,0)</f>
        <v/>
      </c>
      <c r="AC182" s="7">
        <f>IF(AND(A182&lt;&gt;"",Q182&lt;&gt;"",Q182&gt;='Tableau de bord'!$C$5,Q182&lt;='Tableau de bord'!$C$6),B182,"")</f>
        <v/>
      </c>
      <c r="AD182" s="7">
        <f>IF(AND(AC182&lt;&gt;"",R182&lt;&gt;""),B182,"")</f>
        <v/>
      </c>
      <c r="AE182" s="7">
        <f>IF(V182="En retard",B182,"")</f>
        <v/>
      </c>
      <c r="AF182" s="7">
        <f>IF(OR(W182="",W182="OK"),0,1)</f>
        <v/>
      </c>
    </row>
    <row r="183" ht="18" customHeight="1">
      <c r="A183" s="7" t="n"/>
      <c r="B183" s="7" t="n"/>
      <c r="C183" s="7" t="n"/>
      <c r="D183" s="7" t="n"/>
      <c r="E183" s="7" t="n"/>
      <c r="F183" s="7" t="n"/>
      <c r="G183" s="7" t="n"/>
      <c r="H183" s="7" t="n"/>
      <c r="I183" s="7" t="n"/>
      <c r="J183" s="7" t="n"/>
      <c r="K183" s="7" t="n"/>
      <c r="L183" s="7" t="n"/>
      <c r="M183" s="7" t="n"/>
      <c r="N183" s="7" t="n"/>
      <c r="O183" s="7" t="n"/>
      <c r="P183" s="16" t="n"/>
      <c r="Q183" s="16" t="n"/>
      <c r="R183" s="16" t="n"/>
      <c r="S183" s="7" t="n"/>
      <c r="T183" s="7" t="n"/>
      <c r="U183" s="7">
        <f>IF(AND(Q183&lt;&gt;"",R183&lt;&gt;""),R183-Q183,"")</f>
        <v/>
      </c>
      <c r="V183" s="7">
        <f>IF(Q183="","",IF(R183&lt;&gt;"",IF(R183&lt;=Q183,"Réalisée à temps","Réalisée en retard"),IF(Q183&lt;'Tableau de bord'!$C$7,"En retard","À venir")))</f>
        <v/>
      </c>
      <c r="W183" s="7">
        <f>IF(A183="","",IF(COUNTIF($A$5:$A$304,A183)&gt;1,"N° en double",IF(COUNTIF('Sites et équipements'!$D$5:$D$204,D183)=0,"Code installation inconnu",IF(Q183="","Échéance manquante",IF(AND(S183="Réalisé",R183=""),"Date de réalisation manquante",IF(AND(R183&lt;&gt;"",S183&lt;&gt;"Réalisé"),"Statut incohérent",IF(AND(K183="Oui",L183=""),"Référence réglementaire manquante","OK")))))))</f>
        <v/>
      </c>
      <c r="X183" s="7">
        <f>IF(AND(A183&lt;&gt;"",OR('Tableau de bord'!$C$9="",B183='Tableau de bord'!$C$9),OR('Tableau de bord'!$C$10="",C183='Tableau de bord'!$C$10),OR('Tableau de bord'!$C$11="",E183='Tableau de bord'!$C$11),OR('Tableau de bord'!$C$12="",F183='Tableau de bord'!$C$12),OR('Tableau de bord'!$C$13="",'Tableau de bord'!$C$13="Préventive"),OR('Tableau de bord'!$C$16="",M183='Tableau de bord'!$C$16),OR('Tableau de bord'!$C$17="",O183='Tableau de bord'!$C$17)),1,0)</f>
        <v/>
      </c>
      <c r="Y183" s="7">
        <f>IF(AND(X183=1,Q183&lt;&gt;"",Q183&gt;='Tableau de bord'!$C$5,Q183&lt;='Tableau de bord'!$C$6),1,0)</f>
        <v/>
      </c>
      <c r="Z183" s="7">
        <f>IF(AND(Y183=1,R183&lt;&gt;""),1,0)</f>
        <v/>
      </c>
      <c r="AA183" s="7">
        <f>IF(AND(X183=1,V183="En retard"),1,0)</f>
        <v/>
      </c>
      <c r="AB183" s="7">
        <f>IF(AND(AA183=1,K183="Oui"),1,0)</f>
        <v/>
      </c>
      <c r="AC183" s="7">
        <f>IF(AND(A183&lt;&gt;"",Q183&lt;&gt;"",Q183&gt;='Tableau de bord'!$C$5,Q183&lt;='Tableau de bord'!$C$6),B183,"")</f>
        <v/>
      </c>
      <c r="AD183" s="7">
        <f>IF(AND(AC183&lt;&gt;"",R183&lt;&gt;""),B183,"")</f>
        <v/>
      </c>
      <c r="AE183" s="7">
        <f>IF(V183="En retard",B183,"")</f>
        <v/>
      </c>
      <c r="AF183" s="7">
        <f>IF(OR(W183="",W183="OK"),0,1)</f>
        <v/>
      </c>
    </row>
    <row r="184" ht="18" customHeight="1">
      <c r="A184" s="7" t="n"/>
      <c r="B184" s="7" t="n"/>
      <c r="C184" s="7" t="n"/>
      <c r="D184" s="7" t="n"/>
      <c r="E184" s="7" t="n"/>
      <c r="F184" s="7" t="n"/>
      <c r="G184" s="7" t="n"/>
      <c r="H184" s="7" t="n"/>
      <c r="I184" s="7" t="n"/>
      <c r="J184" s="7" t="n"/>
      <c r="K184" s="7" t="n"/>
      <c r="L184" s="7" t="n"/>
      <c r="M184" s="7" t="n"/>
      <c r="N184" s="7" t="n"/>
      <c r="O184" s="7" t="n"/>
      <c r="P184" s="16" t="n"/>
      <c r="Q184" s="16" t="n"/>
      <c r="R184" s="16" t="n"/>
      <c r="S184" s="7" t="n"/>
      <c r="T184" s="7" t="n"/>
      <c r="U184" s="7">
        <f>IF(AND(Q184&lt;&gt;"",R184&lt;&gt;""),R184-Q184,"")</f>
        <v/>
      </c>
      <c r="V184" s="7">
        <f>IF(Q184="","",IF(R184&lt;&gt;"",IF(R184&lt;=Q184,"Réalisée à temps","Réalisée en retard"),IF(Q184&lt;'Tableau de bord'!$C$7,"En retard","À venir")))</f>
        <v/>
      </c>
      <c r="W184" s="7">
        <f>IF(A184="","",IF(COUNTIF($A$5:$A$304,A184)&gt;1,"N° en double",IF(COUNTIF('Sites et équipements'!$D$5:$D$204,D184)=0,"Code installation inconnu",IF(Q184="","Échéance manquante",IF(AND(S184="Réalisé",R184=""),"Date de réalisation manquante",IF(AND(R184&lt;&gt;"",S184&lt;&gt;"Réalisé"),"Statut incohérent",IF(AND(K184="Oui",L184=""),"Référence réglementaire manquante","OK")))))))</f>
        <v/>
      </c>
      <c r="X184" s="7">
        <f>IF(AND(A184&lt;&gt;"",OR('Tableau de bord'!$C$9="",B184='Tableau de bord'!$C$9),OR('Tableau de bord'!$C$10="",C184='Tableau de bord'!$C$10),OR('Tableau de bord'!$C$11="",E184='Tableau de bord'!$C$11),OR('Tableau de bord'!$C$12="",F184='Tableau de bord'!$C$12),OR('Tableau de bord'!$C$13="",'Tableau de bord'!$C$13="Préventive"),OR('Tableau de bord'!$C$16="",M184='Tableau de bord'!$C$16),OR('Tableau de bord'!$C$17="",O184='Tableau de bord'!$C$17)),1,0)</f>
        <v/>
      </c>
      <c r="Y184" s="7">
        <f>IF(AND(X184=1,Q184&lt;&gt;"",Q184&gt;='Tableau de bord'!$C$5,Q184&lt;='Tableau de bord'!$C$6),1,0)</f>
        <v/>
      </c>
      <c r="Z184" s="7">
        <f>IF(AND(Y184=1,R184&lt;&gt;""),1,0)</f>
        <v/>
      </c>
      <c r="AA184" s="7">
        <f>IF(AND(X184=1,V184="En retard"),1,0)</f>
        <v/>
      </c>
      <c r="AB184" s="7">
        <f>IF(AND(AA184=1,K184="Oui"),1,0)</f>
        <v/>
      </c>
      <c r="AC184" s="7">
        <f>IF(AND(A184&lt;&gt;"",Q184&lt;&gt;"",Q184&gt;='Tableau de bord'!$C$5,Q184&lt;='Tableau de bord'!$C$6),B184,"")</f>
        <v/>
      </c>
      <c r="AD184" s="7">
        <f>IF(AND(AC184&lt;&gt;"",R184&lt;&gt;""),B184,"")</f>
        <v/>
      </c>
      <c r="AE184" s="7">
        <f>IF(V184="En retard",B184,"")</f>
        <v/>
      </c>
      <c r="AF184" s="7">
        <f>IF(OR(W184="",W184="OK"),0,1)</f>
        <v/>
      </c>
    </row>
    <row r="185" ht="18" customHeight="1">
      <c r="A185" s="7" t="n"/>
      <c r="B185" s="7" t="n"/>
      <c r="C185" s="7" t="n"/>
      <c r="D185" s="7" t="n"/>
      <c r="E185" s="7" t="n"/>
      <c r="F185" s="7" t="n"/>
      <c r="G185" s="7" t="n"/>
      <c r="H185" s="7" t="n"/>
      <c r="I185" s="7" t="n"/>
      <c r="J185" s="7" t="n"/>
      <c r="K185" s="7" t="n"/>
      <c r="L185" s="7" t="n"/>
      <c r="M185" s="7" t="n"/>
      <c r="N185" s="7" t="n"/>
      <c r="O185" s="7" t="n"/>
      <c r="P185" s="16" t="n"/>
      <c r="Q185" s="16" t="n"/>
      <c r="R185" s="16" t="n"/>
      <c r="S185" s="7" t="n"/>
      <c r="T185" s="7" t="n"/>
      <c r="U185" s="7">
        <f>IF(AND(Q185&lt;&gt;"",R185&lt;&gt;""),R185-Q185,"")</f>
        <v/>
      </c>
      <c r="V185" s="7">
        <f>IF(Q185="","",IF(R185&lt;&gt;"",IF(R185&lt;=Q185,"Réalisée à temps","Réalisée en retard"),IF(Q185&lt;'Tableau de bord'!$C$7,"En retard","À venir")))</f>
        <v/>
      </c>
      <c r="W185" s="7">
        <f>IF(A185="","",IF(COUNTIF($A$5:$A$304,A185)&gt;1,"N° en double",IF(COUNTIF('Sites et équipements'!$D$5:$D$204,D185)=0,"Code installation inconnu",IF(Q185="","Échéance manquante",IF(AND(S185="Réalisé",R185=""),"Date de réalisation manquante",IF(AND(R185&lt;&gt;"",S185&lt;&gt;"Réalisé"),"Statut incohérent",IF(AND(K185="Oui",L185=""),"Référence réglementaire manquante","OK")))))))</f>
        <v/>
      </c>
      <c r="X185" s="7">
        <f>IF(AND(A185&lt;&gt;"",OR('Tableau de bord'!$C$9="",B185='Tableau de bord'!$C$9),OR('Tableau de bord'!$C$10="",C185='Tableau de bord'!$C$10),OR('Tableau de bord'!$C$11="",E185='Tableau de bord'!$C$11),OR('Tableau de bord'!$C$12="",F185='Tableau de bord'!$C$12),OR('Tableau de bord'!$C$13="",'Tableau de bord'!$C$13="Préventive"),OR('Tableau de bord'!$C$16="",M185='Tableau de bord'!$C$16),OR('Tableau de bord'!$C$17="",O185='Tableau de bord'!$C$17)),1,0)</f>
        <v/>
      </c>
      <c r="Y185" s="7">
        <f>IF(AND(X185=1,Q185&lt;&gt;"",Q185&gt;='Tableau de bord'!$C$5,Q185&lt;='Tableau de bord'!$C$6),1,0)</f>
        <v/>
      </c>
      <c r="Z185" s="7">
        <f>IF(AND(Y185=1,R185&lt;&gt;""),1,0)</f>
        <v/>
      </c>
      <c r="AA185" s="7">
        <f>IF(AND(X185=1,V185="En retard"),1,0)</f>
        <v/>
      </c>
      <c r="AB185" s="7">
        <f>IF(AND(AA185=1,K185="Oui"),1,0)</f>
        <v/>
      </c>
      <c r="AC185" s="7">
        <f>IF(AND(A185&lt;&gt;"",Q185&lt;&gt;"",Q185&gt;='Tableau de bord'!$C$5,Q185&lt;='Tableau de bord'!$C$6),B185,"")</f>
        <v/>
      </c>
      <c r="AD185" s="7">
        <f>IF(AND(AC185&lt;&gt;"",R185&lt;&gt;""),B185,"")</f>
        <v/>
      </c>
      <c r="AE185" s="7">
        <f>IF(V185="En retard",B185,"")</f>
        <v/>
      </c>
      <c r="AF185" s="7">
        <f>IF(OR(W185="",W185="OK"),0,1)</f>
        <v/>
      </c>
    </row>
    <row r="186" ht="18" customHeight="1">
      <c r="A186" s="7" t="n"/>
      <c r="B186" s="7" t="n"/>
      <c r="C186" s="7" t="n"/>
      <c r="D186" s="7" t="n"/>
      <c r="E186" s="7" t="n"/>
      <c r="F186" s="7" t="n"/>
      <c r="G186" s="7" t="n"/>
      <c r="H186" s="7" t="n"/>
      <c r="I186" s="7" t="n"/>
      <c r="J186" s="7" t="n"/>
      <c r="K186" s="7" t="n"/>
      <c r="L186" s="7" t="n"/>
      <c r="M186" s="7" t="n"/>
      <c r="N186" s="7" t="n"/>
      <c r="O186" s="7" t="n"/>
      <c r="P186" s="16" t="n"/>
      <c r="Q186" s="16" t="n"/>
      <c r="R186" s="16" t="n"/>
      <c r="S186" s="7" t="n"/>
      <c r="T186" s="7" t="n"/>
      <c r="U186" s="7">
        <f>IF(AND(Q186&lt;&gt;"",R186&lt;&gt;""),R186-Q186,"")</f>
        <v/>
      </c>
      <c r="V186" s="7">
        <f>IF(Q186="","",IF(R186&lt;&gt;"",IF(R186&lt;=Q186,"Réalisée à temps","Réalisée en retard"),IF(Q186&lt;'Tableau de bord'!$C$7,"En retard","À venir")))</f>
        <v/>
      </c>
      <c r="W186" s="7">
        <f>IF(A186="","",IF(COUNTIF($A$5:$A$304,A186)&gt;1,"N° en double",IF(COUNTIF('Sites et équipements'!$D$5:$D$204,D186)=0,"Code installation inconnu",IF(Q186="","Échéance manquante",IF(AND(S186="Réalisé",R186=""),"Date de réalisation manquante",IF(AND(R186&lt;&gt;"",S186&lt;&gt;"Réalisé"),"Statut incohérent",IF(AND(K186="Oui",L186=""),"Référence réglementaire manquante","OK")))))))</f>
        <v/>
      </c>
      <c r="X186" s="7">
        <f>IF(AND(A186&lt;&gt;"",OR('Tableau de bord'!$C$9="",B186='Tableau de bord'!$C$9),OR('Tableau de bord'!$C$10="",C186='Tableau de bord'!$C$10),OR('Tableau de bord'!$C$11="",E186='Tableau de bord'!$C$11),OR('Tableau de bord'!$C$12="",F186='Tableau de bord'!$C$12),OR('Tableau de bord'!$C$13="",'Tableau de bord'!$C$13="Préventive"),OR('Tableau de bord'!$C$16="",M186='Tableau de bord'!$C$16),OR('Tableau de bord'!$C$17="",O186='Tableau de bord'!$C$17)),1,0)</f>
        <v/>
      </c>
      <c r="Y186" s="7">
        <f>IF(AND(X186=1,Q186&lt;&gt;"",Q186&gt;='Tableau de bord'!$C$5,Q186&lt;='Tableau de bord'!$C$6),1,0)</f>
        <v/>
      </c>
      <c r="Z186" s="7">
        <f>IF(AND(Y186=1,R186&lt;&gt;""),1,0)</f>
        <v/>
      </c>
      <c r="AA186" s="7">
        <f>IF(AND(X186=1,V186="En retard"),1,0)</f>
        <v/>
      </c>
      <c r="AB186" s="7">
        <f>IF(AND(AA186=1,K186="Oui"),1,0)</f>
        <v/>
      </c>
      <c r="AC186" s="7">
        <f>IF(AND(A186&lt;&gt;"",Q186&lt;&gt;"",Q186&gt;='Tableau de bord'!$C$5,Q186&lt;='Tableau de bord'!$C$6),B186,"")</f>
        <v/>
      </c>
      <c r="AD186" s="7">
        <f>IF(AND(AC186&lt;&gt;"",R186&lt;&gt;""),B186,"")</f>
        <v/>
      </c>
      <c r="AE186" s="7">
        <f>IF(V186="En retard",B186,"")</f>
        <v/>
      </c>
      <c r="AF186" s="7">
        <f>IF(OR(W186="",W186="OK"),0,1)</f>
        <v/>
      </c>
    </row>
    <row r="187" ht="18" customHeight="1">
      <c r="A187" s="7" t="n"/>
      <c r="B187" s="7" t="n"/>
      <c r="C187" s="7" t="n"/>
      <c r="D187" s="7" t="n"/>
      <c r="E187" s="7" t="n"/>
      <c r="F187" s="7" t="n"/>
      <c r="G187" s="7" t="n"/>
      <c r="H187" s="7" t="n"/>
      <c r="I187" s="7" t="n"/>
      <c r="J187" s="7" t="n"/>
      <c r="K187" s="7" t="n"/>
      <c r="L187" s="7" t="n"/>
      <c r="M187" s="7" t="n"/>
      <c r="N187" s="7" t="n"/>
      <c r="O187" s="7" t="n"/>
      <c r="P187" s="16" t="n"/>
      <c r="Q187" s="16" t="n"/>
      <c r="R187" s="16" t="n"/>
      <c r="S187" s="7" t="n"/>
      <c r="T187" s="7" t="n"/>
      <c r="U187" s="7">
        <f>IF(AND(Q187&lt;&gt;"",R187&lt;&gt;""),R187-Q187,"")</f>
        <v/>
      </c>
      <c r="V187" s="7">
        <f>IF(Q187="","",IF(R187&lt;&gt;"",IF(R187&lt;=Q187,"Réalisée à temps","Réalisée en retard"),IF(Q187&lt;'Tableau de bord'!$C$7,"En retard","À venir")))</f>
        <v/>
      </c>
      <c r="W187" s="7">
        <f>IF(A187="","",IF(COUNTIF($A$5:$A$304,A187)&gt;1,"N° en double",IF(COUNTIF('Sites et équipements'!$D$5:$D$204,D187)=0,"Code installation inconnu",IF(Q187="","Échéance manquante",IF(AND(S187="Réalisé",R187=""),"Date de réalisation manquante",IF(AND(R187&lt;&gt;"",S187&lt;&gt;"Réalisé"),"Statut incohérent",IF(AND(K187="Oui",L187=""),"Référence réglementaire manquante","OK")))))))</f>
        <v/>
      </c>
      <c r="X187" s="7">
        <f>IF(AND(A187&lt;&gt;"",OR('Tableau de bord'!$C$9="",B187='Tableau de bord'!$C$9),OR('Tableau de bord'!$C$10="",C187='Tableau de bord'!$C$10),OR('Tableau de bord'!$C$11="",E187='Tableau de bord'!$C$11),OR('Tableau de bord'!$C$12="",F187='Tableau de bord'!$C$12),OR('Tableau de bord'!$C$13="",'Tableau de bord'!$C$13="Préventive"),OR('Tableau de bord'!$C$16="",M187='Tableau de bord'!$C$16),OR('Tableau de bord'!$C$17="",O187='Tableau de bord'!$C$17)),1,0)</f>
        <v/>
      </c>
      <c r="Y187" s="7">
        <f>IF(AND(X187=1,Q187&lt;&gt;"",Q187&gt;='Tableau de bord'!$C$5,Q187&lt;='Tableau de bord'!$C$6),1,0)</f>
        <v/>
      </c>
      <c r="Z187" s="7">
        <f>IF(AND(Y187=1,R187&lt;&gt;""),1,0)</f>
        <v/>
      </c>
      <c r="AA187" s="7">
        <f>IF(AND(X187=1,V187="En retard"),1,0)</f>
        <v/>
      </c>
      <c r="AB187" s="7">
        <f>IF(AND(AA187=1,K187="Oui"),1,0)</f>
        <v/>
      </c>
      <c r="AC187" s="7">
        <f>IF(AND(A187&lt;&gt;"",Q187&lt;&gt;"",Q187&gt;='Tableau de bord'!$C$5,Q187&lt;='Tableau de bord'!$C$6),B187,"")</f>
        <v/>
      </c>
      <c r="AD187" s="7">
        <f>IF(AND(AC187&lt;&gt;"",R187&lt;&gt;""),B187,"")</f>
        <v/>
      </c>
      <c r="AE187" s="7">
        <f>IF(V187="En retard",B187,"")</f>
        <v/>
      </c>
      <c r="AF187" s="7">
        <f>IF(OR(W187="",W187="OK"),0,1)</f>
        <v/>
      </c>
    </row>
    <row r="188" ht="18" customHeight="1">
      <c r="A188" s="7" t="n"/>
      <c r="B188" s="7" t="n"/>
      <c r="C188" s="7" t="n"/>
      <c r="D188" s="7" t="n"/>
      <c r="E188" s="7" t="n"/>
      <c r="F188" s="7" t="n"/>
      <c r="G188" s="7" t="n"/>
      <c r="H188" s="7" t="n"/>
      <c r="I188" s="7" t="n"/>
      <c r="J188" s="7" t="n"/>
      <c r="K188" s="7" t="n"/>
      <c r="L188" s="7" t="n"/>
      <c r="M188" s="7" t="n"/>
      <c r="N188" s="7" t="n"/>
      <c r="O188" s="7" t="n"/>
      <c r="P188" s="16" t="n"/>
      <c r="Q188" s="16" t="n"/>
      <c r="R188" s="16" t="n"/>
      <c r="S188" s="7" t="n"/>
      <c r="T188" s="7" t="n"/>
      <c r="U188" s="7">
        <f>IF(AND(Q188&lt;&gt;"",R188&lt;&gt;""),R188-Q188,"")</f>
        <v/>
      </c>
      <c r="V188" s="7">
        <f>IF(Q188="","",IF(R188&lt;&gt;"",IF(R188&lt;=Q188,"Réalisée à temps","Réalisée en retard"),IF(Q188&lt;'Tableau de bord'!$C$7,"En retard","À venir")))</f>
        <v/>
      </c>
      <c r="W188" s="7">
        <f>IF(A188="","",IF(COUNTIF($A$5:$A$304,A188)&gt;1,"N° en double",IF(COUNTIF('Sites et équipements'!$D$5:$D$204,D188)=0,"Code installation inconnu",IF(Q188="","Échéance manquante",IF(AND(S188="Réalisé",R188=""),"Date de réalisation manquante",IF(AND(R188&lt;&gt;"",S188&lt;&gt;"Réalisé"),"Statut incohérent",IF(AND(K188="Oui",L188=""),"Référence réglementaire manquante","OK")))))))</f>
        <v/>
      </c>
      <c r="X188" s="7">
        <f>IF(AND(A188&lt;&gt;"",OR('Tableau de bord'!$C$9="",B188='Tableau de bord'!$C$9),OR('Tableau de bord'!$C$10="",C188='Tableau de bord'!$C$10),OR('Tableau de bord'!$C$11="",E188='Tableau de bord'!$C$11),OR('Tableau de bord'!$C$12="",F188='Tableau de bord'!$C$12),OR('Tableau de bord'!$C$13="",'Tableau de bord'!$C$13="Préventive"),OR('Tableau de bord'!$C$16="",M188='Tableau de bord'!$C$16),OR('Tableau de bord'!$C$17="",O188='Tableau de bord'!$C$17)),1,0)</f>
        <v/>
      </c>
      <c r="Y188" s="7">
        <f>IF(AND(X188=1,Q188&lt;&gt;"",Q188&gt;='Tableau de bord'!$C$5,Q188&lt;='Tableau de bord'!$C$6),1,0)</f>
        <v/>
      </c>
      <c r="Z188" s="7">
        <f>IF(AND(Y188=1,R188&lt;&gt;""),1,0)</f>
        <v/>
      </c>
      <c r="AA188" s="7">
        <f>IF(AND(X188=1,V188="En retard"),1,0)</f>
        <v/>
      </c>
      <c r="AB188" s="7">
        <f>IF(AND(AA188=1,K188="Oui"),1,0)</f>
        <v/>
      </c>
      <c r="AC188" s="7">
        <f>IF(AND(A188&lt;&gt;"",Q188&lt;&gt;"",Q188&gt;='Tableau de bord'!$C$5,Q188&lt;='Tableau de bord'!$C$6),B188,"")</f>
        <v/>
      </c>
      <c r="AD188" s="7">
        <f>IF(AND(AC188&lt;&gt;"",R188&lt;&gt;""),B188,"")</f>
        <v/>
      </c>
      <c r="AE188" s="7">
        <f>IF(V188="En retard",B188,"")</f>
        <v/>
      </c>
      <c r="AF188" s="7">
        <f>IF(OR(W188="",W188="OK"),0,1)</f>
        <v/>
      </c>
    </row>
    <row r="189" ht="18" customHeight="1">
      <c r="A189" s="7" t="n"/>
      <c r="B189" s="7" t="n"/>
      <c r="C189" s="7" t="n"/>
      <c r="D189" s="7" t="n"/>
      <c r="E189" s="7" t="n"/>
      <c r="F189" s="7" t="n"/>
      <c r="G189" s="7" t="n"/>
      <c r="H189" s="7" t="n"/>
      <c r="I189" s="7" t="n"/>
      <c r="J189" s="7" t="n"/>
      <c r="K189" s="7" t="n"/>
      <c r="L189" s="7" t="n"/>
      <c r="M189" s="7" t="n"/>
      <c r="N189" s="7" t="n"/>
      <c r="O189" s="7" t="n"/>
      <c r="P189" s="16" t="n"/>
      <c r="Q189" s="16" t="n"/>
      <c r="R189" s="16" t="n"/>
      <c r="S189" s="7" t="n"/>
      <c r="T189" s="7" t="n"/>
      <c r="U189" s="7">
        <f>IF(AND(Q189&lt;&gt;"",R189&lt;&gt;""),R189-Q189,"")</f>
        <v/>
      </c>
      <c r="V189" s="7">
        <f>IF(Q189="","",IF(R189&lt;&gt;"",IF(R189&lt;=Q189,"Réalisée à temps","Réalisée en retard"),IF(Q189&lt;'Tableau de bord'!$C$7,"En retard","À venir")))</f>
        <v/>
      </c>
      <c r="W189" s="7">
        <f>IF(A189="","",IF(COUNTIF($A$5:$A$304,A189)&gt;1,"N° en double",IF(COUNTIF('Sites et équipements'!$D$5:$D$204,D189)=0,"Code installation inconnu",IF(Q189="","Échéance manquante",IF(AND(S189="Réalisé",R189=""),"Date de réalisation manquante",IF(AND(R189&lt;&gt;"",S189&lt;&gt;"Réalisé"),"Statut incohérent",IF(AND(K189="Oui",L189=""),"Référence réglementaire manquante","OK")))))))</f>
        <v/>
      </c>
      <c r="X189" s="7">
        <f>IF(AND(A189&lt;&gt;"",OR('Tableau de bord'!$C$9="",B189='Tableau de bord'!$C$9),OR('Tableau de bord'!$C$10="",C189='Tableau de bord'!$C$10),OR('Tableau de bord'!$C$11="",E189='Tableau de bord'!$C$11),OR('Tableau de bord'!$C$12="",F189='Tableau de bord'!$C$12),OR('Tableau de bord'!$C$13="",'Tableau de bord'!$C$13="Préventive"),OR('Tableau de bord'!$C$16="",M189='Tableau de bord'!$C$16),OR('Tableau de bord'!$C$17="",O189='Tableau de bord'!$C$17)),1,0)</f>
        <v/>
      </c>
      <c r="Y189" s="7">
        <f>IF(AND(X189=1,Q189&lt;&gt;"",Q189&gt;='Tableau de bord'!$C$5,Q189&lt;='Tableau de bord'!$C$6),1,0)</f>
        <v/>
      </c>
      <c r="Z189" s="7">
        <f>IF(AND(Y189=1,R189&lt;&gt;""),1,0)</f>
        <v/>
      </c>
      <c r="AA189" s="7">
        <f>IF(AND(X189=1,V189="En retard"),1,0)</f>
        <v/>
      </c>
      <c r="AB189" s="7">
        <f>IF(AND(AA189=1,K189="Oui"),1,0)</f>
        <v/>
      </c>
      <c r="AC189" s="7">
        <f>IF(AND(A189&lt;&gt;"",Q189&lt;&gt;"",Q189&gt;='Tableau de bord'!$C$5,Q189&lt;='Tableau de bord'!$C$6),B189,"")</f>
        <v/>
      </c>
      <c r="AD189" s="7">
        <f>IF(AND(AC189&lt;&gt;"",R189&lt;&gt;""),B189,"")</f>
        <v/>
      </c>
      <c r="AE189" s="7">
        <f>IF(V189="En retard",B189,"")</f>
        <v/>
      </c>
      <c r="AF189" s="7">
        <f>IF(OR(W189="",W189="OK"),0,1)</f>
        <v/>
      </c>
    </row>
    <row r="190" ht="18" customHeight="1">
      <c r="A190" s="7" t="n"/>
      <c r="B190" s="7" t="n"/>
      <c r="C190" s="7" t="n"/>
      <c r="D190" s="7" t="n"/>
      <c r="E190" s="7" t="n"/>
      <c r="F190" s="7" t="n"/>
      <c r="G190" s="7" t="n"/>
      <c r="H190" s="7" t="n"/>
      <c r="I190" s="7" t="n"/>
      <c r="J190" s="7" t="n"/>
      <c r="K190" s="7" t="n"/>
      <c r="L190" s="7" t="n"/>
      <c r="M190" s="7" t="n"/>
      <c r="N190" s="7" t="n"/>
      <c r="O190" s="7" t="n"/>
      <c r="P190" s="16" t="n"/>
      <c r="Q190" s="16" t="n"/>
      <c r="R190" s="16" t="n"/>
      <c r="S190" s="7" t="n"/>
      <c r="T190" s="7" t="n"/>
      <c r="U190" s="7">
        <f>IF(AND(Q190&lt;&gt;"",R190&lt;&gt;""),R190-Q190,"")</f>
        <v/>
      </c>
      <c r="V190" s="7">
        <f>IF(Q190="","",IF(R190&lt;&gt;"",IF(R190&lt;=Q190,"Réalisée à temps","Réalisée en retard"),IF(Q190&lt;'Tableau de bord'!$C$7,"En retard","À venir")))</f>
        <v/>
      </c>
      <c r="W190" s="7">
        <f>IF(A190="","",IF(COUNTIF($A$5:$A$304,A190)&gt;1,"N° en double",IF(COUNTIF('Sites et équipements'!$D$5:$D$204,D190)=0,"Code installation inconnu",IF(Q190="","Échéance manquante",IF(AND(S190="Réalisé",R190=""),"Date de réalisation manquante",IF(AND(R190&lt;&gt;"",S190&lt;&gt;"Réalisé"),"Statut incohérent",IF(AND(K190="Oui",L190=""),"Référence réglementaire manquante","OK")))))))</f>
        <v/>
      </c>
      <c r="X190" s="7">
        <f>IF(AND(A190&lt;&gt;"",OR('Tableau de bord'!$C$9="",B190='Tableau de bord'!$C$9),OR('Tableau de bord'!$C$10="",C190='Tableau de bord'!$C$10),OR('Tableau de bord'!$C$11="",E190='Tableau de bord'!$C$11),OR('Tableau de bord'!$C$12="",F190='Tableau de bord'!$C$12),OR('Tableau de bord'!$C$13="",'Tableau de bord'!$C$13="Préventive"),OR('Tableau de bord'!$C$16="",M190='Tableau de bord'!$C$16),OR('Tableau de bord'!$C$17="",O190='Tableau de bord'!$C$17)),1,0)</f>
        <v/>
      </c>
      <c r="Y190" s="7">
        <f>IF(AND(X190=1,Q190&lt;&gt;"",Q190&gt;='Tableau de bord'!$C$5,Q190&lt;='Tableau de bord'!$C$6),1,0)</f>
        <v/>
      </c>
      <c r="Z190" s="7">
        <f>IF(AND(Y190=1,R190&lt;&gt;""),1,0)</f>
        <v/>
      </c>
      <c r="AA190" s="7">
        <f>IF(AND(X190=1,V190="En retard"),1,0)</f>
        <v/>
      </c>
      <c r="AB190" s="7">
        <f>IF(AND(AA190=1,K190="Oui"),1,0)</f>
        <v/>
      </c>
      <c r="AC190" s="7">
        <f>IF(AND(A190&lt;&gt;"",Q190&lt;&gt;"",Q190&gt;='Tableau de bord'!$C$5,Q190&lt;='Tableau de bord'!$C$6),B190,"")</f>
        <v/>
      </c>
      <c r="AD190" s="7">
        <f>IF(AND(AC190&lt;&gt;"",R190&lt;&gt;""),B190,"")</f>
        <v/>
      </c>
      <c r="AE190" s="7">
        <f>IF(V190="En retard",B190,"")</f>
        <v/>
      </c>
      <c r="AF190" s="7">
        <f>IF(OR(W190="",W190="OK"),0,1)</f>
        <v/>
      </c>
    </row>
    <row r="191" ht="18" customHeight="1">
      <c r="A191" s="7" t="n"/>
      <c r="B191" s="7" t="n"/>
      <c r="C191" s="7" t="n"/>
      <c r="D191" s="7" t="n"/>
      <c r="E191" s="7" t="n"/>
      <c r="F191" s="7" t="n"/>
      <c r="G191" s="7" t="n"/>
      <c r="H191" s="7" t="n"/>
      <c r="I191" s="7" t="n"/>
      <c r="J191" s="7" t="n"/>
      <c r="K191" s="7" t="n"/>
      <c r="L191" s="7" t="n"/>
      <c r="M191" s="7" t="n"/>
      <c r="N191" s="7" t="n"/>
      <c r="O191" s="7" t="n"/>
      <c r="P191" s="16" t="n"/>
      <c r="Q191" s="16" t="n"/>
      <c r="R191" s="16" t="n"/>
      <c r="S191" s="7" t="n"/>
      <c r="T191" s="7" t="n"/>
      <c r="U191" s="7">
        <f>IF(AND(Q191&lt;&gt;"",R191&lt;&gt;""),R191-Q191,"")</f>
        <v/>
      </c>
      <c r="V191" s="7">
        <f>IF(Q191="","",IF(R191&lt;&gt;"",IF(R191&lt;=Q191,"Réalisée à temps","Réalisée en retard"),IF(Q191&lt;'Tableau de bord'!$C$7,"En retard","À venir")))</f>
        <v/>
      </c>
      <c r="W191" s="7">
        <f>IF(A191="","",IF(COUNTIF($A$5:$A$304,A191)&gt;1,"N° en double",IF(COUNTIF('Sites et équipements'!$D$5:$D$204,D191)=0,"Code installation inconnu",IF(Q191="","Échéance manquante",IF(AND(S191="Réalisé",R191=""),"Date de réalisation manquante",IF(AND(R191&lt;&gt;"",S191&lt;&gt;"Réalisé"),"Statut incohérent",IF(AND(K191="Oui",L191=""),"Référence réglementaire manquante","OK")))))))</f>
        <v/>
      </c>
      <c r="X191" s="7">
        <f>IF(AND(A191&lt;&gt;"",OR('Tableau de bord'!$C$9="",B191='Tableau de bord'!$C$9),OR('Tableau de bord'!$C$10="",C191='Tableau de bord'!$C$10),OR('Tableau de bord'!$C$11="",E191='Tableau de bord'!$C$11),OR('Tableau de bord'!$C$12="",F191='Tableau de bord'!$C$12),OR('Tableau de bord'!$C$13="",'Tableau de bord'!$C$13="Préventive"),OR('Tableau de bord'!$C$16="",M191='Tableau de bord'!$C$16),OR('Tableau de bord'!$C$17="",O191='Tableau de bord'!$C$17)),1,0)</f>
        <v/>
      </c>
      <c r="Y191" s="7">
        <f>IF(AND(X191=1,Q191&lt;&gt;"",Q191&gt;='Tableau de bord'!$C$5,Q191&lt;='Tableau de bord'!$C$6),1,0)</f>
        <v/>
      </c>
      <c r="Z191" s="7">
        <f>IF(AND(Y191=1,R191&lt;&gt;""),1,0)</f>
        <v/>
      </c>
      <c r="AA191" s="7">
        <f>IF(AND(X191=1,V191="En retard"),1,0)</f>
        <v/>
      </c>
      <c r="AB191" s="7">
        <f>IF(AND(AA191=1,K191="Oui"),1,0)</f>
        <v/>
      </c>
      <c r="AC191" s="7">
        <f>IF(AND(A191&lt;&gt;"",Q191&lt;&gt;"",Q191&gt;='Tableau de bord'!$C$5,Q191&lt;='Tableau de bord'!$C$6),B191,"")</f>
        <v/>
      </c>
      <c r="AD191" s="7">
        <f>IF(AND(AC191&lt;&gt;"",R191&lt;&gt;""),B191,"")</f>
        <v/>
      </c>
      <c r="AE191" s="7">
        <f>IF(V191="En retard",B191,"")</f>
        <v/>
      </c>
      <c r="AF191" s="7">
        <f>IF(OR(W191="",W191="OK"),0,1)</f>
        <v/>
      </c>
    </row>
    <row r="192" ht="18" customHeight="1">
      <c r="A192" s="7" t="n"/>
      <c r="B192" s="7" t="n"/>
      <c r="C192" s="7" t="n"/>
      <c r="D192" s="7" t="n"/>
      <c r="E192" s="7" t="n"/>
      <c r="F192" s="7" t="n"/>
      <c r="G192" s="7" t="n"/>
      <c r="H192" s="7" t="n"/>
      <c r="I192" s="7" t="n"/>
      <c r="J192" s="7" t="n"/>
      <c r="K192" s="7" t="n"/>
      <c r="L192" s="7" t="n"/>
      <c r="M192" s="7" t="n"/>
      <c r="N192" s="7" t="n"/>
      <c r="O192" s="7" t="n"/>
      <c r="P192" s="16" t="n"/>
      <c r="Q192" s="16" t="n"/>
      <c r="R192" s="16" t="n"/>
      <c r="S192" s="7" t="n"/>
      <c r="T192" s="7" t="n"/>
      <c r="U192" s="7">
        <f>IF(AND(Q192&lt;&gt;"",R192&lt;&gt;""),R192-Q192,"")</f>
        <v/>
      </c>
      <c r="V192" s="7">
        <f>IF(Q192="","",IF(R192&lt;&gt;"",IF(R192&lt;=Q192,"Réalisée à temps","Réalisée en retard"),IF(Q192&lt;'Tableau de bord'!$C$7,"En retard","À venir")))</f>
        <v/>
      </c>
      <c r="W192" s="7">
        <f>IF(A192="","",IF(COUNTIF($A$5:$A$304,A192)&gt;1,"N° en double",IF(COUNTIF('Sites et équipements'!$D$5:$D$204,D192)=0,"Code installation inconnu",IF(Q192="","Échéance manquante",IF(AND(S192="Réalisé",R192=""),"Date de réalisation manquante",IF(AND(R192&lt;&gt;"",S192&lt;&gt;"Réalisé"),"Statut incohérent",IF(AND(K192="Oui",L192=""),"Référence réglementaire manquante","OK")))))))</f>
        <v/>
      </c>
      <c r="X192" s="7">
        <f>IF(AND(A192&lt;&gt;"",OR('Tableau de bord'!$C$9="",B192='Tableau de bord'!$C$9),OR('Tableau de bord'!$C$10="",C192='Tableau de bord'!$C$10),OR('Tableau de bord'!$C$11="",E192='Tableau de bord'!$C$11),OR('Tableau de bord'!$C$12="",F192='Tableau de bord'!$C$12),OR('Tableau de bord'!$C$13="",'Tableau de bord'!$C$13="Préventive"),OR('Tableau de bord'!$C$16="",M192='Tableau de bord'!$C$16),OR('Tableau de bord'!$C$17="",O192='Tableau de bord'!$C$17)),1,0)</f>
        <v/>
      </c>
      <c r="Y192" s="7">
        <f>IF(AND(X192=1,Q192&lt;&gt;"",Q192&gt;='Tableau de bord'!$C$5,Q192&lt;='Tableau de bord'!$C$6),1,0)</f>
        <v/>
      </c>
      <c r="Z192" s="7">
        <f>IF(AND(Y192=1,R192&lt;&gt;""),1,0)</f>
        <v/>
      </c>
      <c r="AA192" s="7">
        <f>IF(AND(X192=1,V192="En retard"),1,0)</f>
        <v/>
      </c>
      <c r="AB192" s="7">
        <f>IF(AND(AA192=1,K192="Oui"),1,0)</f>
        <v/>
      </c>
      <c r="AC192" s="7">
        <f>IF(AND(A192&lt;&gt;"",Q192&lt;&gt;"",Q192&gt;='Tableau de bord'!$C$5,Q192&lt;='Tableau de bord'!$C$6),B192,"")</f>
        <v/>
      </c>
      <c r="AD192" s="7">
        <f>IF(AND(AC192&lt;&gt;"",R192&lt;&gt;""),B192,"")</f>
        <v/>
      </c>
      <c r="AE192" s="7">
        <f>IF(V192="En retard",B192,"")</f>
        <v/>
      </c>
      <c r="AF192" s="7">
        <f>IF(OR(W192="",W192="OK"),0,1)</f>
        <v/>
      </c>
    </row>
    <row r="193" ht="18" customHeight="1">
      <c r="A193" s="7" t="n"/>
      <c r="B193" s="7" t="n"/>
      <c r="C193" s="7" t="n"/>
      <c r="D193" s="7" t="n"/>
      <c r="E193" s="7" t="n"/>
      <c r="F193" s="7" t="n"/>
      <c r="G193" s="7" t="n"/>
      <c r="H193" s="7" t="n"/>
      <c r="I193" s="7" t="n"/>
      <c r="J193" s="7" t="n"/>
      <c r="K193" s="7" t="n"/>
      <c r="L193" s="7" t="n"/>
      <c r="M193" s="7" t="n"/>
      <c r="N193" s="7" t="n"/>
      <c r="O193" s="7" t="n"/>
      <c r="P193" s="16" t="n"/>
      <c r="Q193" s="16" t="n"/>
      <c r="R193" s="16" t="n"/>
      <c r="S193" s="7" t="n"/>
      <c r="T193" s="7" t="n"/>
      <c r="U193" s="7">
        <f>IF(AND(Q193&lt;&gt;"",R193&lt;&gt;""),R193-Q193,"")</f>
        <v/>
      </c>
      <c r="V193" s="7">
        <f>IF(Q193="","",IF(R193&lt;&gt;"",IF(R193&lt;=Q193,"Réalisée à temps","Réalisée en retard"),IF(Q193&lt;'Tableau de bord'!$C$7,"En retard","À venir")))</f>
        <v/>
      </c>
      <c r="W193" s="7">
        <f>IF(A193="","",IF(COUNTIF($A$5:$A$304,A193)&gt;1,"N° en double",IF(COUNTIF('Sites et équipements'!$D$5:$D$204,D193)=0,"Code installation inconnu",IF(Q193="","Échéance manquante",IF(AND(S193="Réalisé",R193=""),"Date de réalisation manquante",IF(AND(R193&lt;&gt;"",S193&lt;&gt;"Réalisé"),"Statut incohérent",IF(AND(K193="Oui",L193=""),"Référence réglementaire manquante","OK")))))))</f>
        <v/>
      </c>
      <c r="X193" s="7">
        <f>IF(AND(A193&lt;&gt;"",OR('Tableau de bord'!$C$9="",B193='Tableau de bord'!$C$9),OR('Tableau de bord'!$C$10="",C193='Tableau de bord'!$C$10),OR('Tableau de bord'!$C$11="",E193='Tableau de bord'!$C$11),OR('Tableau de bord'!$C$12="",F193='Tableau de bord'!$C$12),OR('Tableau de bord'!$C$13="",'Tableau de bord'!$C$13="Préventive"),OR('Tableau de bord'!$C$16="",M193='Tableau de bord'!$C$16),OR('Tableau de bord'!$C$17="",O193='Tableau de bord'!$C$17)),1,0)</f>
        <v/>
      </c>
      <c r="Y193" s="7">
        <f>IF(AND(X193=1,Q193&lt;&gt;"",Q193&gt;='Tableau de bord'!$C$5,Q193&lt;='Tableau de bord'!$C$6),1,0)</f>
        <v/>
      </c>
      <c r="Z193" s="7">
        <f>IF(AND(Y193=1,R193&lt;&gt;""),1,0)</f>
        <v/>
      </c>
      <c r="AA193" s="7">
        <f>IF(AND(X193=1,V193="En retard"),1,0)</f>
        <v/>
      </c>
      <c r="AB193" s="7">
        <f>IF(AND(AA193=1,K193="Oui"),1,0)</f>
        <v/>
      </c>
      <c r="AC193" s="7">
        <f>IF(AND(A193&lt;&gt;"",Q193&lt;&gt;"",Q193&gt;='Tableau de bord'!$C$5,Q193&lt;='Tableau de bord'!$C$6),B193,"")</f>
        <v/>
      </c>
      <c r="AD193" s="7">
        <f>IF(AND(AC193&lt;&gt;"",R193&lt;&gt;""),B193,"")</f>
        <v/>
      </c>
      <c r="AE193" s="7">
        <f>IF(V193="En retard",B193,"")</f>
        <v/>
      </c>
      <c r="AF193" s="7">
        <f>IF(OR(W193="",W193="OK"),0,1)</f>
        <v/>
      </c>
    </row>
    <row r="194" ht="18" customHeight="1">
      <c r="A194" s="7" t="n"/>
      <c r="B194" s="7" t="n"/>
      <c r="C194" s="7" t="n"/>
      <c r="D194" s="7" t="n"/>
      <c r="E194" s="7" t="n"/>
      <c r="F194" s="7" t="n"/>
      <c r="G194" s="7" t="n"/>
      <c r="H194" s="7" t="n"/>
      <c r="I194" s="7" t="n"/>
      <c r="J194" s="7" t="n"/>
      <c r="K194" s="7" t="n"/>
      <c r="L194" s="7" t="n"/>
      <c r="M194" s="7" t="n"/>
      <c r="N194" s="7" t="n"/>
      <c r="O194" s="7" t="n"/>
      <c r="P194" s="16" t="n"/>
      <c r="Q194" s="16" t="n"/>
      <c r="R194" s="16" t="n"/>
      <c r="S194" s="7" t="n"/>
      <c r="T194" s="7" t="n"/>
      <c r="U194" s="7">
        <f>IF(AND(Q194&lt;&gt;"",R194&lt;&gt;""),R194-Q194,"")</f>
        <v/>
      </c>
      <c r="V194" s="7">
        <f>IF(Q194="","",IF(R194&lt;&gt;"",IF(R194&lt;=Q194,"Réalisée à temps","Réalisée en retard"),IF(Q194&lt;'Tableau de bord'!$C$7,"En retard","À venir")))</f>
        <v/>
      </c>
      <c r="W194" s="7">
        <f>IF(A194="","",IF(COUNTIF($A$5:$A$304,A194)&gt;1,"N° en double",IF(COUNTIF('Sites et équipements'!$D$5:$D$204,D194)=0,"Code installation inconnu",IF(Q194="","Échéance manquante",IF(AND(S194="Réalisé",R194=""),"Date de réalisation manquante",IF(AND(R194&lt;&gt;"",S194&lt;&gt;"Réalisé"),"Statut incohérent",IF(AND(K194="Oui",L194=""),"Référence réglementaire manquante","OK")))))))</f>
        <v/>
      </c>
      <c r="X194" s="7">
        <f>IF(AND(A194&lt;&gt;"",OR('Tableau de bord'!$C$9="",B194='Tableau de bord'!$C$9),OR('Tableau de bord'!$C$10="",C194='Tableau de bord'!$C$10),OR('Tableau de bord'!$C$11="",E194='Tableau de bord'!$C$11),OR('Tableau de bord'!$C$12="",F194='Tableau de bord'!$C$12),OR('Tableau de bord'!$C$13="",'Tableau de bord'!$C$13="Préventive"),OR('Tableau de bord'!$C$16="",M194='Tableau de bord'!$C$16),OR('Tableau de bord'!$C$17="",O194='Tableau de bord'!$C$17)),1,0)</f>
        <v/>
      </c>
      <c r="Y194" s="7">
        <f>IF(AND(X194=1,Q194&lt;&gt;"",Q194&gt;='Tableau de bord'!$C$5,Q194&lt;='Tableau de bord'!$C$6),1,0)</f>
        <v/>
      </c>
      <c r="Z194" s="7">
        <f>IF(AND(Y194=1,R194&lt;&gt;""),1,0)</f>
        <v/>
      </c>
      <c r="AA194" s="7">
        <f>IF(AND(X194=1,V194="En retard"),1,0)</f>
        <v/>
      </c>
      <c r="AB194" s="7">
        <f>IF(AND(AA194=1,K194="Oui"),1,0)</f>
        <v/>
      </c>
      <c r="AC194" s="7">
        <f>IF(AND(A194&lt;&gt;"",Q194&lt;&gt;"",Q194&gt;='Tableau de bord'!$C$5,Q194&lt;='Tableau de bord'!$C$6),B194,"")</f>
        <v/>
      </c>
      <c r="AD194" s="7">
        <f>IF(AND(AC194&lt;&gt;"",R194&lt;&gt;""),B194,"")</f>
        <v/>
      </c>
      <c r="AE194" s="7">
        <f>IF(V194="En retard",B194,"")</f>
        <v/>
      </c>
      <c r="AF194" s="7">
        <f>IF(OR(W194="",W194="OK"),0,1)</f>
        <v/>
      </c>
    </row>
    <row r="195" ht="18" customHeight="1">
      <c r="A195" s="7" t="n"/>
      <c r="B195" s="7" t="n"/>
      <c r="C195" s="7" t="n"/>
      <c r="D195" s="7" t="n"/>
      <c r="E195" s="7" t="n"/>
      <c r="F195" s="7" t="n"/>
      <c r="G195" s="7" t="n"/>
      <c r="H195" s="7" t="n"/>
      <c r="I195" s="7" t="n"/>
      <c r="J195" s="7" t="n"/>
      <c r="K195" s="7" t="n"/>
      <c r="L195" s="7" t="n"/>
      <c r="M195" s="7" t="n"/>
      <c r="N195" s="7" t="n"/>
      <c r="O195" s="7" t="n"/>
      <c r="P195" s="16" t="n"/>
      <c r="Q195" s="16" t="n"/>
      <c r="R195" s="16" t="n"/>
      <c r="S195" s="7" t="n"/>
      <c r="T195" s="7" t="n"/>
      <c r="U195" s="7">
        <f>IF(AND(Q195&lt;&gt;"",R195&lt;&gt;""),R195-Q195,"")</f>
        <v/>
      </c>
      <c r="V195" s="7">
        <f>IF(Q195="","",IF(R195&lt;&gt;"",IF(R195&lt;=Q195,"Réalisée à temps","Réalisée en retard"),IF(Q195&lt;'Tableau de bord'!$C$7,"En retard","À venir")))</f>
        <v/>
      </c>
      <c r="W195" s="7">
        <f>IF(A195="","",IF(COUNTIF($A$5:$A$304,A195)&gt;1,"N° en double",IF(COUNTIF('Sites et équipements'!$D$5:$D$204,D195)=0,"Code installation inconnu",IF(Q195="","Échéance manquante",IF(AND(S195="Réalisé",R195=""),"Date de réalisation manquante",IF(AND(R195&lt;&gt;"",S195&lt;&gt;"Réalisé"),"Statut incohérent",IF(AND(K195="Oui",L195=""),"Référence réglementaire manquante","OK")))))))</f>
        <v/>
      </c>
      <c r="X195" s="7">
        <f>IF(AND(A195&lt;&gt;"",OR('Tableau de bord'!$C$9="",B195='Tableau de bord'!$C$9),OR('Tableau de bord'!$C$10="",C195='Tableau de bord'!$C$10),OR('Tableau de bord'!$C$11="",E195='Tableau de bord'!$C$11),OR('Tableau de bord'!$C$12="",F195='Tableau de bord'!$C$12),OR('Tableau de bord'!$C$13="",'Tableau de bord'!$C$13="Préventive"),OR('Tableau de bord'!$C$16="",M195='Tableau de bord'!$C$16),OR('Tableau de bord'!$C$17="",O195='Tableau de bord'!$C$17)),1,0)</f>
        <v/>
      </c>
      <c r="Y195" s="7">
        <f>IF(AND(X195=1,Q195&lt;&gt;"",Q195&gt;='Tableau de bord'!$C$5,Q195&lt;='Tableau de bord'!$C$6),1,0)</f>
        <v/>
      </c>
      <c r="Z195" s="7">
        <f>IF(AND(Y195=1,R195&lt;&gt;""),1,0)</f>
        <v/>
      </c>
      <c r="AA195" s="7">
        <f>IF(AND(X195=1,V195="En retard"),1,0)</f>
        <v/>
      </c>
      <c r="AB195" s="7">
        <f>IF(AND(AA195=1,K195="Oui"),1,0)</f>
        <v/>
      </c>
      <c r="AC195" s="7">
        <f>IF(AND(A195&lt;&gt;"",Q195&lt;&gt;"",Q195&gt;='Tableau de bord'!$C$5,Q195&lt;='Tableau de bord'!$C$6),B195,"")</f>
        <v/>
      </c>
      <c r="AD195" s="7">
        <f>IF(AND(AC195&lt;&gt;"",R195&lt;&gt;""),B195,"")</f>
        <v/>
      </c>
      <c r="AE195" s="7">
        <f>IF(V195="En retard",B195,"")</f>
        <v/>
      </c>
      <c r="AF195" s="7">
        <f>IF(OR(W195="",W195="OK"),0,1)</f>
        <v/>
      </c>
    </row>
    <row r="196" ht="18" customHeight="1">
      <c r="A196" s="7" t="n"/>
      <c r="B196" s="7" t="n"/>
      <c r="C196" s="7" t="n"/>
      <c r="D196" s="7" t="n"/>
      <c r="E196" s="7" t="n"/>
      <c r="F196" s="7" t="n"/>
      <c r="G196" s="7" t="n"/>
      <c r="H196" s="7" t="n"/>
      <c r="I196" s="7" t="n"/>
      <c r="J196" s="7" t="n"/>
      <c r="K196" s="7" t="n"/>
      <c r="L196" s="7" t="n"/>
      <c r="M196" s="7" t="n"/>
      <c r="N196" s="7" t="n"/>
      <c r="O196" s="7" t="n"/>
      <c r="P196" s="16" t="n"/>
      <c r="Q196" s="16" t="n"/>
      <c r="R196" s="16" t="n"/>
      <c r="S196" s="7" t="n"/>
      <c r="T196" s="7" t="n"/>
      <c r="U196" s="7">
        <f>IF(AND(Q196&lt;&gt;"",R196&lt;&gt;""),R196-Q196,"")</f>
        <v/>
      </c>
      <c r="V196" s="7">
        <f>IF(Q196="","",IF(R196&lt;&gt;"",IF(R196&lt;=Q196,"Réalisée à temps","Réalisée en retard"),IF(Q196&lt;'Tableau de bord'!$C$7,"En retard","À venir")))</f>
        <v/>
      </c>
      <c r="W196" s="7">
        <f>IF(A196="","",IF(COUNTIF($A$5:$A$304,A196)&gt;1,"N° en double",IF(COUNTIF('Sites et équipements'!$D$5:$D$204,D196)=0,"Code installation inconnu",IF(Q196="","Échéance manquante",IF(AND(S196="Réalisé",R196=""),"Date de réalisation manquante",IF(AND(R196&lt;&gt;"",S196&lt;&gt;"Réalisé"),"Statut incohérent",IF(AND(K196="Oui",L196=""),"Référence réglementaire manquante","OK")))))))</f>
        <v/>
      </c>
      <c r="X196" s="7">
        <f>IF(AND(A196&lt;&gt;"",OR('Tableau de bord'!$C$9="",B196='Tableau de bord'!$C$9),OR('Tableau de bord'!$C$10="",C196='Tableau de bord'!$C$10),OR('Tableau de bord'!$C$11="",E196='Tableau de bord'!$C$11),OR('Tableau de bord'!$C$12="",F196='Tableau de bord'!$C$12),OR('Tableau de bord'!$C$13="",'Tableau de bord'!$C$13="Préventive"),OR('Tableau de bord'!$C$16="",M196='Tableau de bord'!$C$16),OR('Tableau de bord'!$C$17="",O196='Tableau de bord'!$C$17)),1,0)</f>
        <v/>
      </c>
      <c r="Y196" s="7">
        <f>IF(AND(X196=1,Q196&lt;&gt;"",Q196&gt;='Tableau de bord'!$C$5,Q196&lt;='Tableau de bord'!$C$6),1,0)</f>
        <v/>
      </c>
      <c r="Z196" s="7">
        <f>IF(AND(Y196=1,R196&lt;&gt;""),1,0)</f>
        <v/>
      </c>
      <c r="AA196" s="7">
        <f>IF(AND(X196=1,V196="En retard"),1,0)</f>
        <v/>
      </c>
      <c r="AB196" s="7">
        <f>IF(AND(AA196=1,K196="Oui"),1,0)</f>
        <v/>
      </c>
      <c r="AC196" s="7">
        <f>IF(AND(A196&lt;&gt;"",Q196&lt;&gt;"",Q196&gt;='Tableau de bord'!$C$5,Q196&lt;='Tableau de bord'!$C$6),B196,"")</f>
        <v/>
      </c>
      <c r="AD196" s="7">
        <f>IF(AND(AC196&lt;&gt;"",R196&lt;&gt;""),B196,"")</f>
        <v/>
      </c>
      <c r="AE196" s="7">
        <f>IF(V196="En retard",B196,"")</f>
        <v/>
      </c>
      <c r="AF196" s="7">
        <f>IF(OR(W196="",W196="OK"),0,1)</f>
        <v/>
      </c>
    </row>
    <row r="197" ht="18" customHeight="1">
      <c r="A197" s="7" t="n"/>
      <c r="B197" s="7" t="n"/>
      <c r="C197" s="7" t="n"/>
      <c r="D197" s="7" t="n"/>
      <c r="E197" s="7" t="n"/>
      <c r="F197" s="7" t="n"/>
      <c r="G197" s="7" t="n"/>
      <c r="H197" s="7" t="n"/>
      <c r="I197" s="7" t="n"/>
      <c r="J197" s="7" t="n"/>
      <c r="K197" s="7" t="n"/>
      <c r="L197" s="7" t="n"/>
      <c r="M197" s="7" t="n"/>
      <c r="N197" s="7" t="n"/>
      <c r="O197" s="7" t="n"/>
      <c r="P197" s="16" t="n"/>
      <c r="Q197" s="16" t="n"/>
      <c r="R197" s="16" t="n"/>
      <c r="S197" s="7" t="n"/>
      <c r="T197" s="7" t="n"/>
      <c r="U197" s="7">
        <f>IF(AND(Q197&lt;&gt;"",R197&lt;&gt;""),R197-Q197,"")</f>
        <v/>
      </c>
      <c r="V197" s="7">
        <f>IF(Q197="","",IF(R197&lt;&gt;"",IF(R197&lt;=Q197,"Réalisée à temps","Réalisée en retard"),IF(Q197&lt;'Tableau de bord'!$C$7,"En retard","À venir")))</f>
        <v/>
      </c>
      <c r="W197" s="7">
        <f>IF(A197="","",IF(COUNTIF($A$5:$A$304,A197)&gt;1,"N° en double",IF(COUNTIF('Sites et équipements'!$D$5:$D$204,D197)=0,"Code installation inconnu",IF(Q197="","Échéance manquante",IF(AND(S197="Réalisé",R197=""),"Date de réalisation manquante",IF(AND(R197&lt;&gt;"",S197&lt;&gt;"Réalisé"),"Statut incohérent",IF(AND(K197="Oui",L197=""),"Référence réglementaire manquante","OK")))))))</f>
        <v/>
      </c>
      <c r="X197" s="7">
        <f>IF(AND(A197&lt;&gt;"",OR('Tableau de bord'!$C$9="",B197='Tableau de bord'!$C$9),OR('Tableau de bord'!$C$10="",C197='Tableau de bord'!$C$10),OR('Tableau de bord'!$C$11="",E197='Tableau de bord'!$C$11),OR('Tableau de bord'!$C$12="",F197='Tableau de bord'!$C$12),OR('Tableau de bord'!$C$13="",'Tableau de bord'!$C$13="Préventive"),OR('Tableau de bord'!$C$16="",M197='Tableau de bord'!$C$16),OR('Tableau de bord'!$C$17="",O197='Tableau de bord'!$C$17)),1,0)</f>
        <v/>
      </c>
      <c r="Y197" s="7">
        <f>IF(AND(X197=1,Q197&lt;&gt;"",Q197&gt;='Tableau de bord'!$C$5,Q197&lt;='Tableau de bord'!$C$6),1,0)</f>
        <v/>
      </c>
      <c r="Z197" s="7">
        <f>IF(AND(Y197=1,R197&lt;&gt;""),1,0)</f>
        <v/>
      </c>
      <c r="AA197" s="7">
        <f>IF(AND(X197=1,V197="En retard"),1,0)</f>
        <v/>
      </c>
      <c r="AB197" s="7">
        <f>IF(AND(AA197=1,K197="Oui"),1,0)</f>
        <v/>
      </c>
      <c r="AC197" s="7">
        <f>IF(AND(A197&lt;&gt;"",Q197&lt;&gt;"",Q197&gt;='Tableau de bord'!$C$5,Q197&lt;='Tableau de bord'!$C$6),B197,"")</f>
        <v/>
      </c>
      <c r="AD197" s="7">
        <f>IF(AND(AC197&lt;&gt;"",R197&lt;&gt;""),B197,"")</f>
        <v/>
      </c>
      <c r="AE197" s="7">
        <f>IF(V197="En retard",B197,"")</f>
        <v/>
      </c>
      <c r="AF197" s="7">
        <f>IF(OR(W197="",W197="OK"),0,1)</f>
        <v/>
      </c>
    </row>
    <row r="198" ht="18" customHeight="1">
      <c r="A198" s="7" t="n"/>
      <c r="B198" s="7" t="n"/>
      <c r="C198" s="7" t="n"/>
      <c r="D198" s="7" t="n"/>
      <c r="E198" s="7" t="n"/>
      <c r="F198" s="7" t="n"/>
      <c r="G198" s="7" t="n"/>
      <c r="H198" s="7" t="n"/>
      <c r="I198" s="7" t="n"/>
      <c r="J198" s="7" t="n"/>
      <c r="K198" s="7" t="n"/>
      <c r="L198" s="7" t="n"/>
      <c r="M198" s="7" t="n"/>
      <c r="N198" s="7" t="n"/>
      <c r="O198" s="7" t="n"/>
      <c r="P198" s="16" t="n"/>
      <c r="Q198" s="16" t="n"/>
      <c r="R198" s="16" t="n"/>
      <c r="S198" s="7" t="n"/>
      <c r="T198" s="7" t="n"/>
      <c r="U198" s="7">
        <f>IF(AND(Q198&lt;&gt;"",R198&lt;&gt;""),R198-Q198,"")</f>
        <v/>
      </c>
      <c r="V198" s="7">
        <f>IF(Q198="","",IF(R198&lt;&gt;"",IF(R198&lt;=Q198,"Réalisée à temps","Réalisée en retard"),IF(Q198&lt;'Tableau de bord'!$C$7,"En retard","À venir")))</f>
        <v/>
      </c>
      <c r="W198" s="7">
        <f>IF(A198="","",IF(COUNTIF($A$5:$A$304,A198)&gt;1,"N° en double",IF(COUNTIF('Sites et équipements'!$D$5:$D$204,D198)=0,"Code installation inconnu",IF(Q198="","Échéance manquante",IF(AND(S198="Réalisé",R198=""),"Date de réalisation manquante",IF(AND(R198&lt;&gt;"",S198&lt;&gt;"Réalisé"),"Statut incohérent",IF(AND(K198="Oui",L198=""),"Référence réglementaire manquante","OK")))))))</f>
        <v/>
      </c>
      <c r="X198" s="7">
        <f>IF(AND(A198&lt;&gt;"",OR('Tableau de bord'!$C$9="",B198='Tableau de bord'!$C$9),OR('Tableau de bord'!$C$10="",C198='Tableau de bord'!$C$10),OR('Tableau de bord'!$C$11="",E198='Tableau de bord'!$C$11),OR('Tableau de bord'!$C$12="",F198='Tableau de bord'!$C$12),OR('Tableau de bord'!$C$13="",'Tableau de bord'!$C$13="Préventive"),OR('Tableau de bord'!$C$16="",M198='Tableau de bord'!$C$16),OR('Tableau de bord'!$C$17="",O198='Tableau de bord'!$C$17)),1,0)</f>
        <v/>
      </c>
      <c r="Y198" s="7">
        <f>IF(AND(X198=1,Q198&lt;&gt;"",Q198&gt;='Tableau de bord'!$C$5,Q198&lt;='Tableau de bord'!$C$6),1,0)</f>
        <v/>
      </c>
      <c r="Z198" s="7">
        <f>IF(AND(Y198=1,R198&lt;&gt;""),1,0)</f>
        <v/>
      </c>
      <c r="AA198" s="7">
        <f>IF(AND(X198=1,V198="En retard"),1,0)</f>
        <v/>
      </c>
      <c r="AB198" s="7">
        <f>IF(AND(AA198=1,K198="Oui"),1,0)</f>
        <v/>
      </c>
      <c r="AC198" s="7">
        <f>IF(AND(A198&lt;&gt;"",Q198&lt;&gt;"",Q198&gt;='Tableau de bord'!$C$5,Q198&lt;='Tableau de bord'!$C$6),B198,"")</f>
        <v/>
      </c>
      <c r="AD198" s="7">
        <f>IF(AND(AC198&lt;&gt;"",R198&lt;&gt;""),B198,"")</f>
        <v/>
      </c>
      <c r="AE198" s="7">
        <f>IF(V198="En retard",B198,"")</f>
        <v/>
      </c>
      <c r="AF198" s="7">
        <f>IF(OR(W198="",W198="OK"),0,1)</f>
        <v/>
      </c>
    </row>
    <row r="199" ht="18" customHeight="1">
      <c r="A199" s="7" t="n"/>
      <c r="B199" s="7" t="n"/>
      <c r="C199" s="7" t="n"/>
      <c r="D199" s="7" t="n"/>
      <c r="E199" s="7" t="n"/>
      <c r="F199" s="7" t="n"/>
      <c r="G199" s="7" t="n"/>
      <c r="H199" s="7" t="n"/>
      <c r="I199" s="7" t="n"/>
      <c r="J199" s="7" t="n"/>
      <c r="K199" s="7" t="n"/>
      <c r="L199" s="7" t="n"/>
      <c r="M199" s="7" t="n"/>
      <c r="N199" s="7" t="n"/>
      <c r="O199" s="7" t="n"/>
      <c r="P199" s="16" t="n"/>
      <c r="Q199" s="16" t="n"/>
      <c r="R199" s="16" t="n"/>
      <c r="S199" s="7" t="n"/>
      <c r="T199" s="7" t="n"/>
      <c r="U199" s="7">
        <f>IF(AND(Q199&lt;&gt;"",R199&lt;&gt;""),R199-Q199,"")</f>
        <v/>
      </c>
      <c r="V199" s="7">
        <f>IF(Q199="","",IF(R199&lt;&gt;"",IF(R199&lt;=Q199,"Réalisée à temps","Réalisée en retard"),IF(Q199&lt;'Tableau de bord'!$C$7,"En retard","À venir")))</f>
        <v/>
      </c>
      <c r="W199" s="7">
        <f>IF(A199="","",IF(COUNTIF($A$5:$A$304,A199)&gt;1,"N° en double",IF(COUNTIF('Sites et équipements'!$D$5:$D$204,D199)=0,"Code installation inconnu",IF(Q199="","Échéance manquante",IF(AND(S199="Réalisé",R199=""),"Date de réalisation manquante",IF(AND(R199&lt;&gt;"",S199&lt;&gt;"Réalisé"),"Statut incohérent",IF(AND(K199="Oui",L199=""),"Référence réglementaire manquante","OK")))))))</f>
        <v/>
      </c>
      <c r="X199" s="7">
        <f>IF(AND(A199&lt;&gt;"",OR('Tableau de bord'!$C$9="",B199='Tableau de bord'!$C$9),OR('Tableau de bord'!$C$10="",C199='Tableau de bord'!$C$10),OR('Tableau de bord'!$C$11="",E199='Tableau de bord'!$C$11),OR('Tableau de bord'!$C$12="",F199='Tableau de bord'!$C$12),OR('Tableau de bord'!$C$13="",'Tableau de bord'!$C$13="Préventive"),OR('Tableau de bord'!$C$16="",M199='Tableau de bord'!$C$16),OR('Tableau de bord'!$C$17="",O199='Tableau de bord'!$C$17)),1,0)</f>
        <v/>
      </c>
      <c r="Y199" s="7">
        <f>IF(AND(X199=1,Q199&lt;&gt;"",Q199&gt;='Tableau de bord'!$C$5,Q199&lt;='Tableau de bord'!$C$6),1,0)</f>
        <v/>
      </c>
      <c r="Z199" s="7">
        <f>IF(AND(Y199=1,R199&lt;&gt;""),1,0)</f>
        <v/>
      </c>
      <c r="AA199" s="7">
        <f>IF(AND(X199=1,V199="En retard"),1,0)</f>
        <v/>
      </c>
      <c r="AB199" s="7">
        <f>IF(AND(AA199=1,K199="Oui"),1,0)</f>
        <v/>
      </c>
      <c r="AC199" s="7">
        <f>IF(AND(A199&lt;&gt;"",Q199&lt;&gt;"",Q199&gt;='Tableau de bord'!$C$5,Q199&lt;='Tableau de bord'!$C$6),B199,"")</f>
        <v/>
      </c>
      <c r="AD199" s="7">
        <f>IF(AND(AC199&lt;&gt;"",R199&lt;&gt;""),B199,"")</f>
        <v/>
      </c>
      <c r="AE199" s="7">
        <f>IF(V199="En retard",B199,"")</f>
        <v/>
      </c>
      <c r="AF199" s="7">
        <f>IF(OR(W199="",W199="OK"),0,1)</f>
        <v/>
      </c>
    </row>
    <row r="200" ht="18" customHeight="1">
      <c r="A200" s="7" t="n"/>
      <c r="B200" s="7" t="n"/>
      <c r="C200" s="7" t="n"/>
      <c r="D200" s="7" t="n"/>
      <c r="E200" s="7" t="n"/>
      <c r="F200" s="7" t="n"/>
      <c r="G200" s="7" t="n"/>
      <c r="H200" s="7" t="n"/>
      <c r="I200" s="7" t="n"/>
      <c r="J200" s="7" t="n"/>
      <c r="K200" s="7" t="n"/>
      <c r="L200" s="7" t="n"/>
      <c r="M200" s="7" t="n"/>
      <c r="N200" s="7" t="n"/>
      <c r="O200" s="7" t="n"/>
      <c r="P200" s="16" t="n"/>
      <c r="Q200" s="16" t="n"/>
      <c r="R200" s="16" t="n"/>
      <c r="S200" s="7" t="n"/>
      <c r="T200" s="7" t="n"/>
      <c r="U200" s="7">
        <f>IF(AND(Q200&lt;&gt;"",R200&lt;&gt;""),R200-Q200,"")</f>
        <v/>
      </c>
      <c r="V200" s="7">
        <f>IF(Q200="","",IF(R200&lt;&gt;"",IF(R200&lt;=Q200,"Réalisée à temps","Réalisée en retard"),IF(Q200&lt;'Tableau de bord'!$C$7,"En retard","À venir")))</f>
        <v/>
      </c>
      <c r="W200" s="7">
        <f>IF(A200="","",IF(COUNTIF($A$5:$A$304,A200)&gt;1,"N° en double",IF(COUNTIF('Sites et équipements'!$D$5:$D$204,D200)=0,"Code installation inconnu",IF(Q200="","Échéance manquante",IF(AND(S200="Réalisé",R200=""),"Date de réalisation manquante",IF(AND(R200&lt;&gt;"",S200&lt;&gt;"Réalisé"),"Statut incohérent",IF(AND(K200="Oui",L200=""),"Référence réglementaire manquante","OK")))))))</f>
        <v/>
      </c>
      <c r="X200" s="7">
        <f>IF(AND(A200&lt;&gt;"",OR('Tableau de bord'!$C$9="",B200='Tableau de bord'!$C$9),OR('Tableau de bord'!$C$10="",C200='Tableau de bord'!$C$10),OR('Tableau de bord'!$C$11="",E200='Tableau de bord'!$C$11),OR('Tableau de bord'!$C$12="",F200='Tableau de bord'!$C$12),OR('Tableau de bord'!$C$13="",'Tableau de bord'!$C$13="Préventive"),OR('Tableau de bord'!$C$16="",M200='Tableau de bord'!$C$16),OR('Tableau de bord'!$C$17="",O200='Tableau de bord'!$C$17)),1,0)</f>
        <v/>
      </c>
      <c r="Y200" s="7">
        <f>IF(AND(X200=1,Q200&lt;&gt;"",Q200&gt;='Tableau de bord'!$C$5,Q200&lt;='Tableau de bord'!$C$6),1,0)</f>
        <v/>
      </c>
      <c r="Z200" s="7">
        <f>IF(AND(Y200=1,R200&lt;&gt;""),1,0)</f>
        <v/>
      </c>
      <c r="AA200" s="7">
        <f>IF(AND(X200=1,V200="En retard"),1,0)</f>
        <v/>
      </c>
      <c r="AB200" s="7">
        <f>IF(AND(AA200=1,K200="Oui"),1,0)</f>
        <v/>
      </c>
      <c r="AC200" s="7">
        <f>IF(AND(A200&lt;&gt;"",Q200&lt;&gt;"",Q200&gt;='Tableau de bord'!$C$5,Q200&lt;='Tableau de bord'!$C$6),B200,"")</f>
        <v/>
      </c>
      <c r="AD200" s="7">
        <f>IF(AND(AC200&lt;&gt;"",R200&lt;&gt;""),B200,"")</f>
        <v/>
      </c>
      <c r="AE200" s="7">
        <f>IF(V200="En retard",B200,"")</f>
        <v/>
      </c>
      <c r="AF200" s="7">
        <f>IF(OR(W200="",W200="OK"),0,1)</f>
        <v/>
      </c>
    </row>
    <row r="201" ht="18" customHeight="1">
      <c r="A201" s="7" t="n"/>
      <c r="B201" s="7" t="n"/>
      <c r="C201" s="7" t="n"/>
      <c r="D201" s="7" t="n"/>
      <c r="E201" s="7" t="n"/>
      <c r="F201" s="7" t="n"/>
      <c r="G201" s="7" t="n"/>
      <c r="H201" s="7" t="n"/>
      <c r="I201" s="7" t="n"/>
      <c r="J201" s="7" t="n"/>
      <c r="K201" s="7" t="n"/>
      <c r="L201" s="7" t="n"/>
      <c r="M201" s="7" t="n"/>
      <c r="N201" s="7" t="n"/>
      <c r="O201" s="7" t="n"/>
      <c r="P201" s="16" t="n"/>
      <c r="Q201" s="16" t="n"/>
      <c r="R201" s="16" t="n"/>
      <c r="S201" s="7" t="n"/>
      <c r="T201" s="7" t="n"/>
      <c r="U201" s="7">
        <f>IF(AND(Q201&lt;&gt;"",R201&lt;&gt;""),R201-Q201,"")</f>
        <v/>
      </c>
      <c r="V201" s="7">
        <f>IF(Q201="","",IF(R201&lt;&gt;"",IF(R201&lt;=Q201,"Réalisée à temps","Réalisée en retard"),IF(Q201&lt;'Tableau de bord'!$C$7,"En retard","À venir")))</f>
        <v/>
      </c>
      <c r="W201" s="7">
        <f>IF(A201="","",IF(COUNTIF($A$5:$A$304,A201)&gt;1,"N° en double",IF(COUNTIF('Sites et équipements'!$D$5:$D$204,D201)=0,"Code installation inconnu",IF(Q201="","Échéance manquante",IF(AND(S201="Réalisé",R201=""),"Date de réalisation manquante",IF(AND(R201&lt;&gt;"",S201&lt;&gt;"Réalisé"),"Statut incohérent",IF(AND(K201="Oui",L201=""),"Référence réglementaire manquante","OK")))))))</f>
        <v/>
      </c>
      <c r="X201" s="7">
        <f>IF(AND(A201&lt;&gt;"",OR('Tableau de bord'!$C$9="",B201='Tableau de bord'!$C$9),OR('Tableau de bord'!$C$10="",C201='Tableau de bord'!$C$10),OR('Tableau de bord'!$C$11="",E201='Tableau de bord'!$C$11),OR('Tableau de bord'!$C$12="",F201='Tableau de bord'!$C$12),OR('Tableau de bord'!$C$13="",'Tableau de bord'!$C$13="Préventive"),OR('Tableau de bord'!$C$16="",M201='Tableau de bord'!$C$16),OR('Tableau de bord'!$C$17="",O201='Tableau de bord'!$C$17)),1,0)</f>
        <v/>
      </c>
      <c r="Y201" s="7">
        <f>IF(AND(X201=1,Q201&lt;&gt;"",Q201&gt;='Tableau de bord'!$C$5,Q201&lt;='Tableau de bord'!$C$6),1,0)</f>
        <v/>
      </c>
      <c r="Z201" s="7">
        <f>IF(AND(Y201=1,R201&lt;&gt;""),1,0)</f>
        <v/>
      </c>
      <c r="AA201" s="7">
        <f>IF(AND(X201=1,V201="En retard"),1,0)</f>
        <v/>
      </c>
      <c r="AB201" s="7">
        <f>IF(AND(AA201=1,K201="Oui"),1,0)</f>
        <v/>
      </c>
      <c r="AC201" s="7">
        <f>IF(AND(A201&lt;&gt;"",Q201&lt;&gt;"",Q201&gt;='Tableau de bord'!$C$5,Q201&lt;='Tableau de bord'!$C$6),B201,"")</f>
        <v/>
      </c>
      <c r="AD201" s="7">
        <f>IF(AND(AC201&lt;&gt;"",R201&lt;&gt;""),B201,"")</f>
        <v/>
      </c>
      <c r="AE201" s="7">
        <f>IF(V201="En retard",B201,"")</f>
        <v/>
      </c>
      <c r="AF201" s="7">
        <f>IF(OR(W201="",W201="OK"),0,1)</f>
        <v/>
      </c>
    </row>
    <row r="202" ht="18" customHeight="1">
      <c r="A202" s="7" t="n"/>
      <c r="B202" s="7" t="n"/>
      <c r="C202" s="7" t="n"/>
      <c r="D202" s="7" t="n"/>
      <c r="E202" s="7" t="n"/>
      <c r="F202" s="7" t="n"/>
      <c r="G202" s="7" t="n"/>
      <c r="H202" s="7" t="n"/>
      <c r="I202" s="7" t="n"/>
      <c r="J202" s="7" t="n"/>
      <c r="K202" s="7" t="n"/>
      <c r="L202" s="7" t="n"/>
      <c r="M202" s="7" t="n"/>
      <c r="N202" s="7" t="n"/>
      <c r="O202" s="7" t="n"/>
      <c r="P202" s="16" t="n"/>
      <c r="Q202" s="16" t="n"/>
      <c r="R202" s="16" t="n"/>
      <c r="S202" s="7" t="n"/>
      <c r="T202" s="7" t="n"/>
      <c r="U202" s="7">
        <f>IF(AND(Q202&lt;&gt;"",R202&lt;&gt;""),R202-Q202,"")</f>
        <v/>
      </c>
      <c r="V202" s="7">
        <f>IF(Q202="","",IF(R202&lt;&gt;"",IF(R202&lt;=Q202,"Réalisée à temps","Réalisée en retard"),IF(Q202&lt;'Tableau de bord'!$C$7,"En retard","À venir")))</f>
        <v/>
      </c>
      <c r="W202" s="7">
        <f>IF(A202="","",IF(COUNTIF($A$5:$A$304,A202)&gt;1,"N° en double",IF(COUNTIF('Sites et équipements'!$D$5:$D$204,D202)=0,"Code installation inconnu",IF(Q202="","Échéance manquante",IF(AND(S202="Réalisé",R202=""),"Date de réalisation manquante",IF(AND(R202&lt;&gt;"",S202&lt;&gt;"Réalisé"),"Statut incohérent",IF(AND(K202="Oui",L202=""),"Référence réglementaire manquante","OK")))))))</f>
        <v/>
      </c>
      <c r="X202" s="7">
        <f>IF(AND(A202&lt;&gt;"",OR('Tableau de bord'!$C$9="",B202='Tableau de bord'!$C$9),OR('Tableau de bord'!$C$10="",C202='Tableau de bord'!$C$10),OR('Tableau de bord'!$C$11="",E202='Tableau de bord'!$C$11),OR('Tableau de bord'!$C$12="",F202='Tableau de bord'!$C$12),OR('Tableau de bord'!$C$13="",'Tableau de bord'!$C$13="Préventive"),OR('Tableau de bord'!$C$16="",M202='Tableau de bord'!$C$16),OR('Tableau de bord'!$C$17="",O202='Tableau de bord'!$C$17)),1,0)</f>
        <v/>
      </c>
      <c r="Y202" s="7">
        <f>IF(AND(X202=1,Q202&lt;&gt;"",Q202&gt;='Tableau de bord'!$C$5,Q202&lt;='Tableau de bord'!$C$6),1,0)</f>
        <v/>
      </c>
      <c r="Z202" s="7">
        <f>IF(AND(Y202=1,R202&lt;&gt;""),1,0)</f>
        <v/>
      </c>
      <c r="AA202" s="7">
        <f>IF(AND(X202=1,V202="En retard"),1,0)</f>
        <v/>
      </c>
      <c r="AB202" s="7">
        <f>IF(AND(AA202=1,K202="Oui"),1,0)</f>
        <v/>
      </c>
      <c r="AC202" s="7">
        <f>IF(AND(A202&lt;&gt;"",Q202&lt;&gt;"",Q202&gt;='Tableau de bord'!$C$5,Q202&lt;='Tableau de bord'!$C$6),B202,"")</f>
        <v/>
      </c>
      <c r="AD202" s="7">
        <f>IF(AND(AC202&lt;&gt;"",R202&lt;&gt;""),B202,"")</f>
        <v/>
      </c>
      <c r="AE202" s="7">
        <f>IF(V202="En retard",B202,"")</f>
        <v/>
      </c>
      <c r="AF202" s="7">
        <f>IF(OR(W202="",W202="OK"),0,1)</f>
        <v/>
      </c>
    </row>
    <row r="203" ht="18" customHeight="1">
      <c r="A203" s="7" t="n"/>
      <c r="B203" s="7" t="n"/>
      <c r="C203" s="7" t="n"/>
      <c r="D203" s="7" t="n"/>
      <c r="E203" s="7" t="n"/>
      <c r="F203" s="7" t="n"/>
      <c r="G203" s="7" t="n"/>
      <c r="H203" s="7" t="n"/>
      <c r="I203" s="7" t="n"/>
      <c r="J203" s="7" t="n"/>
      <c r="K203" s="7" t="n"/>
      <c r="L203" s="7" t="n"/>
      <c r="M203" s="7" t="n"/>
      <c r="N203" s="7" t="n"/>
      <c r="O203" s="7" t="n"/>
      <c r="P203" s="16" t="n"/>
      <c r="Q203" s="16" t="n"/>
      <c r="R203" s="16" t="n"/>
      <c r="S203" s="7" t="n"/>
      <c r="T203" s="7" t="n"/>
      <c r="U203" s="7">
        <f>IF(AND(Q203&lt;&gt;"",R203&lt;&gt;""),R203-Q203,"")</f>
        <v/>
      </c>
      <c r="V203" s="7">
        <f>IF(Q203="","",IF(R203&lt;&gt;"",IF(R203&lt;=Q203,"Réalisée à temps","Réalisée en retard"),IF(Q203&lt;'Tableau de bord'!$C$7,"En retard","À venir")))</f>
        <v/>
      </c>
      <c r="W203" s="7">
        <f>IF(A203="","",IF(COUNTIF($A$5:$A$304,A203)&gt;1,"N° en double",IF(COUNTIF('Sites et équipements'!$D$5:$D$204,D203)=0,"Code installation inconnu",IF(Q203="","Échéance manquante",IF(AND(S203="Réalisé",R203=""),"Date de réalisation manquante",IF(AND(R203&lt;&gt;"",S203&lt;&gt;"Réalisé"),"Statut incohérent",IF(AND(K203="Oui",L203=""),"Référence réglementaire manquante","OK")))))))</f>
        <v/>
      </c>
      <c r="X203" s="7">
        <f>IF(AND(A203&lt;&gt;"",OR('Tableau de bord'!$C$9="",B203='Tableau de bord'!$C$9),OR('Tableau de bord'!$C$10="",C203='Tableau de bord'!$C$10),OR('Tableau de bord'!$C$11="",E203='Tableau de bord'!$C$11),OR('Tableau de bord'!$C$12="",F203='Tableau de bord'!$C$12),OR('Tableau de bord'!$C$13="",'Tableau de bord'!$C$13="Préventive"),OR('Tableau de bord'!$C$16="",M203='Tableau de bord'!$C$16),OR('Tableau de bord'!$C$17="",O203='Tableau de bord'!$C$17)),1,0)</f>
        <v/>
      </c>
      <c r="Y203" s="7">
        <f>IF(AND(X203=1,Q203&lt;&gt;"",Q203&gt;='Tableau de bord'!$C$5,Q203&lt;='Tableau de bord'!$C$6),1,0)</f>
        <v/>
      </c>
      <c r="Z203" s="7">
        <f>IF(AND(Y203=1,R203&lt;&gt;""),1,0)</f>
        <v/>
      </c>
      <c r="AA203" s="7">
        <f>IF(AND(X203=1,V203="En retard"),1,0)</f>
        <v/>
      </c>
      <c r="AB203" s="7">
        <f>IF(AND(AA203=1,K203="Oui"),1,0)</f>
        <v/>
      </c>
      <c r="AC203" s="7">
        <f>IF(AND(A203&lt;&gt;"",Q203&lt;&gt;"",Q203&gt;='Tableau de bord'!$C$5,Q203&lt;='Tableau de bord'!$C$6),B203,"")</f>
        <v/>
      </c>
      <c r="AD203" s="7">
        <f>IF(AND(AC203&lt;&gt;"",R203&lt;&gt;""),B203,"")</f>
        <v/>
      </c>
      <c r="AE203" s="7">
        <f>IF(V203="En retard",B203,"")</f>
        <v/>
      </c>
      <c r="AF203" s="7">
        <f>IF(OR(W203="",W203="OK"),0,1)</f>
        <v/>
      </c>
    </row>
    <row r="204" ht="18" customHeight="1">
      <c r="A204" s="7" t="n"/>
      <c r="B204" s="7" t="n"/>
      <c r="C204" s="7" t="n"/>
      <c r="D204" s="7" t="n"/>
      <c r="E204" s="7" t="n"/>
      <c r="F204" s="7" t="n"/>
      <c r="G204" s="7" t="n"/>
      <c r="H204" s="7" t="n"/>
      <c r="I204" s="7" t="n"/>
      <c r="J204" s="7" t="n"/>
      <c r="K204" s="7" t="n"/>
      <c r="L204" s="7" t="n"/>
      <c r="M204" s="7" t="n"/>
      <c r="N204" s="7" t="n"/>
      <c r="O204" s="7" t="n"/>
      <c r="P204" s="16" t="n"/>
      <c r="Q204" s="16" t="n"/>
      <c r="R204" s="16" t="n"/>
      <c r="S204" s="7" t="n"/>
      <c r="T204" s="7" t="n"/>
      <c r="U204" s="7">
        <f>IF(AND(Q204&lt;&gt;"",R204&lt;&gt;""),R204-Q204,"")</f>
        <v/>
      </c>
      <c r="V204" s="7">
        <f>IF(Q204="","",IF(R204&lt;&gt;"",IF(R204&lt;=Q204,"Réalisée à temps","Réalisée en retard"),IF(Q204&lt;'Tableau de bord'!$C$7,"En retard","À venir")))</f>
        <v/>
      </c>
      <c r="W204" s="7">
        <f>IF(A204="","",IF(COUNTIF($A$5:$A$304,A204)&gt;1,"N° en double",IF(COUNTIF('Sites et équipements'!$D$5:$D$204,D204)=0,"Code installation inconnu",IF(Q204="","Échéance manquante",IF(AND(S204="Réalisé",R204=""),"Date de réalisation manquante",IF(AND(R204&lt;&gt;"",S204&lt;&gt;"Réalisé"),"Statut incohérent",IF(AND(K204="Oui",L204=""),"Référence réglementaire manquante","OK")))))))</f>
        <v/>
      </c>
      <c r="X204" s="7">
        <f>IF(AND(A204&lt;&gt;"",OR('Tableau de bord'!$C$9="",B204='Tableau de bord'!$C$9),OR('Tableau de bord'!$C$10="",C204='Tableau de bord'!$C$10),OR('Tableau de bord'!$C$11="",E204='Tableau de bord'!$C$11),OR('Tableau de bord'!$C$12="",F204='Tableau de bord'!$C$12),OR('Tableau de bord'!$C$13="",'Tableau de bord'!$C$13="Préventive"),OR('Tableau de bord'!$C$16="",M204='Tableau de bord'!$C$16),OR('Tableau de bord'!$C$17="",O204='Tableau de bord'!$C$17)),1,0)</f>
        <v/>
      </c>
      <c r="Y204" s="7">
        <f>IF(AND(X204=1,Q204&lt;&gt;"",Q204&gt;='Tableau de bord'!$C$5,Q204&lt;='Tableau de bord'!$C$6),1,0)</f>
        <v/>
      </c>
      <c r="Z204" s="7">
        <f>IF(AND(Y204=1,R204&lt;&gt;""),1,0)</f>
        <v/>
      </c>
      <c r="AA204" s="7">
        <f>IF(AND(X204=1,V204="En retard"),1,0)</f>
        <v/>
      </c>
      <c r="AB204" s="7">
        <f>IF(AND(AA204=1,K204="Oui"),1,0)</f>
        <v/>
      </c>
      <c r="AC204" s="7">
        <f>IF(AND(A204&lt;&gt;"",Q204&lt;&gt;"",Q204&gt;='Tableau de bord'!$C$5,Q204&lt;='Tableau de bord'!$C$6),B204,"")</f>
        <v/>
      </c>
      <c r="AD204" s="7">
        <f>IF(AND(AC204&lt;&gt;"",R204&lt;&gt;""),B204,"")</f>
        <v/>
      </c>
      <c r="AE204" s="7">
        <f>IF(V204="En retard",B204,"")</f>
        <v/>
      </c>
      <c r="AF204" s="7">
        <f>IF(OR(W204="",W204="OK"),0,1)</f>
        <v/>
      </c>
    </row>
    <row r="205" ht="18" customHeight="1">
      <c r="A205" s="7" t="n"/>
      <c r="B205" s="7" t="n"/>
      <c r="C205" s="7" t="n"/>
      <c r="D205" s="7" t="n"/>
      <c r="E205" s="7" t="n"/>
      <c r="F205" s="7" t="n"/>
      <c r="G205" s="7" t="n"/>
      <c r="H205" s="7" t="n"/>
      <c r="I205" s="7" t="n"/>
      <c r="J205" s="7" t="n"/>
      <c r="K205" s="7" t="n"/>
      <c r="L205" s="7" t="n"/>
      <c r="M205" s="7" t="n"/>
      <c r="N205" s="7" t="n"/>
      <c r="O205" s="7" t="n"/>
      <c r="P205" s="16" t="n"/>
      <c r="Q205" s="16" t="n"/>
      <c r="R205" s="16" t="n"/>
      <c r="S205" s="7" t="n"/>
      <c r="T205" s="7" t="n"/>
      <c r="U205" s="7">
        <f>IF(AND(Q205&lt;&gt;"",R205&lt;&gt;""),R205-Q205,"")</f>
        <v/>
      </c>
      <c r="V205" s="7">
        <f>IF(Q205="","",IF(R205&lt;&gt;"",IF(R205&lt;=Q205,"Réalisée à temps","Réalisée en retard"),IF(Q205&lt;'Tableau de bord'!$C$7,"En retard","À venir")))</f>
        <v/>
      </c>
      <c r="W205" s="7">
        <f>IF(A205="","",IF(COUNTIF($A$5:$A$304,A205)&gt;1,"N° en double",IF(COUNTIF('Sites et équipements'!$D$5:$D$204,D205)=0,"Code installation inconnu",IF(Q205="","Échéance manquante",IF(AND(S205="Réalisé",R205=""),"Date de réalisation manquante",IF(AND(R205&lt;&gt;"",S205&lt;&gt;"Réalisé"),"Statut incohérent",IF(AND(K205="Oui",L205=""),"Référence réglementaire manquante","OK")))))))</f>
        <v/>
      </c>
      <c r="X205" s="7">
        <f>IF(AND(A205&lt;&gt;"",OR('Tableau de bord'!$C$9="",B205='Tableau de bord'!$C$9),OR('Tableau de bord'!$C$10="",C205='Tableau de bord'!$C$10),OR('Tableau de bord'!$C$11="",E205='Tableau de bord'!$C$11),OR('Tableau de bord'!$C$12="",F205='Tableau de bord'!$C$12),OR('Tableau de bord'!$C$13="",'Tableau de bord'!$C$13="Préventive"),OR('Tableau de bord'!$C$16="",M205='Tableau de bord'!$C$16),OR('Tableau de bord'!$C$17="",O205='Tableau de bord'!$C$17)),1,0)</f>
        <v/>
      </c>
      <c r="Y205" s="7">
        <f>IF(AND(X205=1,Q205&lt;&gt;"",Q205&gt;='Tableau de bord'!$C$5,Q205&lt;='Tableau de bord'!$C$6),1,0)</f>
        <v/>
      </c>
      <c r="Z205" s="7">
        <f>IF(AND(Y205=1,R205&lt;&gt;""),1,0)</f>
        <v/>
      </c>
      <c r="AA205" s="7">
        <f>IF(AND(X205=1,V205="En retard"),1,0)</f>
        <v/>
      </c>
      <c r="AB205" s="7">
        <f>IF(AND(AA205=1,K205="Oui"),1,0)</f>
        <v/>
      </c>
      <c r="AC205" s="7">
        <f>IF(AND(A205&lt;&gt;"",Q205&lt;&gt;"",Q205&gt;='Tableau de bord'!$C$5,Q205&lt;='Tableau de bord'!$C$6),B205,"")</f>
        <v/>
      </c>
      <c r="AD205" s="7">
        <f>IF(AND(AC205&lt;&gt;"",R205&lt;&gt;""),B205,"")</f>
        <v/>
      </c>
      <c r="AE205" s="7">
        <f>IF(V205="En retard",B205,"")</f>
        <v/>
      </c>
      <c r="AF205" s="7">
        <f>IF(OR(W205="",W205="OK"),0,1)</f>
        <v/>
      </c>
    </row>
    <row r="206" ht="18" customHeight="1">
      <c r="A206" s="7" t="n"/>
      <c r="B206" s="7" t="n"/>
      <c r="C206" s="7" t="n"/>
      <c r="D206" s="7" t="n"/>
      <c r="E206" s="7" t="n"/>
      <c r="F206" s="7" t="n"/>
      <c r="G206" s="7" t="n"/>
      <c r="H206" s="7" t="n"/>
      <c r="I206" s="7" t="n"/>
      <c r="J206" s="7" t="n"/>
      <c r="K206" s="7" t="n"/>
      <c r="L206" s="7" t="n"/>
      <c r="M206" s="7" t="n"/>
      <c r="N206" s="7" t="n"/>
      <c r="O206" s="7" t="n"/>
      <c r="P206" s="16" t="n"/>
      <c r="Q206" s="16" t="n"/>
      <c r="R206" s="16" t="n"/>
      <c r="S206" s="7" t="n"/>
      <c r="T206" s="7" t="n"/>
      <c r="U206" s="7">
        <f>IF(AND(Q206&lt;&gt;"",R206&lt;&gt;""),R206-Q206,"")</f>
        <v/>
      </c>
      <c r="V206" s="7">
        <f>IF(Q206="","",IF(R206&lt;&gt;"",IF(R206&lt;=Q206,"Réalisée à temps","Réalisée en retard"),IF(Q206&lt;'Tableau de bord'!$C$7,"En retard","À venir")))</f>
        <v/>
      </c>
      <c r="W206" s="7">
        <f>IF(A206="","",IF(COUNTIF($A$5:$A$304,A206)&gt;1,"N° en double",IF(COUNTIF('Sites et équipements'!$D$5:$D$204,D206)=0,"Code installation inconnu",IF(Q206="","Échéance manquante",IF(AND(S206="Réalisé",R206=""),"Date de réalisation manquante",IF(AND(R206&lt;&gt;"",S206&lt;&gt;"Réalisé"),"Statut incohérent",IF(AND(K206="Oui",L206=""),"Référence réglementaire manquante","OK")))))))</f>
        <v/>
      </c>
      <c r="X206" s="7">
        <f>IF(AND(A206&lt;&gt;"",OR('Tableau de bord'!$C$9="",B206='Tableau de bord'!$C$9),OR('Tableau de bord'!$C$10="",C206='Tableau de bord'!$C$10),OR('Tableau de bord'!$C$11="",E206='Tableau de bord'!$C$11),OR('Tableau de bord'!$C$12="",F206='Tableau de bord'!$C$12),OR('Tableau de bord'!$C$13="",'Tableau de bord'!$C$13="Préventive"),OR('Tableau de bord'!$C$16="",M206='Tableau de bord'!$C$16),OR('Tableau de bord'!$C$17="",O206='Tableau de bord'!$C$17)),1,0)</f>
        <v/>
      </c>
      <c r="Y206" s="7">
        <f>IF(AND(X206=1,Q206&lt;&gt;"",Q206&gt;='Tableau de bord'!$C$5,Q206&lt;='Tableau de bord'!$C$6),1,0)</f>
        <v/>
      </c>
      <c r="Z206" s="7">
        <f>IF(AND(Y206=1,R206&lt;&gt;""),1,0)</f>
        <v/>
      </c>
      <c r="AA206" s="7">
        <f>IF(AND(X206=1,V206="En retard"),1,0)</f>
        <v/>
      </c>
      <c r="AB206" s="7">
        <f>IF(AND(AA206=1,K206="Oui"),1,0)</f>
        <v/>
      </c>
      <c r="AC206" s="7">
        <f>IF(AND(A206&lt;&gt;"",Q206&lt;&gt;"",Q206&gt;='Tableau de bord'!$C$5,Q206&lt;='Tableau de bord'!$C$6),B206,"")</f>
        <v/>
      </c>
      <c r="AD206" s="7">
        <f>IF(AND(AC206&lt;&gt;"",R206&lt;&gt;""),B206,"")</f>
        <v/>
      </c>
      <c r="AE206" s="7">
        <f>IF(V206="En retard",B206,"")</f>
        <v/>
      </c>
      <c r="AF206" s="7">
        <f>IF(OR(W206="",W206="OK"),0,1)</f>
        <v/>
      </c>
    </row>
    <row r="207" ht="18" customHeight="1">
      <c r="A207" s="7" t="n"/>
      <c r="B207" s="7" t="n"/>
      <c r="C207" s="7" t="n"/>
      <c r="D207" s="7" t="n"/>
      <c r="E207" s="7" t="n"/>
      <c r="F207" s="7" t="n"/>
      <c r="G207" s="7" t="n"/>
      <c r="H207" s="7" t="n"/>
      <c r="I207" s="7" t="n"/>
      <c r="J207" s="7" t="n"/>
      <c r="K207" s="7" t="n"/>
      <c r="L207" s="7" t="n"/>
      <c r="M207" s="7" t="n"/>
      <c r="N207" s="7" t="n"/>
      <c r="O207" s="7" t="n"/>
      <c r="P207" s="16" t="n"/>
      <c r="Q207" s="16" t="n"/>
      <c r="R207" s="16" t="n"/>
      <c r="S207" s="7" t="n"/>
      <c r="T207" s="7" t="n"/>
      <c r="U207" s="7">
        <f>IF(AND(Q207&lt;&gt;"",R207&lt;&gt;""),R207-Q207,"")</f>
        <v/>
      </c>
      <c r="V207" s="7">
        <f>IF(Q207="","",IF(R207&lt;&gt;"",IF(R207&lt;=Q207,"Réalisée à temps","Réalisée en retard"),IF(Q207&lt;'Tableau de bord'!$C$7,"En retard","À venir")))</f>
        <v/>
      </c>
      <c r="W207" s="7">
        <f>IF(A207="","",IF(COUNTIF($A$5:$A$304,A207)&gt;1,"N° en double",IF(COUNTIF('Sites et équipements'!$D$5:$D$204,D207)=0,"Code installation inconnu",IF(Q207="","Échéance manquante",IF(AND(S207="Réalisé",R207=""),"Date de réalisation manquante",IF(AND(R207&lt;&gt;"",S207&lt;&gt;"Réalisé"),"Statut incohérent",IF(AND(K207="Oui",L207=""),"Référence réglementaire manquante","OK")))))))</f>
        <v/>
      </c>
      <c r="X207" s="7">
        <f>IF(AND(A207&lt;&gt;"",OR('Tableau de bord'!$C$9="",B207='Tableau de bord'!$C$9),OR('Tableau de bord'!$C$10="",C207='Tableau de bord'!$C$10),OR('Tableau de bord'!$C$11="",E207='Tableau de bord'!$C$11),OR('Tableau de bord'!$C$12="",F207='Tableau de bord'!$C$12),OR('Tableau de bord'!$C$13="",'Tableau de bord'!$C$13="Préventive"),OR('Tableau de bord'!$C$16="",M207='Tableau de bord'!$C$16),OR('Tableau de bord'!$C$17="",O207='Tableau de bord'!$C$17)),1,0)</f>
        <v/>
      </c>
      <c r="Y207" s="7">
        <f>IF(AND(X207=1,Q207&lt;&gt;"",Q207&gt;='Tableau de bord'!$C$5,Q207&lt;='Tableau de bord'!$C$6),1,0)</f>
        <v/>
      </c>
      <c r="Z207" s="7">
        <f>IF(AND(Y207=1,R207&lt;&gt;""),1,0)</f>
        <v/>
      </c>
      <c r="AA207" s="7">
        <f>IF(AND(X207=1,V207="En retard"),1,0)</f>
        <v/>
      </c>
      <c r="AB207" s="7">
        <f>IF(AND(AA207=1,K207="Oui"),1,0)</f>
        <v/>
      </c>
      <c r="AC207" s="7">
        <f>IF(AND(A207&lt;&gt;"",Q207&lt;&gt;"",Q207&gt;='Tableau de bord'!$C$5,Q207&lt;='Tableau de bord'!$C$6),B207,"")</f>
        <v/>
      </c>
      <c r="AD207" s="7">
        <f>IF(AND(AC207&lt;&gt;"",R207&lt;&gt;""),B207,"")</f>
        <v/>
      </c>
      <c r="AE207" s="7">
        <f>IF(V207="En retard",B207,"")</f>
        <v/>
      </c>
      <c r="AF207" s="7">
        <f>IF(OR(W207="",W207="OK"),0,1)</f>
        <v/>
      </c>
    </row>
    <row r="208" ht="18" customHeight="1">
      <c r="A208" s="7" t="n"/>
      <c r="B208" s="7" t="n"/>
      <c r="C208" s="7" t="n"/>
      <c r="D208" s="7" t="n"/>
      <c r="E208" s="7" t="n"/>
      <c r="F208" s="7" t="n"/>
      <c r="G208" s="7" t="n"/>
      <c r="H208" s="7" t="n"/>
      <c r="I208" s="7" t="n"/>
      <c r="J208" s="7" t="n"/>
      <c r="K208" s="7" t="n"/>
      <c r="L208" s="7" t="n"/>
      <c r="M208" s="7" t="n"/>
      <c r="N208" s="7" t="n"/>
      <c r="O208" s="7" t="n"/>
      <c r="P208" s="16" t="n"/>
      <c r="Q208" s="16" t="n"/>
      <c r="R208" s="16" t="n"/>
      <c r="S208" s="7" t="n"/>
      <c r="T208" s="7" t="n"/>
      <c r="U208" s="7">
        <f>IF(AND(Q208&lt;&gt;"",R208&lt;&gt;""),R208-Q208,"")</f>
        <v/>
      </c>
      <c r="V208" s="7">
        <f>IF(Q208="","",IF(R208&lt;&gt;"",IF(R208&lt;=Q208,"Réalisée à temps","Réalisée en retard"),IF(Q208&lt;'Tableau de bord'!$C$7,"En retard","À venir")))</f>
        <v/>
      </c>
      <c r="W208" s="7">
        <f>IF(A208="","",IF(COUNTIF($A$5:$A$304,A208)&gt;1,"N° en double",IF(COUNTIF('Sites et équipements'!$D$5:$D$204,D208)=0,"Code installation inconnu",IF(Q208="","Échéance manquante",IF(AND(S208="Réalisé",R208=""),"Date de réalisation manquante",IF(AND(R208&lt;&gt;"",S208&lt;&gt;"Réalisé"),"Statut incohérent",IF(AND(K208="Oui",L208=""),"Référence réglementaire manquante","OK")))))))</f>
        <v/>
      </c>
      <c r="X208" s="7">
        <f>IF(AND(A208&lt;&gt;"",OR('Tableau de bord'!$C$9="",B208='Tableau de bord'!$C$9),OR('Tableau de bord'!$C$10="",C208='Tableau de bord'!$C$10),OR('Tableau de bord'!$C$11="",E208='Tableau de bord'!$C$11),OR('Tableau de bord'!$C$12="",F208='Tableau de bord'!$C$12),OR('Tableau de bord'!$C$13="",'Tableau de bord'!$C$13="Préventive"),OR('Tableau de bord'!$C$16="",M208='Tableau de bord'!$C$16),OR('Tableau de bord'!$C$17="",O208='Tableau de bord'!$C$17)),1,0)</f>
        <v/>
      </c>
      <c r="Y208" s="7">
        <f>IF(AND(X208=1,Q208&lt;&gt;"",Q208&gt;='Tableau de bord'!$C$5,Q208&lt;='Tableau de bord'!$C$6),1,0)</f>
        <v/>
      </c>
      <c r="Z208" s="7">
        <f>IF(AND(Y208=1,R208&lt;&gt;""),1,0)</f>
        <v/>
      </c>
      <c r="AA208" s="7">
        <f>IF(AND(X208=1,V208="En retard"),1,0)</f>
        <v/>
      </c>
      <c r="AB208" s="7">
        <f>IF(AND(AA208=1,K208="Oui"),1,0)</f>
        <v/>
      </c>
      <c r="AC208" s="7">
        <f>IF(AND(A208&lt;&gt;"",Q208&lt;&gt;"",Q208&gt;='Tableau de bord'!$C$5,Q208&lt;='Tableau de bord'!$C$6),B208,"")</f>
        <v/>
      </c>
      <c r="AD208" s="7">
        <f>IF(AND(AC208&lt;&gt;"",R208&lt;&gt;""),B208,"")</f>
        <v/>
      </c>
      <c r="AE208" s="7">
        <f>IF(V208="En retard",B208,"")</f>
        <v/>
      </c>
      <c r="AF208" s="7">
        <f>IF(OR(W208="",W208="OK"),0,1)</f>
        <v/>
      </c>
    </row>
    <row r="209" ht="18" customHeight="1">
      <c r="A209" s="7" t="n"/>
      <c r="B209" s="7" t="n"/>
      <c r="C209" s="7" t="n"/>
      <c r="D209" s="7" t="n"/>
      <c r="E209" s="7" t="n"/>
      <c r="F209" s="7" t="n"/>
      <c r="G209" s="7" t="n"/>
      <c r="H209" s="7" t="n"/>
      <c r="I209" s="7" t="n"/>
      <c r="J209" s="7" t="n"/>
      <c r="K209" s="7" t="n"/>
      <c r="L209" s="7" t="n"/>
      <c r="M209" s="7" t="n"/>
      <c r="N209" s="7" t="n"/>
      <c r="O209" s="7" t="n"/>
      <c r="P209" s="16" t="n"/>
      <c r="Q209" s="16" t="n"/>
      <c r="R209" s="16" t="n"/>
      <c r="S209" s="7" t="n"/>
      <c r="T209" s="7" t="n"/>
      <c r="U209" s="7">
        <f>IF(AND(Q209&lt;&gt;"",R209&lt;&gt;""),R209-Q209,"")</f>
        <v/>
      </c>
      <c r="V209" s="7">
        <f>IF(Q209="","",IF(R209&lt;&gt;"",IF(R209&lt;=Q209,"Réalisée à temps","Réalisée en retard"),IF(Q209&lt;'Tableau de bord'!$C$7,"En retard","À venir")))</f>
        <v/>
      </c>
      <c r="W209" s="7">
        <f>IF(A209="","",IF(COUNTIF($A$5:$A$304,A209)&gt;1,"N° en double",IF(COUNTIF('Sites et équipements'!$D$5:$D$204,D209)=0,"Code installation inconnu",IF(Q209="","Échéance manquante",IF(AND(S209="Réalisé",R209=""),"Date de réalisation manquante",IF(AND(R209&lt;&gt;"",S209&lt;&gt;"Réalisé"),"Statut incohérent",IF(AND(K209="Oui",L209=""),"Référence réglementaire manquante","OK")))))))</f>
        <v/>
      </c>
      <c r="X209" s="7">
        <f>IF(AND(A209&lt;&gt;"",OR('Tableau de bord'!$C$9="",B209='Tableau de bord'!$C$9),OR('Tableau de bord'!$C$10="",C209='Tableau de bord'!$C$10),OR('Tableau de bord'!$C$11="",E209='Tableau de bord'!$C$11),OR('Tableau de bord'!$C$12="",F209='Tableau de bord'!$C$12),OR('Tableau de bord'!$C$13="",'Tableau de bord'!$C$13="Préventive"),OR('Tableau de bord'!$C$16="",M209='Tableau de bord'!$C$16),OR('Tableau de bord'!$C$17="",O209='Tableau de bord'!$C$17)),1,0)</f>
        <v/>
      </c>
      <c r="Y209" s="7">
        <f>IF(AND(X209=1,Q209&lt;&gt;"",Q209&gt;='Tableau de bord'!$C$5,Q209&lt;='Tableau de bord'!$C$6),1,0)</f>
        <v/>
      </c>
      <c r="Z209" s="7">
        <f>IF(AND(Y209=1,R209&lt;&gt;""),1,0)</f>
        <v/>
      </c>
      <c r="AA209" s="7">
        <f>IF(AND(X209=1,V209="En retard"),1,0)</f>
        <v/>
      </c>
      <c r="AB209" s="7">
        <f>IF(AND(AA209=1,K209="Oui"),1,0)</f>
        <v/>
      </c>
      <c r="AC209" s="7">
        <f>IF(AND(A209&lt;&gt;"",Q209&lt;&gt;"",Q209&gt;='Tableau de bord'!$C$5,Q209&lt;='Tableau de bord'!$C$6),B209,"")</f>
        <v/>
      </c>
      <c r="AD209" s="7">
        <f>IF(AND(AC209&lt;&gt;"",R209&lt;&gt;""),B209,"")</f>
        <v/>
      </c>
      <c r="AE209" s="7">
        <f>IF(V209="En retard",B209,"")</f>
        <v/>
      </c>
      <c r="AF209" s="7">
        <f>IF(OR(W209="",W209="OK"),0,1)</f>
        <v/>
      </c>
    </row>
    <row r="210" ht="18" customHeight="1">
      <c r="A210" s="7" t="n"/>
      <c r="B210" s="7" t="n"/>
      <c r="C210" s="7" t="n"/>
      <c r="D210" s="7" t="n"/>
      <c r="E210" s="7" t="n"/>
      <c r="F210" s="7" t="n"/>
      <c r="G210" s="7" t="n"/>
      <c r="H210" s="7" t="n"/>
      <c r="I210" s="7" t="n"/>
      <c r="J210" s="7" t="n"/>
      <c r="K210" s="7" t="n"/>
      <c r="L210" s="7" t="n"/>
      <c r="M210" s="7" t="n"/>
      <c r="N210" s="7" t="n"/>
      <c r="O210" s="7" t="n"/>
      <c r="P210" s="16" t="n"/>
      <c r="Q210" s="16" t="n"/>
      <c r="R210" s="16" t="n"/>
      <c r="S210" s="7" t="n"/>
      <c r="T210" s="7" t="n"/>
      <c r="U210" s="7">
        <f>IF(AND(Q210&lt;&gt;"",R210&lt;&gt;""),R210-Q210,"")</f>
        <v/>
      </c>
      <c r="V210" s="7">
        <f>IF(Q210="","",IF(R210&lt;&gt;"",IF(R210&lt;=Q210,"Réalisée à temps","Réalisée en retard"),IF(Q210&lt;'Tableau de bord'!$C$7,"En retard","À venir")))</f>
        <v/>
      </c>
      <c r="W210" s="7">
        <f>IF(A210="","",IF(COUNTIF($A$5:$A$304,A210)&gt;1,"N° en double",IF(COUNTIF('Sites et équipements'!$D$5:$D$204,D210)=0,"Code installation inconnu",IF(Q210="","Échéance manquante",IF(AND(S210="Réalisé",R210=""),"Date de réalisation manquante",IF(AND(R210&lt;&gt;"",S210&lt;&gt;"Réalisé"),"Statut incohérent",IF(AND(K210="Oui",L210=""),"Référence réglementaire manquante","OK")))))))</f>
        <v/>
      </c>
      <c r="X210" s="7">
        <f>IF(AND(A210&lt;&gt;"",OR('Tableau de bord'!$C$9="",B210='Tableau de bord'!$C$9),OR('Tableau de bord'!$C$10="",C210='Tableau de bord'!$C$10),OR('Tableau de bord'!$C$11="",E210='Tableau de bord'!$C$11),OR('Tableau de bord'!$C$12="",F210='Tableau de bord'!$C$12),OR('Tableau de bord'!$C$13="",'Tableau de bord'!$C$13="Préventive"),OR('Tableau de bord'!$C$16="",M210='Tableau de bord'!$C$16),OR('Tableau de bord'!$C$17="",O210='Tableau de bord'!$C$17)),1,0)</f>
        <v/>
      </c>
      <c r="Y210" s="7">
        <f>IF(AND(X210=1,Q210&lt;&gt;"",Q210&gt;='Tableau de bord'!$C$5,Q210&lt;='Tableau de bord'!$C$6),1,0)</f>
        <v/>
      </c>
      <c r="Z210" s="7">
        <f>IF(AND(Y210=1,R210&lt;&gt;""),1,0)</f>
        <v/>
      </c>
      <c r="AA210" s="7">
        <f>IF(AND(X210=1,V210="En retard"),1,0)</f>
        <v/>
      </c>
      <c r="AB210" s="7">
        <f>IF(AND(AA210=1,K210="Oui"),1,0)</f>
        <v/>
      </c>
      <c r="AC210" s="7">
        <f>IF(AND(A210&lt;&gt;"",Q210&lt;&gt;"",Q210&gt;='Tableau de bord'!$C$5,Q210&lt;='Tableau de bord'!$C$6),B210,"")</f>
        <v/>
      </c>
      <c r="AD210" s="7">
        <f>IF(AND(AC210&lt;&gt;"",R210&lt;&gt;""),B210,"")</f>
        <v/>
      </c>
      <c r="AE210" s="7">
        <f>IF(V210="En retard",B210,"")</f>
        <v/>
      </c>
      <c r="AF210" s="7">
        <f>IF(OR(W210="",W210="OK"),0,1)</f>
        <v/>
      </c>
    </row>
    <row r="211" ht="18" customHeight="1">
      <c r="A211" s="7" t="n"/>
      <c r="B211" s="7" t="n"/>
      <c r="C211" s="7" t="n"/>
      <c r="D211" s="7" t="n"/>
      <c r="E211" s="7" t="n"/>
      <c r="F211" s="7" t="n"/>
      <c r="G211" s="7" t="n"/>
      <c r="H211" s="7" t="n"/>
      <c r="I211" s="7" t="n"/>
      <c r="J211" s="7" t="n"/>
      <c r="K211" s="7" t="n"/>
      <c r="L211" s="7" t="n"/>
      <c r="M211" s="7" t="n"/>
      <c r="N211" s="7" t="n"/>
      <c r="O211" s="7" t="n"/>
      <c r="P211" s="16" t="n"/>
      <c r="Q211" s="16" t="n"/>
      <c r="R211" s="16" t="n"/>
      <c r="S211" s="7" t="n"/>
      <c r="T211" s="7" t="n"/>
      <c r="U211" s="7">
        <f>IF(AND(Q211&lt;&gt;"",R211&lt;&gt;""),R211-Q211,"")</f>
        <v/>
      </c>
      <c r="V211" s="7">
        <f>IF(Q211="","",IF(R211&lt;&gt;"",IF(R211&lt;=Q211,"Réalisée à temps","Réalisée en retard"),IF(Q211&lt;'Tableau de bord'!$C$7,"En retard","À venir")))</f>
        <v/>
      </c>
      <c r="W211" s="7">
        <f>IF(A211="","",IF(COUNTIF($A$5:$A$304,A211)&gt;1,"N° en double",IF(COUNTIF('Sites et équipements'!$D$5:$D$204,D211)=0,"Code installation inconnu",IF(Q211="","Échéance manquante",IF(AND(S211="Réalisé",R211=""),"Date de réalisation manquante",IF(AND(R211&lt;&gt;"",S211&lt;&gt;"Réalisé"),"Statut incohérent",IF(AND(K211="Oui",L211=""),"Référence réglementaire manquante","OK")))))))</f>
        <v/>
      </c>
      <c r="X211" s="7">
        <f>IF(AND(A211&lt;&gt;"",OR('Tableau de bord'!$C$9="",B211='Tableau de bord'!$C$9),OR('Tableau de bord'!$C$10="",C211='Tableau de bord'!$C$10),OR('Tableau de bord'!$C$11="",E211='Tableau de bord'!$C$11),OR('Tableau de bord'!$C$12="",F211='Tableau de bord'!$C$12),OR('Tableau de bord'!$C$13="",'Tableau de bord'!$C$13="Préventive"),OR('Tableau de bord'!$C$16="",M211='Tableau de bord'!$C$16),OR('Tableau de bord'!$C$17="",O211='Tableau de bord'!$C$17)),1,0)</f>
        <v/>
      </c>
      <c r="Y211" s="7">
        <f>IF(AND(X211=1,Q211&lt;&gt;"",Q211&gt;='Tableau de bord'!$C$5,Q211&lt;='Tableau de bord'!$C$6),1,0)</f>
        <v/>
      </c>
      <c r="Z211" s="7">
        <f>IF(AND(Y211=1,R211&lt;&gt;""),1,0)</f>
        <v/>
      </c>
      <c r="AA211" s="7">
        <f>IF(AND(X211=1,V211="En retard"),1,0)</f>
        <v/>
      </c>
      <c r="AB211" s="7">
        <f>IF(AND(AA211=1,K211="Oui"),1,0)</f>
        <v/>
      </c>
      <c r="AC211" s="7">
        <f>IF(AND(A211&lt;&gt;"",Q211&lt;&gt;"",Q211&gt;='Tableau de bord'!$C$5,Q211&lt;='Tableau de bord'!$C$6),B211,"")</f>
        <v/>
      </c>
      <c r="AD211" s="7">
        <f>IF(AND(AC211&lt;&gt;"",R211&lt;&gt;""),B211,"")</f>
        <v/>
      </c>
      <c r="AE211" s="7">
        <f>IF(V211="En retard",B211,"")</f>
        <v/>
      </c>
      <c r="AF211" s="7">
        <f>IF(OR(W211="",W211="OK"),0,1)</f>
        <v/>
      </c>
    </row>
    <row r="212" ht="18" customHeight="1">
      <c r="A212" s="7" t="n"/>
      <c r="B212" s="7" t="n"/>
      <c r="C212" s="7" t="n"/>
      <c r="D212" s="7" t="n"/>
      <c r="E212" s="7" t="n"/>
      <c r="F212" s="7" t="n"/>
      <c r="G212" s="7" t="n"/>
      <c r="H212" s="7" t="n"/>
      <c r="I212" s="7" t="n"/>
      <c r="J212" s="7" t="n"/>
      <c r="K212" s="7" t="n"/>
      <c r="L212" s="7" t="n"/>
      <c r="M212" s="7" t="n"/>
      <c r="N212" s="7" t="n"/>
      <c r="O212" s="7" t="n"/>
      <c r="P212" s="16" t="n"/>
      <c r="Q212" s="16" t="n"/>
      <c r="R212" s="16" t="n"/>
      <c r="S212" s="7" t="n"/>
      <c r="T212" s="7" t="n"/>
      <c r="U212" s="7">
        <f>IF(AND(Q212&lt;&gt;"",R212&lt;&gt;""),R212-Q212,"")</f>
        <v/>
      </c>
      <c r="V212" s="7">
        <f>IF(Q212="","",IF(R212&lt;&gt;"",IF(R212&lt;=Q212,"Réalisée à temps","Réalisée en retard"),IF(Q212&lt;'Tableau de bord'!$C$7,"En retard","À venir")))</f>
        <v/>
      </c>
      <c r="W212" s="7">
        <f>IF(A212="","",IF(COUNTIF($A$5:$A$304,A212)&gt;1,"N° en double",IF(COUNTIF('Sites et équipements'!$D$5:$D$204,D212)=0,"Code installation inconnu",IF(Q212="","Échéance manquante",IF(AND(S212="Réalisé",R212=""),"Date de réalisation manquante",IF(AND(R212&lt;&gt;"",S212&lt;&gt;"Réalisé"),"Statut incohérent",IF(AND(K212="Oui",L212=""),"Référence réglementaire manquante","OK")))))))</f>
        <v/>
      </c>
      <c r="X212" s="7">
        <f>IF(AND(A212&lt;&gt;"",OR('Tableau de bord'!$C$9="",B212='Tableau de bord'!$C$9),OR('Tableau de bord'!$C$10="",C212='Tableau de bord'!$C$10),OR('Tableau de bord'!$C$11="",E212='Tableau de bord'!$C$11),OR('Tableau de bord'!$C$12="",F212='Tableau de bord'!$C$12),OR('Tableau de bord'!$C$13="",'Tableau de bord'!$C$13="Préventive"),OR('Tableau de bord'!$C$16="",M212='Tableau de bord'!$C$16),OR('Tableau de bord'!$C$17="",O212='Tableau de bord'!$C$17)),1,0)</f>
        <v/>
      </c>
      <c r="Y212" s="7">
        <f>IF(AND(X212=1,Q212&lt;&gt;"",Q212&gt;='Tableau de bord'!$C$5,Q212&lt;='Tableau de bord'!$C$6),1,0)</f>
        <v/>
      </c>
      <c r="Z212" s="7">
        <f>IF(AND(Y212=1,R212&lt;&gt;""),1,0)</f>
        <v/>
      </c>
      <c r="AA212" s="7">
        <f>IF(AND(X212=1,V212="En retard"),1,0)</f>
        <v/>
      </c>
      <c r="AB212" s="7">
        <f>IF(AND(AA212=1,K212="Oui"),1,0)</f>
        <v/>
      </c>
      <c r="AC212" s="7">
        <f>IF(AND(A212&lt;&gt;"",Q212&lt;&gt;"",Q212&gt;='Tableau de bord'!$C$5,Q212&lt;='Tableau de bord'!$C$6),B212,"")</f>
        <v/>
      </c>
      <c r="AD212" s="7">
        <f>IF(AND(AC212&lt;&gt;"",R212&lt;&gt;""),B212,"")</f>
        <v/>
      </c>
      <c r="AE212" s="7">
        <f>IF(V212="En retard",B212,"")</f>
        <v/>
      </c>
      <c r="AF212" s="7">
        <f>IF(OR(W212="",W212="OK"),0,1)</f>
        <v/>
      </c>
    </row>
    <row r="213" ht="18" customHeight="1">
      <c r="A213" s="7" t="n"/>
      <c r="B213" s="7" t="n"/>
      <c r="C213" s="7" t="n"/>
      <c r="D213" s="7" t="n"/>
      <c r="E213" s="7" t="n"/>
      <c r="F213" s="7" t="n"/>
      <c r="G213" s="7" t="n"/>
      <c r="H213" s="7" t="n"/>
      <c r="I213" s="7" t="n"/>
      <c r="J213" s="7" t="n"/>
      <c r="K213" s="7" t="n"/>
      <c r="L213" s="7" t="n"/>
      <c r="M213" s="7" t="n"/>
      <c r="N213" s="7" t="n"/>
      <c r="O213" s="7" t="n"/>
      <c r="P213" s="16" t="n"/>
      <c r="Q213" s="16" t="n"/>
      <c r="R213" s="16" t="n"/>
      <c r="S213" s="7" t="n"/>
      <c r="T213" s="7" t="n"/>
      <c r="U213" s="7">
        <f>IF(AND(Q213&lt;&gt;"",R213&lt;&gt;""),R213-Q213,"")</f>
        <v/>
      </c>
      <c r="V213" s="7">
        <f>IF(Q213="","",IF(R213&lt;&gt;"",IF(R213&lt;=Q213,"Réalisée à temps","Réalisée en retard"),IF(Q213&lt;'Tableau de bord'!$C$7,"En retard","À venir")))</f>
        <v/>
      </c>
      <c r="W213" s="7">
        <f>IF(A213="","",IF(COUNTIF($A$5:$A$304,A213)&gt;1,"N° en double",IF(COUNTIF('Sites et équipements'!$D$5:$D$204,D213)=0,"Code installation inconnu",IF(Q213="","Échéance manquante",IF(AND(S213="Réalisé",R213=""),"Date de réalisation manquante",IF(AND(R213&lt;&gt;"",S213&lt;&gt;"Réalisé"),"Statut incohérent",IF(AND(K213="Oui",L213=""),"Référence réglementaire manquante","OK")))))))</f>
        <v/>
      </c>
      <c r="X213" s="7">
        <f>IF(AND(A213&lt;&gt;"",OR('Tableau de bord'!$C$9="",B213='Tableau de bord'!$C$9),OR('Tableau de bord'!$C$10="",C213='Tableau de bord'!$C$10),OR('Tableau de bord'!$C$11="",E213='Tableau de bord'!$C$11),OR('Tableau de bord'!$C$12="",F213='Tableau de bord'!$C$12),OR('Tableau de bord'!$C$13="",'Tableau de bord'!$C$13="Préventive"),OR('Tableau de bord'!$C$16="",M213='Tableau de bord'!$C$16),OR('Tableau de bord'!$C$17="",O213='Tableau de bord'!$C$17)),1,0)</f>
        <v/>
      </c>
      <c r="Y213" s="7">
        <f>IF(AND(X213=1,Q213&lt;&gt;"",Q213&gt;='Tableau de bord'!$C$5,Q213&lt;='Tableau de bord'!$C$6),1,0)</f>
        <v/>
      </c>
      <c r="Z213" s="7">
        <f>IF(AND(Y213=1,R213&lt;&gt;""),1,0)</f>
        <v/>
      </c>
      <c r="AA213" s="7">
        <f>IF(AND(X213=1,V213="En retard"),1,0)</f>
        <v/>
      </c>
      <c r="AB213" s="7">
        <f>IF(AND(AA213=1,K213="Oui"),1,0)</f>
        <v/>
      </c>
      <c r="AC213" s="7">
        <f>IF(AND(A213&lt;&gt;"",Q213&lt;&gt;"",Q213&gt;='Tableau de bord'!$C$5,Q213&lt;='Tableau de bord'!$C$6),B213,"")</f>
        <v/>
      </c>
      <c r="AD213" s="7">
        <f>IF(AND(AC213&lt;&gt;"",R213&lt;&gt;""),B213,"")</f>
        <v/>
      </c>
      <c r="AE213" s="7">
        <f>IF(V213="En retard",B213,"")</f>
        <v/>
      </c>
      <c r="AF213" s="7">
        <f>IF(OR(W213="",W213="OK"),0,1)</f>
        <v/>
      </c>
    </row>
    <row r="214" ht="18" customHeight="1">
      <c r="A214" s="7" t="n"/>
      <c r="B214" s="7" t="n"/>
      <c r="C214" s="7" t="n"/>
      <c r="D214" s="7" t="n"/>
      <c r="E214" s="7" t="n"/>
      <c r="F214" s="7" t="n"/>
      <c r="G214" s="7" t="n"/>
      <c r="H214" s="7" t="n"/>
      <c r="I214" s="7" t="n"/>
      <c r="J214" s="7" t="n"/>
      <c r="K214" s="7" t="n"/>
      <c r="L214" s="7" t="n"/>
      <c r="M214" s="7" t="n"/>
      <c r="N214" s="7" t="n"/>
      <c r="O214" s="7" t="n"/>
      <c r="P214" s="16" t="n"/>
      <c r="Q214" s="16" t="n"/>
      <c r="R214" s="16" t="n"/>
      <c r="S214" s="7" t="n"/>
      <c r="T214" s="7" t="n"/>
      <c r="U214" s="7">
        <f>IF(AND(Q214&lt;&gt;"",R214&lt;&gt;""),R214-Q214,"")</f>
        <v/>
      </c>
      <c r="V214" s="7">
        <f>IF(Q214="","",IF(R214&lt;&gt;"",IF(R214&lt;=Q214,"Réalisée à temps","Réalisée en retard"),IF(Q214&lt;'Tableau de bord'!$C$7,"En retard","À venir")))</f>
        <v/>
      </c>
      <c r="W214" s="7">
        <f>IF(A214="","",IF(COUNTIF($A$5:$A$304,A214)&gt;1,"N° en double",IF(COUNTIF('Sites et équipements'!$D$5:$D$204,D214)=0,"Code installation inconnu",IF(Q214="","Échéance manquante",IF(AND(S214="Réalisé",R214=""),"Date de réalisation manquante",IF(AND(R214&lt;&gt;"",S214&lt;&gt;"Réalisé"),"Statut incohérent",IF(AND(K214="Oui",L214=""),"Référence réglementaire manquante","OK")))))))</f>
        <v/>
      </c>
      <c r="X214" s="7">
        <f>IF(AND(A214&lt;&gt;"",OR('Tableau de bord'!$C$9="",B214='Tableau de bord'!$C$9),OR('Tableau de bord'!$C$10="",C214='Tableau de bord'!$C$10),OR('Tableau de bord'!$C$11="",E214='Tableau de bord'!$C$11),OR('Tableau de bord'!$C$12="",F214='Tableau de bord'!$C$12),OR('Tableau de bord'!$C$13="",'Tableau de bord'!$C$13="Préventive"),OR('Tableau de bord'!$C$16="",M214='Tableau de bord'!$C$16),OR('Tableau de bord'!$C$17="",O214='Tableau de bord'!$C$17)),1,0)</f>
        <v/>
      </c>
      <c r="Y214" s="7">
        <f>IF(AND(X214=1,Q214&lt;&gt;"",Q214&gt;='Tableau de bord'!$C$5,Q214&lt;='Tableau de bord'!$C$6),1,0)</f>
        <v/>
      </c>
      <c r="Z214" s="7">
        <f>IF(AND(Y214=1,R214&lt;&gt;""),1,0)</f>
        <v/>
      </c>
      <c r="AA214" s="7">
        <f>IF(AND(X214=1,V214="En retard"),1,0)</f>
        <v/>
      </c>
      <c r="AB214" s="7">
        <f>IF(AND(AA214=1,K214="Oui"),1,0)</f>
        <v/>
      </c>
      <c r="AC214" s="7">
        <f>IF(AND(A214&lt;&gt;"",Q214&lt;&gt;"",Q214&gt;='Tableau de bord'!$C$5,Q214&lt;='Tableau de bord'!$C$6),B214,"")</f>
        <v/>
      </c>
      <c r="AD214" s="7">
        <f>IF(AND(AC214&lt;&gt;"",R214&lt;&gt;""),B214,"")</f>
        <v/>
      </c>
      <c r="AE214" s="7">
        <f>IF(V214="En retard",B214,"")</f>
        <v/>
      </c>
      <c r="AF214" s="7">
        <f>IF(OR(W214="",W214="OK"),0,1)</f>
        <v/>
      </c>
    </row>
    <row r="215" ht="18" customHeight="1">
      <c r="A215" s="7" t="n"/>
      <c r="B215" s="7" t="n"/>
      <c r="C215" s="7" t="n"/>
      <c r="D215" s="7" t="n"/>
      <c r="E215" s="7" t="n"/>
      <c r="F215" s="7" t="n"/>
      <c r="G215" s="7" t="n"/>
      <c r="H215" s="7" t="n"/>
      <c r="I215" s="7" t="n"/>
      <c r="J215" s="7" t="n"/>
      <c r="K215" s="7" t="n"/>
      <c r="L215" s="7" t="n"/>
      <c r="M215" s="7" t="n"/>
      <c r="N215" s="7" t="n"/>
      <c r="O215" s="7" t="n"/>
      <c r="P215" s="16" t="n"/>
      <c r="Q215" s="16" t="n"/>
      <c r="R215" s="16" t="n"/>
      <c r="S215" s="7" t="n"/>
      <c r="T215" s="7" t="n"/>
      <c r="U215" s="7">
        <f>IF(AND(Q215&lt;&gt;"",R215&lt;&gt;""),R215-Q215,"")</f>
        <v/>
      </c>
      <c r="V215" s="7">
        <f>IF(Q215="","",IF(R215&lt;&gt;"",IF(R215&lt;=Q215,"Réalisée à temps","Réalisée en retard"),IF(Q215&lt;'Tableau de bord'!$C$7,"En retard","À venir")))</f>
        <v/>
      </c>
      <c r="W215" s="7">
        <f>IF(A215="","",IF(COUNTIF($A$5:$A$304,A215)&gt;1,"N° en double",IF(COUNTIF('Sites et équipements'!$D$5:$D$204,D215)=0,"Code installation inconnu",IF(Q215="","Échéance manquante",IF(AND(S215="Réalisé",R215=""),"Date de réalisation manquante",IF(AND(R215&lt;&gt;"",S215&lt;&gt;"Réalisé"),"Statut incohérent",IF(AND(K215="Oui",L215=""),"Référence réglementaire manquante","OK")))))))</f>
        <v/>
      </c>
      <c r="X215" s="7">
        <f>IF(AND(A215&lt;&gt;"",OR('Tableau de bord'!$C$9="",B215='Tableau de bord'!$C$9),OR('Tableau de bord'!$C$10="",C215='Tableau de bord'!$C$10),OR('Tableau de bord'!$C$11="",E215='Tableau de bord'!$C$11),OR('Tableau de bord'!$C$12="",F215='Tableau de bord'!$C$12),OR('Tableau de bord'!$C$13="",'Tableau de bord'!$C$13="Préventive"),OR('Tableau de bord'!$C$16="",M215='Tableau de bord'!$C$16),OR('Tableau de bord'!$C$17="",O215='Tableau de bord'!$C$17)),1,0)</f>
        <v/>
      </c>
      <c r="Y215" s="7">
        <f>IF(AND(X215=1,Q215&lt;&gt;"",Q215&gt;='Tableau de bord'!$C$5,Q215&lt;='Tableau de bord'!$C$6),1,0)</f>
        <v/>
      </c>
      <c r="Z215" s="7">
        <f>IF(AND(Y215=1,R215&lt;&gt;""),1,0)</f>
        <v/>
      </c>
      <c r="AA215" s="7">
        <f>IF(AND(X215=1,V215="En retard"),1,0)</f>
        <v/>
      </c>
      <c r="AB215" s="7">
        <f>IF(AND(AA215=1,K215="Oui"),1,0)</f>
        <v/>
      </c>
      <c r="AC215" s="7">
        <f>IF(AND(A215&lt;&gt;"",Q215&lt;&gt;"",Q215&gt;='Tableau de bord'!$C$5,Q215&lt;='Tableau de bord'!$C$6),B215,"")</f>
        <v/>
      </c>
      <c r="AD215" s="7">
        <f>IF(AND(AC215&lt;&gt;"",R215&lt;&gt;""),B215,"")</f>
        <v/>
      </c>
      <c r="AE215" s="7">
        <f>IF(V215="En retard",B215,"")</f>
        <v/>
      </c>
      <c r="AF215" s="7">
        <f>IF(OR(W215="",W215="OK"),0,1)</f>
        <v/>
      </c>
    </row>
    <row r="216" ht="18" customHeight="1">
      <c r="A216" s="7" t="n"/>
      <c r="B216" s="7" t="n"/>
      <c r="C216" s="7" t="n"/>
      <c r="D216" s="7" t="n"/>
      <c r="E216" s="7" t="n"/>
      <c r="F216" s="7" t="n"/>
      <c r="G216" s="7" t="n"/>
      <c r="H216" s="7" t="n"/>
      <c r="I216" s="7" t="n"/>
      <c r="J216" s="7" t="n"/>
      <c r="K216" s="7" t="n"/>
      <c r="L216" s="7" t="n"/>
      <c r="M216" s="7" t="n"/>
      <c r="N216" s="7" t="n"/>
      <c r="O216" s="7" t="n"/>
      <c r="P216" s="16" t="n"/>
      <c r="Q216" s="16" t="n"/>
      <c r="R216" s="16" t="n"/>
      <c r="S216" s="7" t="n"/>
      <c r="T216" s="7" t="n"/>
      <c r="U216" s="7">
        <f>IF(AND(Q216&lt;&gt;"",R216&lt;&gt;""),R216-Q216,"")</f>
        <v/>
      </c>
      <c r="V216" s="7">
        <f>IF(Q216="","",IF(R216&lt;&gt;"",IF(R216&lt;=Q216,"Réalisée à temps","Réalisée en retard"),IF(Q216&lt;'Tableau de bord'!$C$7,"En retard","À venir")))</f>
        <v/>
      </c>
      <c r="W216" s="7">
        <f>IF(A216="","",IF(COUNTIF($A$5:$A$304,A216)&gt;1,"N° en double",IF(COUNTIF('Sites et équipements'!$D$5:$D$204,D216)=0,"Code installation inconnu",IF(Q216="","Échéance manquante",IF(AND(S216="Réalisé",R216=""),"Date de réalisation manquante",IF(AND(R216&lt;&gt;"",S216&lt;&gt;"Réalisé"),"Statut incohérent",IF(AND(K216="Oui",L216=""),"Référence réglementaire manquante","OK")))))))</f>
        <v/>
      </c>
      <c r="X216" s="7">
        <f>IF(AND(A216&lt;&gt;"",OR('Tableau de bord'!$C$9="",B216='Tableau de bord'!$C$9),OR('Tableau de bord'!$C$10="",C216='Tableau de bord'!$C$10),OR('Tableau de bord'!$C$11="",E216='Tableau de bord'!$C$11),OR('Tableau de bord'!$C$12="",F216='Tableau de bord'!$C$12),OR('Tableau de bord'!$C$13="",'Tableau de bord'!$C$13="Préventive"),OR('Tableau de bord'!$C$16="",M216='Tableau de bord'!$C$16),OR('Tableau de bord'!$C$17="",O216='Tableau de bord'!$C$17)),1,0)</f>
        <v/>
      </c>
      <c r="Y216" s="7">
        <f>IF(AND(X216=1,Q216&lt;&gt;"",Q216&gt;='Tableau de bord'!$C$5,Q216&lt;='Tableau de bord'!$C$6),1,0)</f>
        <v/>
      </c>
      <c r="Z216" s="7">
        <f>IF(AND(Y216=1,R216&lt;&gt;""),1,0)</f>
        <v/>
      </c>
      <c r="AA216" s="7">
        <f>IF(AND(X216=1,V216="En retard"),1,0)</f>
        <v/>
      </c>
      <c r="AB216" s="7">
        <f>IF(AND(AA216=1,K216="Oui"),1,0)</f>
        <v/>
      </c>
      <c r="AC216" s="7">
        <f>IF(AND(A216&lt;&gt;"",Q216&lt;&gt;"",Q216&gt;='Tableau de bord'!$C$5,Q216&lt;='Tableau de bord'!$C$6),B216,"")</f>
        <v/>
      </c>
      <c r="AD216" s="7">
        <f>IF(AND(AC216&lt;&gt;"",R216&lt;&gt;""),B216,"")</f>
        <v/>
      </c>
      <c r="AE216" s="7">
        <f>IF(V216="En retard",B216,"")</f>
        <v/>
      </c>
      <c r="AF216" s="7">
        <f>IF(OR(W216="",W216="OK"),0,1)</f>
        <v/>
      </c>
    </row>
    <row r="217" ht="18" customHeight="1">
      <c r="A217" s="7" t="n"/>
      <c r="B217" s="7" t="n"/>
      <c r="C217" s="7" t="n"/>
      <c r="D217" s="7" t="n"/>
      <c r="E217" s="7" t="n"/>
      <c r="F217" s="7" t="n"/>
      <c r="G217" s="7" t="n"/>
      <c r="H217" s="7" t="n"/>
      <c r="I217" s="7" t="n"/>
      <c r="J217" s="7" t="n"/>
      <c r="K217" s="7" t="n"/>
      <c r="L217" s="7" t="n"/>
      <c r="M217" s="7" t="n"/>
      <c r="N217" s="7" t="n"/>
      <c r="O217" s="7" t="n"/>
      <c r="P217" s="16" t="n"/>
      <c r="Q217" s="16" t="n"/>
      <c r="R217" s="16" t="n"/>
      <c r="S217" s="7" t="n"/>
      <c r="T217" s="7" t="n"/>
      <c r="U217" s="7">
        <f>IF(AND(Q217&lt;&gt;"",R217&lt;&gt;""),R217-Q217,"")</f>
        <v/>
      </c>
      <c r="V217" s="7">
        <f>IF(Q217="","",IF(R217&lt;&gt;"",IF(R217&lt;=Q217,"Réalisée à temps","Réalisée en retard"),IF(Q217&lt;'Tableau de bord'!$C$7,"En retard","À venir")))</f>
        <v/>
      </c>
      <c r="W217" s="7">
        <f>IF(A217="","",IF(COUNTIF($A$5:$A$304,A217)&gt;1,"N° en double",IF(COUNTIF('Sites et équipements'!$D$5:$D$204,D217)=0,"Code installation inconnu",IF(Q217="","Échéance manquante",IF(AND(S217="Réalisé",R217=""),"Date de réalisation manquante",IF(AND(R217&lt;&gt;"",S217&lt;&gt;"Réalisé"),"Statut incohérent",IF(AND(K217="Oui",L217=""),"Référence réglementaire manquante","OK")))))))</f>
        <v/>
      </c>
      <c r="X217" s="7">
        <f>IF(AND(A217&lt;&gt;"",OR('Tableau de bord'!$C$9="",B217='Tableau de bord'!$C$9),OR('Tableau de bord'!$C$10="",C217='Tableau de bord'!$C$10),OR('Tableau de bord'!$C$11="",E217='Tableau de bord'!$C$11),OR('Tableau de bord'!$C$12="",F217='Tableau de bord'!$C$12),OR('Tableau de bord'!$C$13="",'Tableau de bord'!$C$13="Préventive"),OR('Tableau de bord'!$C$16="",M217='Tableau de bord'!$C$16),OR('Tableau de bord'!$C$17="",O217='Tableau de bord'!$C$17)),1,0)</f>
        <v/>
      </c>
      <c r="Y217" s="7">
        <f>IF(AND(X217=1,Q217&lt;&gt;"",Q217&gt;='Tableau de bord'!$C$5,Q217&lt;='Tableau de bord'!$C$6),1,0)</f>
        <v/>
      </c>
      <c r="Z217" s="7">
        <f>IF(AND(Y217=1,R217&lt;&gt;""),1,0)</f>
        <v/>
      </c>
      <c r="AA217" s="7">
        <f>IF(AND(X217=1,V217="En retard"),1,0)</f>
        <v/>
      </c>
      <c r="AB217" s="7">
        <f>IF(AND(AA217=1,K217="Oui"),1,0)</f>
        <v/>
      </c>
      <c r="AC217" s="7">
        <f>IF(AND(A217&lt;&gt;"",Q217&lt;&gt;"",Q217&gt;='Tableau de bord'!$C$5,Q217&lt;='Tableau de bord'!$C$6),B217,"")</f>
        <v/>
      </c>
      <c r="AD217" s="7">
        <f>IF(AND(AC217&lt;&gt;"",R217&lt;&gt;""),B217,"")</f>
        <v/>
      </c>
      <c r="AE217" s="7">
        <f>IF(V217="En retard",B217,"")</f>
        <v/>
      </c>
      <c r="AF217" s="7">
        <f>IF(OR(W217="",W217="OK"),0,1)</f>
        <v/>
      </c>
    </row>
    <row r="218" ht="18" customHeight="1">
      <c r="A218" s="7" t="n"/>
      <c r="B218" s="7" t="n"/>
      <c r="C218" s="7" t="n"/>
      <c r="D218" s="7" t="n"/>
      <c r="E218" s="7" t="n"/>
      <c r="F218" s="7" t="n"/>
      <c r="G218" s="7" t="n"/>
      <c r="H218" s="7" t="n"/>
      <c r="I218" s="7" t="n"/>
      <c r="J218" s="7" t="n"/>
      <c r="K218" s="7" t="n"/>
      <c r="L218" s="7" t="n"/>
      <c r="M218" s="7" t="n"/>
      <c r="N218" s="7" t="n"/>
      <c r="O218" s="7" t="n"/>
      <c r="P218" s="16" t="n"/>
      <c r="Q218" s="16" t="n"/>
      <c r="R218" s="16" t="n"/>
      <c r="S218" s="7" t="n"/>
      <c r="T218" s="7" t="n"/>
      <c r="U218" s="7">
        <f>IF(AND(Q218&lt;&gt;"",R218&lt;&gt;""),R218-Q218,"")</f>
        <v/>
      </c>
      <c r="V218" s="7">
        <f>IF(Q218="","",IF(R218&lt;&gt;"",IF(R218&lt;=Q218,"Réalisée à temps","Réalisée en retard"),IF(Q218&lt;'Tableau de bord'!$C$7,"En retard","À venir")))</f>
        <v/>
      </c>
      <c r="W218" s="7">
        <f>IF(A218="","",IF(COUNTIF($A$5:$A$304,A218)&gt;1,"N° en double",IF(COUNTIF('Sites et équipements'!$D$5:$D$204,D218)=0,"Code installation inconnu",IF(Q218="","Échéance manquante",IF(AND(S218="Réalisé",R218=""),"Date de réalisation manquante",IF(AND(R218&lt;&gt;"",S218&lt;&gt;"Réalisé"),"Statut incohérent",IF(AND(K218="Oui",L218=""),"Référence réglementaire manquante","OK")))))))</f>
        <v/>
      </c>
      <c r="X218" s="7">
        <f>IF(AND(A218&lt;&gt;"",OR('Tableau de bord'!$C$9="",B218='Tableau de bord'!$C$9),OR('Tableau de bord'!$C$10="",C218='Tableau de bord'!$C$10),OR('Tableau de bord'!$C$11="",E218='Tableau de bord'!$C$11),OR('Tableau de bord'!$C$12="",F218='Tableau de bord'!$C$12),OR('Tableau de bord'!$C$13="",'Tableau de bord'!$C$13="Préventive"),OR('Tableau de bord'!$C$16="",M218='Tableau de bord'!$C$16),OR('Tableau de bord'!$C$17="",O218='Tableau de bord'!$C$17)),1,0)</f>
        <v/>
      </c>
      <c r="Y218" s="7">
        <f>IF(AND(X218=1,Q218&lt;&gt;"",Q218&gt;='Tableau de bord'!$C$5,Q218&lt;='Tableau de bord'!$C$6),1,0)</f>
        <v/>
      </c>
      <c r="Z218" s="7">
        <f>IF(AND(Y218=1,R218&lt;&gt;""),1,0)</f>
        <v/>
      </c>
      <c r="AA218" s="7">
        <f>IF(AND(X218=1,V218="En retard"),1,0)</f>
        <v/>
      </c>
      <c r="AB218" s="7">
        <f>IF(AND(AA218=1,K218="Oui"),1,0)</f>
        <v/>
      </c>
      <c r="AC218" s="7">
        <f>IF(AND(A218&lt;&gt;"",Q218&lt;&gt;"",Q218&gt;='Tableau de bord'!$C$5,Q218&lt;='Tableau de bord'!$C$6),B218,"")</f>
        <v/>
      </c>
      <c r="AD218" s="7">
        <f>IF(AND(AC218&lt;&gt;"",R218&lt;&gt;""),B218,"")</f>
        <v/>
      </c>
      <c r="AE218" s="7">
        <f>IF(V218="En retard",B218,"")</f>
        <v/>
      </c>
      <c r="AF218" s="7">
        <f>IF(OR(W218="",W218="OK"),0,1)</f>
        <v/>
      </c>
    </row>
    <row r="219" ht="18" customHeight="1">
      <c r="A219" s="7" t="n"/>
      <c r="B219" s="7" t="n"/>
      <c r="C219" s="7" t="n"/>
      <c r="D219" s="7" t="n"/>
      <c r="E219" s="7" t="n"/>
      <c r="F219" s="7" t="n"/>
      <c r="G219" s="7" t="n"/>
      <c r="H219" s="7" t="n"/>
      <c r="I219" s="7" t="n"/>
      <c r="J219" s="7" t="n"/>
      <c r="K219" s="7" t="n"/>
      <c r="L219" s="7" t="n"/>
      <c r="M219" s="7" t="n"/>
      <c r="N219" s="7" t="n"/>
      <c r="O219" s="7" t="n"/>
      <c r="P219" s="16" t="n"/>
      <c r="Q219" s="16" t="n"/>
      <c r="R219" s="16" t="n"/>
      <c r="S219" s="7" t="n"/>
      <c r="T219" s="7" t="n"/>
      <c r="U219" s="7">
        <f>IF(AND(Q219&lt;&gt;"",R219&lt;&gt;""),R219-Q219,"")</f>
        <v/>
      </c>
      <c r="V219" s="7">
        <f>IF(Q219="","",IF(R219&lt;&gt;"",IF(R219&lt;=Q219,"Réalisée à temps","Réalisée en retard"),IF(Q219&lt;'Tableau de bord'!$C$7,"En retard","À venir")))</f>
        <v/>
      </c>
      <c r="W219" s="7">
        <f>IF(A219="","",IF(COUNTIF($A$5:$A$304,A219)&gt;1,"N° en double",IF(COUNTIF('Sites et équipements'!$D$5:$D$204,D219)=0,"Code installation inconnu",IF(Q219="","Échéance manquante",IF(AND(S219="Réalisé",R219=""),"Date de réalisation manquante",IF(AND(R219&lt;&gt;"",S219&lt;&gt;"Réalisé"),"Statut incohérent",IF(AND(K219="Oui",L219=""),"Référence réglementaire manquante","OK")))))))</f>
        <v/>
      </c>
      <c r="X219" s="7">
        <f>IF(AND(A219&lt;&gt;"",OR('Tableau de bord'!$C$9="",B219='Tableau de bord'!$C$9),OR('Tableau de bord'!$C$10="",C219='Tableau de bord'!$C$10),OR('Tableau de bord'!$C$11="",E219='Tableau de bord'!$C$11),OR('Tableau de bord'!$C$12="",F219='Tableau de bord'!$C$12),OR('Tableau de bord'!$C$13="",'Tableau de bord'!$C$13="Préventive"),OR('Tableau de bord'!$C$16="",M219='Tableau de bord'!$C$16),OR('Tableau de bord'!$C$17="",O219='Tableau de bord'!$C$17)),1,0)</f>
        <v/>
      </c>
      <c r="Y219" s="7">
        <f>IF(AND(X219=1,Q219&lt;&gt;"",Q219&gt;='Tableau de bord'!$C$5,Q219&lt;='Tableau de bord'!$C$6),1,0)</f>
        <v/>
      </c>
      <c r="Z219" s="7">
        <f>IF(AND(Y219=1,R219&lt;&gt;""),1,0)</f>
        <v/>
      </c>
      <c r="AA219" s="7">
        <f>IF(AND(X219=1,V219="En retard"),1,0)</f>
        <v/>
      </c>
      <c r="AB219" s="7">
        <f>IF(AND(AA219=1,K219="Oui"),1,0)</f>
        <v/>
      </c>
      <c r="AC219" s="7">
        <f>IF(AND(A219&lt;&gt;"",Q219&lt;&gt;"",Q219&gt;='Tableau de bord'!$C$5,Q219&lt;='Tableau de bord'!$C$6),B219,"")</f>
        <v/>
      </c>
      <c r="AD219" s="7">
        <f>IF(AND(AC219&lt;&gt;"",R219&lt;&gt;""),B219,"")</f>
        <v/>
      </c>
      <c r="AE219" s="7">
        <f>IF(V219="En retard",B219,"")</f>
        <v/>
      </c>
      <c r="AF219" s="7">
        <f>IF(OR(W219="",W219="OK"),0,1)</f>
        <v/>
      </c>
    </row>
    <row r="220" ht="18" customHeight="1">
      <c r="A220" s="7" t="n"/>
      <c r="B220" s="7" t="n"/>
      <c r="C220" s="7" t="n"/>
      <c r="D220" s="7" t="n"/>
      <c r="E220" s="7" t="n"/>
      <c r="F220" s="7" t="n"/>
      <c r="G220" s="7" t="n"/>
      <c r="H220" s="7" t="n"/>
      <c r="I220" s="7" t="n"/>
      <c r="J220" s="7" t="n"/>
      <c r="K220" s="7" t="n"/>
      <c r="L220" s="7" t="n"/>
      <c r="M220" s="7" t="n"/>
      <c r="N220" s="7" t="n"/>
      <c r="O220" s="7" t="n"/>
      <c r="P220" s="16" t="n"/>
      <c r="Q220" s="16" t="n"/>
      <c r="R220" s="16" t="n"/>
      <c r="S220" s="7" t="n"/>
      <c r="T220" s="7" t="n"/>
      <c r="U220" s="7">
        <f>IF(AND(Q220&lt;&gt;"",R220&lt;&gt;""),R220-Q220,"")</f>
        <v/>
      </c>
      <c r="V220" s="7">
        <f>IF(Q220="","",IF(R220&lt;&gt;"",IF(R220&lt;=Q220,"Réalisée à temps","Réalisée en retard"),IF(Q220&lt;'Tableau de bord'!$C$7,"En retard","À venir")))</f>
        <v/>
      </c>
      <c r="W220" s="7">
        <f>IF(A220="","",IF(COUNTIF($A$5:$A$304,A220)&gt;1,"N° en double",IF(COUNTIF('Sites et équipements'!$D$5:$D$204,D220)=0,"Code installation inconnu",IF(Q220="","Échéance manquante",IF(AND(S220="Réalisé",R220=""),"Date de réalisation manquante",IF(AND(R220&lt;&gt;"",S220&lt;&gt;"Réalisé"),"Statut incohérent",IF(AND(K220="Oui",L220=""),"Référence réglementaire manquante","OK")))))))</f>
        <v/>
      </c>
      <c r="X220" s="7">
        <f>IF(AND(A220&lt;&gt;"",OR('Tableau de bord'!$C$9="",B220='Tableau de bord'!$C$9),OR('Tableau de bord'!$C$10="",C220='Tableau de bord'!$C$10),OR('Tableau de bord'!$C$11="",E220='Tableau de bord'!$C$11),OR('Tableau de bord'!$C$12="",F220='Tableau de bord'!$C$12),OR('Tableau de bord'!$C$13="",'Tableau de bord'!$C$13="Préventive"),OR('Tableau de bord'!$C$16="",M220='Tableau de bord'!$C$16),OR('Tableau de bord'!$C$17="",O220='Tableau de bord'!$C$17)),1,0)</f>
        <v/>
      </c>
      <c r="Y220" s="7">
        <f>IF(AND(X220=1,Q220&lt;&gt;"",Q220&gt;='Tableau de bord'!$C$5,Q220&lt;='Tableau de bord'!$C$6),1,0)</f>
        <v/>
      </c>
      <c r="Z220" s="7">
        <f>IF(AND(Y220=1,R220&lt;&gt;""),1,0)</f>
        <v/>
      </c>
      <c r="AA220" s="7">
        <f>IF(AND(X220=1,V220="En retard"),1,0)</f>
        <v/>
      </c>
      <c r="AB220" s="7">
        <f>IF(AND(AA220=1,K220="Oui"),1,0)</f>
        <v/>
      </c>
      <c r="AC220" s="7">
        <f>IF(AND(A220&lt;&gt;"",Q220&lt;&gt;"",Q220&gt;='Tableau de bord'!$C$5,Q220&lt;='Tableau de bord'!$C$6),B220,"")</f>
        <v/>
      </c>
      <c r="AD220" s="7">
        <f>IF(AND(AC220&lt;&gt;"",R220&lt;&gt;""),B220,"")</f>
        <v/>
      </c>
      <c r="AE220" s="7">
        <f>IF(V220="En retard",B220,"")</f>
        <v/>
      </c>
      <c r="AF220" s="7">
        <f>IF(OR(W220="",W220="OK"),0,1)</f>
        <v/>
      </c>
    </row>
    <row r="221" ht="18" customHeight="1">
      <c r="A221" s="7" t="n"/>
      <c r="B221" s="7" t="n"/>
      <c r="C221" s="7" t="n"/>
      <c r="D221" s="7" t="n"/>
      <c r="E221" s="7" t="n"/>
      <c r="F221" s="7" t="n"/>
      <c r="G221" s="7" t="n"/>
      <c r="H221" s="7" t="n"/>
      <c r="I221" s="7" t="n"/>
      <c r="J221" s="7" t="n"/>
      <c r="K221" s="7" t="n"/>
      <c r="L221" s="7" t="n"/>
      <c r="M221" s="7" t="n"/>
      <c r="N221" s="7" t="n"/>
      <c r="O221" s="7" t="n"/>
      <c r="P221" s="16" t="n"/>
      <c r="Q221" s="16" t="n"/>
      <c r="R221" s="16" t="n"/>
      <c r="S221" s="7" t="n"/>
      <c r="T221" s="7" t="n"/>
      <c r="U221" s="7">
        <f>IF(AND(Q221&lt;&gt;"",R221&lt;&gt;""),R221-Q221,"")</f>
        <v/>
      </c>
      <c r="V221" s="7">
        <f>IF(Q221="","",IF(R221&lt;&gt;"",IF(R221&lt;=Q221,"Réalisée à temps","Réalisée en retard"),IF(Q221&lt;'Tableau de bord'!$C$7,"En retard","À venir")))</f>
        <v/>
      </c>
      <c r="W221" s="7">
        <f>IF(A221="","",IF(COUNTIF($A$5:$A$304,A221)&gt;1,"N° en double",IF(COUNTIF('Sites et équipements'!$D$5:$D$204,D221)=0,"Code installation inconnu",IF(Q221="","Échéance manquante",IF(AND(S221="Réalisé",R221=""),"Date de réalisation manquante",IF(AND(R221&lt;&gt;"",S221&lt;&gt;"Réalisé"),"Statut incohérent",IF(AND(K221="Oui",L221=""),"Référence réglementaire manquante","OK")))))))</f>
        <v/>
      </c>
      <c r="X221" s="7">
        <f>IF(AND(A221&lt;&gt;"",OR('Tableau de bord'!$C$9="",B221='Tableau de bord'!$C$9),OR('Tableau de bord'!$C$10="",C221='Tableau de bord'!$C$10),OR('Tableau de bord'!$C$11="",E221='Tableau de bord'!$C$11),OR('Tableau de bord'!$C$12="",F221='Tableau de bord'!$C$12),OR('Tableau de bord'!$C$13="",'Tableau de bord'!$C$13="Préventive"),OR('Tableau de bord'!$C$16="",M221='Tableau de bord'!$C$16),OR('Tableau de bord'!$C$17="",O221='Tableau de bord'!$C$17)),1,0)</f>
        <v/>
      </c>
      <c r="Y221" s="7">
        <f>IF(AND(X221=1,Q221&lt;&gt;"",Q221&gt;='Tableau de bord'!$C$5,Q221&lt;='Tableau de bord'!$C$6),1,0)</f>
        <v/>
      </c>
      <c r="Z221" s="7">
        <f>IF(AND(Y221=1,R221&lt;&gt;""),1,0)</f>
        <v/>
      </c>
      <c r="AA221" s="7">
        <f>IF(AND(X221=1,V221="En retard"),1,0)</f>
        <v/>
      </c>
      <c r="AB221" s="7">
        <f>IF(AND(AA221=1,K221="Oui"),1,0)</f>
        <v/>
      </c>
      <c r="AC221" s="7">
        <f>IF(AND(A221&lt;&gt;"",Q221&lt;&gt;"",Q221&gt;='Tableau de bord'!$C$5,Q221&lt;='Tableau de bord'!$C$6),B221,"")</f>
        <v/>
      </c>
      <c r="AD221" s="7">
        <f>IF(AND(AC221&lt;&gt;"",R221&lt;&gt;""),B221,"")</f>
        <v/>
      </c>
      <c r="AE221" s="7">
        <f>IF(V221="En retard",B221,"")</f>
        <v/>
      </c>
      <c r="AF221" s="7">
        <f>IF(OR(W221="",W221="OK"),0,1)</f>
        <v/>
      </c>
    </row>
    <row r="222" ht="18" customHeight="1">
      <c r="A222" s="7" t="n"/>
      <c r="B222" s="7" t="n"/>
      <c r="C222" s="7" t="n"/>
      <c r="D222" s="7" t="n"/>
      <c r="E222" s="7" t="n"/>
      <c r="F222" s="7" t="n"/>
      <c r="G222" s="7" t="n"/>
      <c r="H222" s="7" t="n"/>
      <c r="I222" s="7" t="n"/>
      <c r="J222" s="7" t="n"/>
      <c r="K222" s="7" t="n"/>
      <c r="L222" s="7" t="n"/>
      <c r="M222" s="7" t="n"/>
      <c r="N222" s="7" t="n"/>
      <c r="O222" s="7" t="n"/>
      <c r="P222" s="16" t="n"/>
      <c r="Q222" s="16" t="n"/>
      <c r="R222" s="16" t="n"/>
      <c r="S222" s="7" t="n"/>
      <c r="T222" s="7" t="n"/>
      <c r="U222" s="7">
        <f>IF(AND(Q222&lt;&gt;"",R222&lt;&gt;""),R222-Q222,"")</f>
        <v/>
      </c>
      <c r="V222" s="7">
        <f>IF(Q222="","",IF(R222&lt;&gt;"",IF(R222&lt;=Q222,"Réalisée à temps","Réalisée en retard"),IF(Q222&lt;'Tableau de bord'!$C$7,"En retard","À venir")))</f>
        <v/>
      </c>
      <c r="W222" s="7">
        <f>IF(A222="","",IF(COUNTIF($A$5:$A$304,A222)&gt;1,"N° en double",IF(COUNTIF('Sites et équipements'!$D$5:$D$204,D222)=0,"Code installation inconnu",IF(Q222="","Échéance manquante",IF(AND(S222="Réalisé",R222=""),"Date de réalisation manquante",IF(AND(R222&lt;&gt;"",S222&lt;&gt;"Réalisé"),"Statut incohérent",IF(AND(K222="Oui",L222=""),"Référence réglementaire manquante","OK")))))))</f>
        <v/>
      </c>
      <c r="X222" s="7">
        <f>IF(AND(A222&lt;&gt;"",OR('Tableau de bord'!$C$9="",B222='Tableau de bord'!$C$9),OR('Tableau de bord'!$C$10="",C222='Tableau de bord'!$C$10),OR('Tableau de bord'!$C$11="",E222='Tableau de bord'!$C$11),OR('Tableau de bord'!$C$12="",F222='Tableau de bord'!$C$12),OR('Tableau de bord'!$C$13="",'Tableau de bord'!$C$13="Préventive"),OR('Tableau de bord'!$C$16="",M222='Tableau de bord'!$C$16),OR('Tableau de bord'!$C$17="",O222='Tableau de bord'!$C$17)),1,0)</f>
        <v/>
      </c>
      <c r="Y222" s="7">
        <f>IF(AND(X222=1,Q222&lt;&gt;"",Q222&gt;='Tableau de bord'!$C$5,Q222&lt;='Tableau de bord'!$C$6),1,0)</f>
        <v/>
      </c>
      <c r="Z222" s="7">
        <f>IF(AND(Y222=1,R222&lt;&gt;""),1,0)</f>
        <v/>
      </c>
      <c r="AA222" s="7">
        <f>IF(AND(X222=1,V222="En retard"),1,0)</f>
        <v/>
      </c>
      <c r="AB222" s="7">
        <f>IF(AND(AA222=1,K222="Oui"),1,0)</f>
        <v/>
      </c>
      <c r="AC222" s="7">
        <f>IF(AND(A222&lt;&gt;"",Q222&lt;&gt;"",Q222&gt;='Tableau de bord'!$C$5,Q222&lt;='Tableau de bord'!$C$6),B222,"")</f>
        <v/>
      </c>
      <c r="AD222" s="7">
        <f>IF(AND(AC222&lt;&gt;"",R222&lt;&gt;""),B222,"")</f>
        <v/>
      </c>
      <c r="AE222" s="7">
        <f>IF(V222="En retard",B222,"")</f>
        <v/>
      </c>
      <c r="AF222" s="7">
        <f>IF(OR(W222="",W222="OK"),0,1)</f>
        <v/>
      </c>
    </row>
    <row r="223" ht="18" customHeight="1">
      <c r="A223" s="7" t="n"/>
      <c r="B223" s="7" t="n"/>
      <c r="C223" s="7" t="n"/>
      <c r="D223" s="7" t="n"/>
      <c r="E223" s="7" t="n"/>
      <c r="F223" s="7" t="n"/>
      <c r="G223" s="7" t="n"/>
      <c r="H223" s="7" t="n"/>
      <c r="I223" s="7" t="n"/>
      <c r="J223" s="7" t="n"/>
      <c r="K223" s="7" t="n"/>
      <c r="L223" s="7" t="n"/>
      <c r="M223" s="7" t="n"/>
      <c r="N223" s="7" t="n"/>
      <c r="O223" s="7" t="n"/>
      <c r="P223" s="16" t="n"/>
      <c r="Q223" s="16" t="n"/>
      <c r="R223" s="16" t="n"/>
      <c r="S223" s="7" t="n"/>
      <c r="T223" s="7" t="n"/>
      <c r="U223" s="7">
        <f>IF(AND(Q223&lt;&gt;"",R223&lt;&gt;""),R223-Q223,"")</f>
        <v/>
      </c>
      <c r="V223" s="7">
        <f>IF(Q223="","",IF(R223&lt;&gt;"",IF(R223&lt;=Q223,"Réalisée à temps","Réalisée en retard"),IF(Q223&lt;'Tableau de bord'!$C$7,"En retard","À venir")))</f>
        <v/>
      </c>
      <c r="W223" s="7">
        <f>IF(A223="","",IF(COUNTIF($A$5:$A$304,A223)&gt;1,"N° en double",IF(COUNTIF('Sites et équipements'!$D$5:$D$204,D223)=0,"Code installation inconnu",IF(Q223="","Échéance manquante",IF(AND(S223="Réalisé",R223=""),"Date de réalisation manquante",IF(AND(R223&lt;&gt;"",S223&lt;&gt;"Réalisé"),"Statut incohérent",IF(AND(K223="Oui",L223=""),"Référence réglementaire manquante","OK")))))))</f>
        <v/>
      </c>
      <c r="X223" s="7">
        <f>IF(AND(A223&lt;&gt;"",OR('Tableau de bord'!$C$9="",B223='Tableau de bord'!$C$9),OR('Tableau de bord'!$C$10="",C223='Tableau de bord'!$C$10),OR('Tableau de bord'!$C$11="",E223='Tableau de bord'!$C$11),OR('Tableau de bord'!$C$12="",F223='Tableau de bord'!$C$12),OR('Tableau de bord'!$C$13="",'Tableau de bord'!$C$13="Préventive"),OR('Tableau de bord'!$C$16="",M223='Tableau de bord'!$C$16),OR('Tableau de bord'!$C$17="",O223='Tableau de bord'!$C$17)),1,0)</f>
        <v/>
      </c>
      <c r="Y223" s="7">
        <f>IF(AND(X223=1,Q223&lt;&gt;"",Q223&gt;='Tableau de bord'!$C$5,Q223&lt;='Tableau de bord'!$C$6),1,0)</f>
        <v/>
      </c>
      <c r="Z223" s="7">
        <f>IF(AND(Y223=1,R223&lt;&gt;""),1,0)</f>
        <v/>
      </c>
      <c r="AA223" s="7">
        <f>IF(AND(X223=1,V223="En retard"),1,0)</f>
        <v/>
      </c>
      <c r="AB223" s="7">
        <f>IF(AND(AA223=1,K223="Oui"),1,0)</f>
        <v/>
      </c>
      <c r="AC223" s="7">
        <f>IF(AND(A223&lt;&gt;"",Q223&lt;&gt;"",Q223&gt;='Tableau de bord'!$C$5,Q223&lt;='Tableau de bord'!$C$6),B223,"")</f>
        <v/>
      </c>
      <c r="AD223" s="7">
        <f>IF(AND(AC223&lt;&gt;"",R223&lt;&gt;""),B223,"")</f>
        <v/>
      </c>
      <c r="AE223" s="7">
        <f>IF(V223="En retard",B223,"")</f>
        <v/>
      </c>
      <c r="AF223" s="7">
        <f>IF(OR(W223="",W223="OK"),0,1)</f>
        <v/>
      </c>
    </row>
    <row r="224" ht="18" customHeight="1">
      <c r="A224" s="7" t="n"/>
      <c r="B224" s="7" t="n"/>
      <c r="C224" s="7" t="n"/>
      <c r="D224" s="7" t="n"/>
      <c r="E224" s="7" t="n"/>
      <c r="F224" s="7" t="n"/>
      <c r="G224" s="7" t="n"/>
      <c r="H224" s="7" t="n"/>
      <c r="I224" s="7" t="n"/>
      <c r="J224" s="7" t="n"/>
      <c r="K224" s="7" t="n"/>
      <c r="L224" s="7" t="n"/>
      <c r="M224" s="7" t="n"/>
      <c r="N224" s="7" t="n"/>
      <c r="O224" s="7" t="n"/>
      <c r="P224" s="16" t="n"/>
      <c r="Q224" s="16" t="n"/>
      <c r="R224" s="16" t="n"/>
      <c r="S224" s="7" t="n"/>
      <c r="T224" s="7" t="n"/>
      <c r="U224" s="7">
        <f>IF(AND(Q224&lt;&gt;"",R224&lt;&gt;""),R224-Q224,"")</f>
        <v/>
      </c>
      <c r="V224" s="7">
        <f>IF(Q224="","",IF(R224&lt;&gt;"",IF(R224&lt;=Q224,"Réalisée à temps","Réalisée en retard"),IF(Q224&lt;'Tableau de bord'!$C$7,"En retard","À venir")))</f>
        <v/>
      </c>
      <c r="W224" s="7">
        <f>IF(A224="","",IF(COUNTIF($A$5:$A$304,A224)&gt;1,"N° en double",IF(COUNTIF('Sites et équipements'!$D$5:$D$204,D224)=0,"Code installation inconnu",IF(Q224="","Échéance manquante",IF(AND(S224="Réalisé",R224=""),"Date de réalisation manquante",IF(AND(R224&lt;&gt;"",S224&lt;&gt;"Réalisé"),"Statut incohérent",IF(AND(K224="Oui",L224=""),"Référence réglementaire manquante","OK")))))))</f>
        <v/>
      </c>
      <c r="X224" s="7">
        <f>IF(AND(A224&lt;&gt;"",OR('Tableau de bord'!$C$9="",B224='Tableau de bord'!$C$9),OR('Tableau de bord'!$C$10="",C224='Tableau de bord'!$C$10),OR('Tableau de bord'!$C$11="",E224='Tableau de bord'!$C$11),OR('Tableau de bord'!$C$12="",F224='Tableau de bord'!$C$12),OR('Tableau de bord'!$C$13="",'Tableau de bord'!$C$13="Préventive"),OR('Tableau de bord'!$C$16="",M224='Tableau de bord'!$C$16),OR('Tableau de bord'!$C$17="",O224='Tableau de bord'!$C$17)),1,0)</f>
        <v/>
      </c>
      <c r="Y224" s="7">
        <f>IF(AND(X224=1,Q224&lt;&gt;"",Q224&gt;='Tableau de bord'!$C$5,Q224&lt;='Tableau de bord'!$C$6),1,0)</f>
        <v/>
      </c>
      <c r="Z224" s="7">
        <f>IF(AND(Y224=1,R224&lt;&gt;""),1,0)</f>
        <v/>
      </c>
      <c r="AA224" s="7">
        <f>IF(AND(X224=1,V224="En retard"),1,0)</f>
        <v/>
      </c>
      <c r="AB224" s="7">
        <f>IF(AND(AA224=1,K224="Oui"),1,0)</f>
        <v/>
      </c>
      <c r="AC224" s="7">
        <f>IF(AND(A224&lt;&gt;"",Q224&lt;&gt;"",Q224&gt;='Tableau de bord'!$C$5,Q224&lt;='Tableau de bord'!$C$6),B224,"")</f>
        <v/>
      </c>
      <c r="AD224" s="7">
        <f>IF(AND(AC224&lt;&gt;"",R224&lt;&gt;""),B224,"")</f>
        <v/>
      </c>
      <c r="AE224" s="7">
        <f>IF(V224="En retard",B224,"")</f>
        <v/>
      </c>
      <c r="AF224" s="7">
        <f>IF(OR(W224="",W224="OK"),0,1)</f>
        <v/>
      </c>
    </row>
    <row r="225" ht="18" customHeight="1">
      <c r="A225" s="7" t="n"/>
      <c r="B225" s="7" t="n"/>
      <c r="C225" s="7" t="n"/>
      <c r="D225" s="7" t="n"/>
      <c r="E225" s="7" t="n"/>
      <c r="F225" s="7" t="n"/>
      <c r="G225" s="7" t="n"/>
      <c r="H225" s="7" t="n"/>
      <c r="I225" s="7" t="n"/>
      <c r="J225" s="7" t="n"/>
      <c r="K225" s="7" t="n"/>
      <c r="L225" s="7" t="n"/>
      <c r="M225" s="7" t="n"/>
      <c r="N225" s="7" t="n"/>
      <c r="O225" s="7" t="n"/>
      <c r="P225" s="16" t="n"/>
      <c r="Q225" s="16" t="n"/>
      <c r="R225" s="16" t="n"/>
      <c r="S225" s="7" t="n"/>
      <c r="T225" s="7" t="n"/>
      <c r="U225" s="7">
        <f>IF(AND(Q225&lt;&gt;"",R225&lt;&gt;""),R225-Q225,"")</f>
        <v/>
      </c>
      <c r="V225" s="7">
        <f>IF(Q225="","",IF(R225&lt;&gt;"",IF(R225&lt;=Q225,"Réalisée à temps","Réalisée en retard"),IF(Q225&lt;'Tableau de bord'!$C$7,"En retard","À venir")))</f>
        <v/>
      </c>
      <c r="W225" s="7">
        <f>IF(A225="","",IF(COUNTIF($A$5:$A$304,A225)&gt;1,"N° en double",IF(COUNTIF('Sites et équipements'!$D$5:$D$204,D225)=0,"Code installation inconnu",IF(Q225="","Échéance manquante",IF(AND(S225="Réalisé",R225=""),"Date de réalisation manquante",IF(AND(R225&lt;&gt;"",S225&lt;&gt;"Réalisé"),"Statut incohérent",IF(AND(K225="Oui",L225=""),"Référence réglementaire manquante","OK")))))))</f>
        <v/>
      </c>
      <c r="X225" s="7">
        <f>IF(AND(A225&lt;&gt;"",OR('Tableau de bord'!$C$9="",B225='Tableau de bord'!$C$9),OR('Tableau de bord'!$C$10="",C225='Tableau de bord'!$C$10),OR('Tableau de bord'!$C$11="",E225='Tableau de bord'!$C$11),OR('Tableau de bord'!$C$12="",F225='Tableau de bord'!$C$12),OR('Tableau de bord'!$C$13="",'Tableau de bord'!$C$13="Préventive"),OR('Tableau de bord'!$C$16="",M225='Tableau de bord'!$C$16),OR('Tableau de bord'!$C$17="",O225='Tableau de bord'!$C$17)),1,0)</f>
        <v/>
      </c>
      <c r="Y225" s="7">
        <f>IF(AND(X225=1,Q225&lt;&gt;"",Q225&gt;='Tableau de bord'!$C$5,Q225&lt;='Tableau de bord'!$C$6),1,0)</f>
        <v/>
      </c>
      <c r="Z225" s="7">
        <f>IF(AND(Y225=1,R225&lt;&gt;""),1,0)</f>
        <v/>
      </c>
      <c r="AA225" s="7">
        <f>IF(AND(X225=1,V225="En retard"),1,0)</f>
        <v/>
      </c>
      <c r="AB225" s="7">
        <f>IF(AND(AA225=1,K225="Oui"),1,0)</f>
        <v/>
      </c>
      <c r="AC225" s="7">
        <f>IF(AND(A225&lt;&gt;"",Q225&lt;&gt;"",Q225&gt;='Tableau de bord'!$C$5,Q225&lt;='Tableau de bord'!$C$6),B225,"")</f>
        <v/>
      </c>
      <c r="AD225" s="7">
        <f>IF(AND(AC225&lt;&gt;"",R225&lt;&gt;""),B225,"")</f>
        <v/>
      </c>
      <c r="AE225" s="7">
        <f>IF(V225="En retard",B225,"")</f>
        <v/>
      </c>
      <c r="AF225" s="7">
        <f>IF(OR(W225="",W225="OK"),0,1)</f>
        <v/>
      </c>
    </row>
    <row r="226" ht="18" customHeight="1">
      <c r="A226" s="7" t="n"/>
      <c r="B226" s="7" t="n"/>
      <c r="C226" s="7" t="n"/>
      <c r="D226" s="7" t="n"/>
      <c r="E226" s="7" t="n"/>
      <c r="F226" s="7" t="n"/>
      <c r="G226" s="7" t="n"/>
      <c r="H226" s="7" t="n"/>
      <c r="I226" s="7" t="n"/>
      <c r="J226" s="7" t="n"/>
      <c r="K226" s="7" t="n"/>
      <c r="L226" s="7" t="n"/>
      <c r="M226" s="7" t="n"/>
      <c r="N226" s="7" t="n"/>
      <c r="O226" s="7" t="n"/>
      <c r="P226" s="16" t="n"/>
      <c r="Q226" s="16" t="n"/>
      <c r="R226" s="16" t="n"/>
      <c r="S226" s="7" t="n"/>
      <c r="T226" s="7" t="n"/>
      <c r="U226" s="7">
        <f>IF(AND(Q226&lt;&gt;"",R226&lt;&gt;""),R226-Q226,"")</f>
        <v/>
      </c>
      <c r="V226" s="7">
        <f>IF(Q226="","",IF(R226&lt;&gt;"",IF(R226&lt;=Q226,"Réalisée à temps","Réalisée en retard"),IF(Q226&lt;'Tableau de bord'!$C$7,"En retard","À venir")))</f>
        <v/>
      </c>
      <c r="W226" s="7">
        <f>IF(A226="","",IF(COUNTIF($A$5:$A$304,A226)&gt;1,"N° en double",IF(COUNTIF('Sites et équipements'!$D$5:$D$204,D226)=0,"Code installation inconnu",IF(Q226="","Échéance manquante",IF(AND(S226="Réalisé",R226=""),"Date de réalisation manquante",IF(AND(R226&lt;&gt;"",S226&lt;&gt;"Réalisé"),"Statut incohérent",IF(AND(K226="Oui",L226=""),"Référence réglementaire manquante","OK")))))))</f>
        <v/>
      </c>
      <c r="X226" s="7">
        <f>IF(AND(A226&lt;&gt;"",OR('Tableau de bord'!$C$9="",B226='Tableau de bord'!$C$9),OR('Tableau de bord'!$C$10="",C226='Tableau de bord'!$C$10),OR('Tableau de bord'!$C$11="",E226='Tableau de bord'!$C$11),OR('Tableau de bord'!$C$12="",F226='Tableau de bord'!$C$12),OR('Tableau de bord'!$C$13="",'Tableau de bord'!$C$13="Préventive"),OR('Tableau de bord'!$C$16="",M226='Tableau de bord'!$C$16),OR('Tableau de bord'!$C$17="",O226='Tableau de bord'!$C$17)),1,0)</f>
        <v/>
      </c>
      <c r="Y226" s="7">
        <f>IF(AND(X226=1,Q226&lt;&gt;"",Q226&gt;='Tableau de bord'!$C$5,Q226&lt;='Tableau de bord'!$C$6),1,0)</f>
        <v/>
      </c>
      <c r="Z226" s="7">
        <f>IF(AND(Y226=1,R226&lt;&gt;""),1,0)</f>
        <v/>
      </c>
      <c r="AA226" s="7">
        <f>IF(AND(X226=1,V226="En retard"),1,0)</f>
        <v/>
      </c>
      <c r="AB226" s="7">
        <f>IF(AND(AA226=1,K226="Oui"),1,0)</f>
        <v/>
      </c>
      <c r="AC226" s="7">
        <f>IF(AND(A226&lt;&gt;"",Q226&lt;&gt;"",Q226&gt;='Tableau de bord'!$C$5,Q226&lt;='Tableau de bord'!$C$6),B226,"")</f>
        <v/>
      </c>
      <c r="AD226" s="7">
        <f>IF(AND(AC226&lt;&gt;"",R226&lt;&gt;""),B226,"")</f>
        <v/>
      </c>
      <c r="AE226" s="7">
        <f>IF(V226="En retard",B226,"")</f>
        <v/>
      </c>
      <c r="AF226" s="7">
        <f>IF(OR(W226="",W226="OK"),0,1)</f>
        <v/>
      </c>
    </row>
    <row r="227" ht="18" customHeight="1">
      <c r="A227" s="7" t="n"/>
      <c r="B227" s="7" t="n"/>
      <c r="C227" s="7" t="n"/>
      <c r="D227" s="7" t="n"/>
      <c r="E227" s="7" t="n"/>
      <c r="F227" s="7" t="n"/>
      <c r="G227" s="7" t="n"/>
      <c r="H227" s="7" t="n"/>
      <c r="I227" s="7" t="n"/>
      <c r="J227" s="7" t="n"/>
      <c r="K227" s="7" t="n"/>
      <c r="L227" s="7" t="n"/>
      <c r="M227" s="7" t="n"/>
      <c r="N227" s="7" t="n"/>
      <c r="O227" s="7" t="n"/>
      <c r="P227" s="16" t="n"/>
      <c r="Q227" s="16" t="n"/>
      <c r="R227" s="16" t="n"/>
      <c r="S227" s="7" t="n"/>
      <c r="T227" s="7" t="n"/>
      <c r="U227" s="7">
        <f>IF(AND(Q227&lt;&gt;"",R227&lt;&gt;""),R227-Q227,"")</f>
        <v/>
      </c>
      <c r="V227" s="7">
        <f>IF(Q227="","",IF(R227&lt;&gt;"",IF(R227&lt;=Q227,"Réalisée à temps","Réalisée en retard"),IF(Q227&lt;'Tableau de bord'!$C$7,"En retard","À venir")))</f>
        <v/>
      </c>
      <c r="W227" s="7">
        <f>IF(A227="","",IF(COUNTIF($A$5:$A$304,A227)&gt;1,"N° en double",IF(COUNTIF('Sites et équipements'!$D$5:$D$204,D227)=0,"Code installation inconnu",IF(Q227="","Échéance manquante",IF(AND(S227="Réalisé",R227=""),"Date de réalisation manquante",IF(AND(R227&lt;&gt;"",S227&lt;&gt;"Réalisé"),"Statut incohérent",IF(AND(K227="Oui",L227=""),"Référence réglementaire manquante","OK")))))))</f>
        <v/>
      </c>
      <c r="X227" s="7">
        <f>IF(AND(A227&lt;&gt;"",OR('Tableau de bord'!$C$9="",B227='Tableau de bord'!$C$9),OR('Tableau de bord'!$C$10="",C227='Tableau de bord'!$C$10),OR('Tableau de bord'!$C$11="",E227='Tableau de bord'!$C$11),OR('Tableau de bord'!$C$12="",F227='Tableau de bord'!$C$12),OR('Tableau de bord'!$C$13="",'Tableau de bord'!$C$13="Préventive"),OR('Tableau de bord'!$C$16="",M227='Tableau de bord'!$C$16),OR('Tableau de bord'!$C$17="",O227='Tableau de bord'!$C$17)),1,0)</f>
        <v/>
      </c>
      <c r="Y227" s="7">
        <f>IF(AND(X227=1,Q227&lt;&gt;"",Q227&gt;='Tableau de bord'!$C$5,Q227&lt;='Tableau de bord'!$C$6),1,0)</f>
        <v/>
      </c>
      <c r="Z227" s="7">
        <f>IF(AND(Y227=1,R227&lt;&gt;""),1,0)</f>
        <v/>
      </c>
      <c r="AA227" s="7">
        <f>IF(AND(X227=1,V227="En retard"),1,0)</f>
        <v/>
      </c>
      <c r="AB227" s="7">
        <f>IF(AND(AA227=1,K227="Oui"),1,0)</f>
        <v/>
      </c>
      <c r="AC227" s="7">
        <f>IF(AND(A227&lt;&gt;"",Q227&lt;&gt;"",Q227&gt;='Tableau de bord'!$C$5,Q227&lt;='Tableau de bord'!$C$6),B227,"")</f>
        <v/>
      </c>
      <c r="AD227" s="7">
        <f>IF(AND(AC227&lt;&gt;"",R227&lt;&gt;""),B227,"")</f>
        <v/>
      </c>
      <c r="AE227" s="7">
        <f>IF(V227="En retard",B227,"")</f>
        <v/>
      </c>
      <c r="AF227" s="7">
        <f>IF(OR(W227="",W227="OK"),0,1)</f>
        <v/>
      </c>
    </row>
    <row r="228" ht="18" customHeight="1">
      <c r="A228" s="7" t="n"/>
      <c r="B228" s="7" t="n"/>
      <c r="C228" s="7" t="n"/>
      <c r="D228" s="7" t="n"/>
      <c r="E228" s="7" t="n"/>
      <c r="F228" s="7" t="n"/>
      <c r="G228" s="7" t="n"/>
      <c r="H228" s="7" t="n"/>
      <c r="I228" s="7" t="n"/>
      <c r="J228" s="7" t="n"/>
      <c r="K228" s="7" t="n"/>
      <c r="L228" s="7" t="n"/>
      <c r="M228" s="7" t="n"/>
      <c r="N228" s="7" t="n"/>
      <c r="O228" s="7" t="n"/>
      <c r="P228" s="16" t="n"/>
      <c r="Q228" s="16" t="n"/>
      <c r="R228" s="16" t="n"/>
      <c r="S228" s="7" t="n"/>
      <c r="T228" s="7" t="n"/>
      <c r="U228" s="7">
        <f>IF(AND(Q228&lt;&gt;"",R228&lt;&gt;""),R228-Q228,"")</f>
        <v/>
      </c>
      <c r="V228" s="7">
        <f>IF(Q228="","",IF(R228&lt;&gt;"",IF(R228&lt;=Q228,"Réalisée à temps","Réalisée en retard"),IF(Q228&lt;'Tableau de bord'!$C$7,"En retard","À venir")))</f>
        <v/>
      </c>
      <c r="W228" s="7">
        <f>IF(A228="","",IF(COUNTIF($A$5:$A$304,A228)&gt;1,"N° en double",IF(COUNTIF('Sites et équipements'!$D$5:$D$204,D228)=0,"Code installation inconnu",IF(Q228="","Échéance manquante",IF(AND(S228="Réalisé",R228=""),"Date de réalisation manquante",IF(AND(R228&lt;&gt;"",S228&lt;&gt;"Réalisé"),"Statut incohérent",IF(AND(K228="Oui",L228=""),"Référence réglementaire manquante","OK")))))))</f>
        <v/>
      </c>
      <c r="X228" s="7">
        <f>IF(AND(A228&lt;&gt;"",OR('Tableau de bord'!$C$9="",B228='Tableau de bord'!$C$9),OR('Tableau de bord'!$C$10="",C228='Tableau de bord'!$C$10),OR('Tableau de bord'!$C$11="",E228='Tableau de bord'!$C$11),OR('Tableau de bord'!$C$12="",F228='Tableau de bord'!$C$12),OR('Tableau de bord'!$C$13="",'Tableau de bord'!$C$13="Préventive"),OR('Tableau de bord'!$C$16="",M228='Tableau de bord'!$C$16),OR('Tableau de bord'!$C$17="",O228='Tableau de bord'!$C$17)),1,0)</f>
        <v/>
      </c>
      <c r="Y228" s="7">
        <f>IF(AND(X228=1,Q228&lt;&gt;"",Q228&gt;='Tableau de bord'!$C$5,Q228&lt;='Tableau de bord'!$C$6),1,0)</f>
        <v/>
      </c>
      <c r="Z228" s="7">
        <f>IF(AND(Y228=1,R228&lt;&gt;""),1,0)</f>
        <v/>
      </c>
      <c r="AA228" s="7">
        <f>IF(AND(X228=1,V228="En retard"),1,0)</f>
        <v/>
      </c>
      <c r="AB228" s="7">
        <f>IF(AND(AA228=1,K228="Oui"),1,0)</f>
        <v/>
      </c>
      <c r="AC228" s="7">
        <f>IF(AND(A228&lt;&gt;"",Q228&lt;&gt;"",Q228&gt;='Tableau de bord'!$C$5,Q228&lt;='Tableau de bord'!$C$6),B228,"")</f>
        <v/>
      </c>
      <c r="AD228" s="7">
        <f>IF(AND(AC228&lt;&gt;"",R228&lt;&gt;""),B228,"")</f>
        <v/>
      </c>
      <c r="AE228" s="7">
        <f>IF(V228="En retard",B228,"")</f>
        <v/>
      </c>
      <c r="AF228" s="7">
        <f>IF(OR(W228="",W228="OK"),0,1)</f>
        <v/>
      </c>
    </row>
    <row r="229" ht="18" customHeight="1">
      <c r="A229" s="7" t="n"/>
      <c r="B229" s="7" t="n"/>
      <c r="C229" s="7" t="n"/>
      <c r="D229" s="7" t="n"/>
      <c r="E229" s="7" t="n"/>
      <c r="F229" s="7" t="n"/>
      <c r="G229" s="7" t="n"/>
      <c r="H229" s="7" t="n"/>
      <c r="I229" s="7" t="n"/>
      <c r="J229" s="7" t="n"/>
      <c r="K229" s="7" t="n"/>
      <c r="L229" s="7" t="n"/>
      <c r="M229" s="7" t="n"/>
      <c r="N229" s="7" t="n"/>
      <c r="O229" s="7" t="n"/>
      <c r="P229" s="16" t="n"/>
      <c r="Q229" s="16" t="n"/>
      <c r="R229" s="16" t="n"/>
      <c r="S229" s="7" t="n"/>
      <c r="T229" s="7" t="n"/>
      <c r="U229" s="7">
        <f>IF(AND(Q229&lt;&gt;"",R229&lt;&gt;""),R229-Q229,"")</f>
        <v/>
      </c>
      <c r="V229" s="7">
        <f>IF(Q229="","",IF(R229&lt;&gt;"",IF(R229&lt;=Q229,"Réalisée à temps","Réalisée en retard"),IF(Q229&lt;'Tableau de bord'!$C$7,"En retard","À venir")))</f>
        <v/>
      </c>
      <c r="W229" s="7">
        <f>IF(A229="","",IF(COUNTIF($A$5:$A$304,A229)&gt;1,"N° en double",IF(COUNTIF('Sites et équipements'!$D$5:$D$204,D229)=0,"Code installation inconnu",IF(Q229="","Échéance manquante",IF(AND(S229="Réalisé",R229=""),"Date de réalisation manquante",IF(AND(R229&lt;&gt;"",S229&lt;&gt;"Réalisé"),"Statut incohérent",IF(AND(K229="Oui",L229=""),"Référence réglementaire manquante","OK")))))))</f>
        <v/>
      </c>
      <c r="X229" s="7">
        <f>IF(AND(A229&lt;&gt;"",OR('Tableau de bord'!$C$9="",B229='Tableau de bord'!$C$9),OR('Tableau de bord'!$C$10="",C229='Tableau de bord'!$C$10),OR('Tableau de bord'!$C$11="",E229='Tableau de bord'!$C$11),OR('Tableau de bord'!$C$12="",F229='Tableau de bord'!$C$12),OR('Tableau de bord'!$C$13="",'Tableau de bord'!$C$13="Préventive"),OR('Tableau de bord'!$C$16="",M229='Tableau de bord'!$C$16),OR('Tableau de bord'!$C$17="",O229='Tableau de bord'!$C$17)),1,0)</f>
        <v/>
      </c>
      <c r="Y229" s="7">
        <f>IF(AND(X229=1,Q229&lt;&gt;"",Q229&gt;='Tableau de bord'!$C$5,Q229&lt;='Tableau de bord'!$C$6),1,0)</f>
        <v/>
      </c>
      <c r="Z229" s="7">
        <f>IF(AND(Y229=1,R229&lt;&gt;""),1,0)</f>
        <v/>
      </c>
      <c r="AA229" s="7">
        <f>IF(AND(X229=1,V229="En retard"),1,0)</f>
        <v/>
      </c>
      <c r="AB229" s="7">
        <f>IF(AND(AA229=1,K229="Oui"),1,0)</f>
        <v/>
      </c>
      <c r="AC229" s="7">
        <f>IF(AND(A229&lt;&gt;"",Q229&lt;&gt;"",Q229&gt;='Tableau de bord'!$C$5,Q229&lt;='Tableau de bord'!$C$6),B229,"")</f>
        <v/>
      </c>
      <c r="AD229" s="7">
        <f>IF(AND(AC229&lt;&gt;"",R229&lt;&gt;""),B229,"")</f>
        <v/>
      </c>
      <c r="AE229" s="7">
        <f>IF(V229="En retard",B229,"")</f>
        <v/>
      </c>
      <c r="AF229" s="7">
        <f>IF(OR(W229="",W229="OK"),0,1)</f>
        <v/>
      </c>
    </row>
    <row r="230" ht="18" customHeight="1">
      <c r="A230" s="7" t="n"/>
      <c r="B230" s="7" t="n"/>
      <c r="C230" s="7" t="n"/>
      <c r="D230" s="7" t="n"/>
      <c r="E230" s="7" t="n"/>
      <c r="F230" s="7" t="n"/>
      <c r="G230" s="7" t="n"/>
      <c r="H230" s="7" t="n"/>
      <c r="I230" s="7" t="n"/>
      <c r="J230" s="7" t="n"/>
      <c r="K230" s="7" t="n"/>
      <c r="L230" s="7" t="n"/>
      <c r="M230" s="7" t="n"/>
      <c r="N230" s="7" t="n"/>
      <c r="O230" s="7" t="n"/>
      <c r="P230" s="16" t="n"/>
      <c r="Q230" s="16" t="n"/>
      <c r="R230" s="16" t="n"/>
      <c r="S230" s="7" t="n"/>
      <c r="T230" s="7" t="n"/>
      <c r="U230" s="7">
        <f>IF(AND(Q230&lt;&gt;"",R230&lt;&gt;""),R230-Q230,"")</f>
        <v/>
      </c>
      <c r="V230" s="7">
        <f>IF(Q230="","",IF(R230&lt;&gt;"",IF(R230&lt;=Q230,"Réalisée à temps","Réalisée en retard"),IF(Q230&lt;'Tableau de bord'!$C$7,"En retard","À venir")))</f>
        <v/>
      </c>
      <c r="W230" s="7">
        <f>IF(A230="","",IF(COUNTIF($A$5:$A$304,A230)&gt;1,"N° en double",IF(COUNTIF('Sites et équipements'!$D$5:$D$204,D230)=0,"Code installation inconnu",IF(Q230="","Échéance manquante",IF(AND(S230="Réalisé",R230=""),"Date de réalisation manquante",IF(AND(R230&lt;&gt;"",S230&lt;&gt;"Réalisé"),"Statut incohérent",IF(AND(K230="Oui",L230=""),"Référence réglementaire manquante","OK")))))))</f>
        <v/>
      </c>
      <c r="X230" s="7">
        <f>IF(AND(A230&lt;&gt;"",OR('Tableau de bord'!$C$9="",B230='Tableau de bord'!$C$9),OR('Tableau de bord'!$C$10="",C230='Tableau de bord'!$C$10),OR('Tableau de bord'!$C$11="",E230='Tableau de bord'!$C$11),OR('Tableau de bord'!$C$12="",F230='Tableau de bord'!$C$12),OR('Tableau de bord'!$C$13="",'Tableau de bord'!$C$13="Préventive"),OR('Tableau de bord'!$C$16="",M230='Tableau de bord'!$C$16),OR('Tableau de bord'!$C$17="",O230='Tableau de bord'!$C$17)),1,0)</f>
        <v/>
      </c>
      <c r="Y230" s="7">
        <f>IF(AND(X230=1,Q230&lt;&gt;"",Q230&gt;='Tableau de bord'!$C$5,Q230&lt;='Tableau de bord'!$C$6),1,0)</f>
        <v/>
      </c>
      <c r="Z230" s="7">
        <f>IF(AND(Y230=1,R230&lt;&gt;""),1,0)</f>
        <v/>
      </c>
      <c r="AA230" s="7">
        <f>IF(AND(X230=1,V230="En retard"),1,0)</f>
        <v/>
      </c>
      <c r="AB230" s="7">
        <f>IF(AND(AA230=1,K230="Oui"),1,0)</f>
        <v/>
      </c>
      <c r="AC230" s="7">
        <f>IF(AND(A230&lt;&gt;"",Q230&lt;&gt;"",Q230&gt;='Tableau de bord'!$C$5,Q230&lt;='Tableau de bord'!$C$6),B230,"")</f>
        <v/>
      </c>
      <c r="AD230" s="7">
        <f>IF(AND(AC230&lt;&gt;"",R230&lt;&gt;""),B230,"")</f>
        <v/>
      </c>
      <c r="AE230" s="7">
        <f>IF(V230="En retard",B230,"")</f>
        <v/>
      </c>
      <c r="AF230" s="7">
        <f>IF(OR(W230="",W230="OK"),0,1)</f>
        <v/>
      </c>
    </row>
    <row r="231" ht="18" customHeight="1">
      <c r="A231" s="7" t="n"/>
      <c r="B231" s="7" t="n"/>
      <c r="C231" s="7" t="n"/>
      <c r="D231" s="7" t="n"/>
      <c r="E231" s="7" t="n"/>
      <c r="F231" s="7" t="n"/>
      <c r="G231" s="7" t="n"/>
      <c r="H231" s="7" t="n"/>
      <c r="I231" s="7" t="n"/>
      <c r="J231" s="7" t="n"/>
      <c r="K231" s="7" t="n"/>
      <c r="L231" s="7" t="n"/>
      <c r="M231" s="7" t="n"/>
      <c r="N231" s="7" t="n"/>
      <c r="O231" s="7" t="n"/>
      <c r="P231" s="16" t="n"/>
      <c r="Q231" s="16" t="n"/>
      <c r="R231" s="16" t="n"/>
      <c r="S231" s="7" t="n"/>
      <c r="T231" s="7" t="n"/>
      <c r="U231" s="7">
        <f>IF(AND(Q231&lt;&gt;"",R231&lt;&gt;""),R231-Q231,"")</f>
        <v/>
      </c>
      <c r="V231" s="7">
        <f>IF(Q231="","",IF(R231&lt;&gt;"",IF(R231&lt;=Q231,"Réalisée à temps","Réalisée en retard"),IF(Q231&lt;'Tableau de bord'!$C$7,"En retard","À venir")))</f>
        <v/>
      </c>
      <c r="W231" s="7">
        <f>IF(A231="","",IF(COUNTIF($A$5:$A$304,A231)&gt;1,"N° en double",IF(COUNTIF('Sites et équipements'!$D$5:$D$204,D231)=0,"Code installation inconnu",IF(Q231="","Échéance manquante",IF(AND(S231="Réalisé",R231=""),"Date de réalisation manquante",IF(AND(R231&lt;&gt;"",S231&lt;&gt;"Réalisé"),"Statut incohérent",IF(AND(K231="Oui",L231=""),"Référence réglementaire manquante","OK")))))))</f>
        <v/>
      </c>
      <c r="X231" s="7">
        <f>IF(AND(A231&lt;&gt;"",OR('Tableau de bord'!$C$9="",B231='Tableau de bord'!$C$9),OR('Tableau de bord'!$C$10="",C231='Tableau de bord'!$C$10),OR('Tableau de bord'!$C$11="",E231='Tableau de bord'!$C$11),OR('Tableau de bord'!$C$12="",F231='Tableau de bord'!$C$12),OR('Tableau de bord'!$C$13="",'Tableau de bord'!$C$13="Préventive"),OR('Tableau de bord'!$C$16="",M231='Tableau de bord'!$C$16),OR('Tableau de bord'!$C$17="",O231='Tableau de bord'!$C$17)),1,0)</f>
        <v/>
      </c>
      <c r="Y231" s="7">
        <f>IF(AND(X231=1,Q231&lt;&gt;"",Q231&gt;='Tableau de bord'!$C$5,Q231&lt;='Tableau de bord'!$C$6),1,0)</f>
        <v/>
      </c>
      <c r="Z231" s="7">
        <f>IF(AND(Y231=1,R231&lt;&gt;""),1,0)</f>
        <v/>
      </c>
      <c r="AA231" s="7">
        <f>IF(AND(X231=1,V231="En retard"),1,0)</f>
        <v/>
      </c>
      <c r="AB231" s="7">
        <f>IF(AND(AA231=1,K231="Oui"),1,0)</f>
        <v/>
      </c>
      <c r="AC231" s="7">
        <f>IF(AND(A231&lt;&gt;"",Q231&lt;&gt;"",Q231&gt;='Tableau de bord'!$C$5,Q231&lt;='Tableau de bord'!$C$6),B231,"")</f>
        <v/>
      </c>
      <c r="AD231" s="7">
        <f>IF(AND(AC231&lt;&gt;"",R231&lt;&gt;""),B231,"")</f>
        <v/>
      </c>
      <c r="AE231" s="7">
        <f>IF(V231="En retard",B231,"")</f>
        <v/>
      </c>
      <c r="AF231" s="7">
        <f>IF(OR(W231="",W231="OK"),0,1)</f>
        <v/>
      </c>
    </row>
    <row r="232" ht="18" customHeight="1">
      <c r="A232" s="7" t="n"/>
      <c r="B232" s="7" t="n"/>
      <c r="C232" s="7" t="n"/>
      <c r="D232" s="7" t="n"/>
      <c r="E232" s="7" t="n"/>
      <c r="F232" s="7" t="n"/>
      <c r="G232" s="7" t="n"/>
      <c r="H232" s="7" t="n"/>
      <c r="I232" s="7" t="n"/>
      <c r="J232" s="7" t="n"/>
      <c r="K232" s="7" t="n"/>
      <c r="L232" s="7" t="n"/>
      <c r="M232" s="7" t="n"/>
      <c r="N232" s="7" t="n"/>
      <c r="O232" s="7" t="n"/>
      <c r="P232" s="16" t="n"/>
      <c r="Q232" s="16" t="n"/>
      <c r="R232" s="16" t="n"/>
      <c r="S232" s="7" t="n"/>
      <c r="T232" s="7" t="n"/>
      <c r="U232" s="7">
        <f>IF(AND(Q232&lt;&gt;"",R232&lt;&gt;""),R232-Q232,"")</f>
        <v/>
      </c>
      <c r="V232" s="7">
        <f>IF(Q232="","",IF(R232&lt;&gt;"",IF(R232&lt;=Q232,"Réalisée à temps","Réalisée en retard"),IF(Q232&lt;'Tableau de bord'!$C$7,"En retard","À venir")))</f>
        <v/>
      </c>
      <c r="W232" s="7">
        <f>IF(A232="","",IF(COUNTIF($A$5:$A$304,A232)&gt;1,"N° en double",IF(COUNTIF('Sites et équipements'!$D$5:$D$204,D232)=0,"Code installation inconnu",IF(Q232="","Échéance manquante",IF(AND(S232="Réalisé",R232=""),"Date de réalisation manquante",IF(AND(R232&lt;&gt;"",S232&lt;&gt;"Réalisé"),"Statut incohérent",IF(AND(K232="Oui",L232=""),"Référence réglementaire manquante","OK")))))))</f>
        <v/>
      </c>
      <c r="X232" s="7">
        <f>IF(AND(A232&lt;&gt;"",OR('Tableau de bord'!$C$9="",B232='Tableau de bord'!$C$9),OR('Tableau de bord'!$C$10="",C232='Tableau de bord'!$C$10),OR('Tableau de bord'!$C$11="",E232='Tableau de bord'!$C$11),OR('Tableau de bord'!$C$12="",F232='Tableau de bord'!$C$12),OR('Tableau de bord'!$C$13="",'Tableau de bord'!$C$13="Préventive"),OR('Tableau de bord'!$C$16="",M232='Tableau de bord'!$C$16),OR('Tableau de bord'!$C$17="",O232='Tableau de bord'!$C$17)),1,0)</f>
        <v/>
      </c>
      <c r="Y232" s="7">
        <f>IF(AND(X232=1,Q232&lt;&gt;"",Q232&gt;='Tableau de bord'!$C$5,Q232&lt;='Tableau de bord'!$C$6),1,0)</f>
        <v/>
      </c>
      <c r="Z232" s="7">
        <f>IF(AND(Y232=1,R232&lt;&gt;""),1,0)</f>
        <v/>
      </c>
      <c r="AA232" s="7">
        <f>IF(AND(X232=1,V232="En retard"),1,0)</f>
        <v/>
      </c>
      <c r="AB232" s="7">
        <f>IF(AND(AA232=1,K232="Oui"),1,0)</f>
        <v/>
      </c>
      <c r="AC232" s="7">
        <f>IF(AND(A232&lt;&gt;"",Q232&lt;&gt;"",Q232&gt;='Tableau de bord'!$C$5,Q232&lt;='Tableau de bord'!$C$6),B232,"")</f>
        <v/>
      </c>
      <c r="AD232" s="7">
        <f>IF(AND(AC232&lt;&gt;"",R232&lt;&gt;""),B232,"")</f>
        <v/>
      </c>
      <c r="AE232" s="7">
        <f>IF(V232="En retard",B232,"")</f>
        <v/>
      </c>
      <c r="AF232" s="7">
        <f>IF(OR(W232="",W232="OK"),0,1)</f>
        <v/>
      </c>
    </row>
    <row r="233" ht="18" customHeight="1">
      <c r="A233" s="7" t="n"/>
      <c r="B233" s="7" t="n"/>
      <c r="C233" s="7" t="n"/>
      <c r="D233" s="7" t="n"/>
      <c r="E233" s="7" t="n"/>
      <c r="F233" s="7" t="n"/>
      <c r="G233" s="7" t="n"/>
      <c r="H233" s="7" t="n"/>
      <c r="I233" s="7" t="n"/>
      <c r="J233" s="7" t="n"/>
      <c r="K233" s="7" t="n"/>
      <c r="L233" s="7" t="n"/>
      <c r="M233" s="7" t="n"/>
      <c r="N233" s="7" t="n"/>
      <c r="O233" s="7" t="n"/>
      <c r="P233" s="16" t="n"/>
      <c r="Q233" s="16" t="n"/>
      <c r="R233" s="16" t="n"/>
      <c r="S233" s="7" t="n"/>
      <c r="T233" s="7" t="n"/>
      <c r="U233" s="7">
        <f>IF(AND(Q233&lt;&gt;"",R233&lt;&gt;""),R233-Q233,"")</f>
        <v/>
      </c>
      <c r="V233" s="7">
        <f>IF(Q233="","",IF(R233&lt;&gt;"",IF(R233&lt;=Q233,"Réalisée à temps","Réalisée en retard"),IF(Q233&lt;'Tableau de bord'!$C$7,"En retard","À venir")))</f>
        <v/>
      </c>
      <c r="W233" s="7">
        <f>IF(A233="","",IF(COUNTIF($A$5:$A$304,A233)&gt;1,"N° en double",IF(COUNTIF('Sites et équipements'!$D$5:$D$204,D233)=0,"Code installation inconnu",IF(Q233="","Échéance manquante",IF(AND(S233="Réalisé",R233=""),"Date de réalisation manquante",IF(AND(R233&lt;&gt;"",S233&lt;&gt;"Réalisé"),"Statut incohérent",IF(AND(K233="Oui",L233=""),"Référence réglementaire manquante","OK")))))))</f>
        <v/>
      </c>
      <c r="X233" s="7">
        <f>IF(AND(A233&lt;&gt;"",OR('Tableau de bord'!$C$9="",B233='Tableau de bord'!$C$9),OR('Tableau de bord'!$C$10="",C233='Tableau de bord'!$C$10),OR('Tableau de bord'!$C$11="",E233='Tableau de bord'!$C$11),OR('Tableau de bord'!$C$12="",F233='Tableau de bord'!$C$12),OR('Tableau de bord'!$C$13="",'Tableau de bord'!$C$13="Préventive"),OR('Tableau de bord'!$C$16="",M233='Tableau de bord'!$C$16),OR('Tableau de bord'!$C$17="",O233='Tableau de bord'!$C$17)),1,0)</f>
        <v/>
      </c>
      <c r="Y233" s="7">
        <f>IF(AND(X233=1,Q233&lt;&gt;"",Q233&gt;='Tableau de bord'!$C$5,Q233&lt;='Tableau de bord'!$C$6),1,0)</f>
        <v/>
      </c>
      <c r="Z233" s="7">
        <f>IF(AND(Y233=1,R233&lt;&gt;""),1,0)</f>
        <v/>
      </c>
      <c r="AA233" s="7">
        <f>IF(AND(X233=1,V233="En retard"),1,0)</f>
        <v/>
      </c>
      <c r="AB233" s="7">
        <f>IF(AND(AA233=1,K233="Oui"),1,0)</f>
        <v/>
      </c>
      <c r="AC233" s="7">
        <f>IF(AND(A233&lt;&gt;"",Q233&lt;&gt;"",Q233&gt;='Tableau de bord'!$C$5,Q233&lt;='Tableau de bord'!$C$6),B233,"")</f>
        <v/>
      </c>
      <c r="AD233" s="7">
        <f>IF(AND(AC233&lt;&gt;"",R233&lt;&gt;""),B233,"")</f>
        <v/>
      </c>
      <c r="AE233" s="7">
        <f>IF(V233="En retard",B233,"")</f>
        <v/>
      </c>
      <c r="AF233" s="7">
        <f>IF(OR(W233="",W233="OK"),0,1)</f>
        <v/>
      </c>
    </row>
    <row r="234" ht="18" customHeight="1">
      <c r="A234" s="7" t="n"/>
      <c r="B234" s="7" t="n"/>
      <c r="C234" s="7" t="n"/>
      <c r="D234" s="7" t="n"/>
      <c r="E234" s="7" t="n"/>
      <c r="F234" s="7" t="n"/>
      <c r="G234" s="7" t="n"/>
      <c r="H234" s="7" t="n"/>
      <c r="I234" s="7" t="n"/>
      <c r="J234" s="7" t="n"/>
      <c r="K234" s="7" t="n"/>
      <c r="L234" s="7" t="n"/>
      <c r="M234" s="7" t="n"/>
      <c r="N234" s="7" t="n"/>
      <c r="O234" s="7" t="n"/>
      <c r="P234" s="16" t="n"/>
      <c r="Q234" s="16" t="n"/>
      <c r="R234" s="16" t="n"/>
      <c r="S234" s="7" t="n"/>
      <c r="T234" s="7" t="n"/>
      <c r="U234" s="7">
        <f>IF(AND(Q234&lt;&gt;"",R234&lt;&gt;""),R234-Q234,"")</f>
        <v/>
      </c>
      <c r="V234" s="7">
        <f>IF(Q234="","",IF(R234&lt;&gt;"",IF(R234&lt;=Q234,"Réalisée à temps","Réalisée en retard"),IF(Q234&lt;'Tableau de bord'!$C$7,"En retard","À venir")))</f>
        <v/>
      </c>
      <c r="W234" s="7">
        <f>IF(A234="","",IF(COUNTIF($A$5:$A$304,A234)&gt;1,"N° en double",IF(COUNTIF('Sites et équipements'!$D$5:$D$204,D234)=0,"Code installation inconnu",IF(Q234="","Échéance manquante",IF(AND(S234="Réalisé",R234=""),"Date de réalisation manquante",IF(AND(R234&lt;&gt;"",S234&lt;&gt;"Réalisé"),"Statut incohérent",IF(AND(K234="Oui",L234=""),"Référence réglementaire manquante","OK")))))))</f>
        <v/>
      </c>
      <c r="X234" s="7">
        <f>IF(AND(A234&lt;&gt;"",OR('Tableau de bord'!$C$9="",B234='Tableau de bord'!$C$9),OR('Tableau de bord'!$C$10="",C234='Tableau de bord'!$C$10),OR('Tableau de bord'!$C$11="",E234='Tableau de bord'!$C$11),OR('Tableau de bord'!$C$12="",F234='Tableau de bord'!$C$12),OR('Tableau de bord'!$C$13="",'Tableau de bord'!$C$13="Préventive"),OR('Tableau de bord'!$C$16="",M234='Tableau de bord'!$C$16),OR('Tableau de bord'!$C$17="",O234='Tableau de bord'!$C$17)),1,0)</f>
        <v/>
      </c>
      <c r="Y234" s="7">
        <f>IF(AND(X234=1,Q234&lt;&gt;"",Q234&gt;='Tableau de bord'!$C$5,Q234&lt;='Tableau de bord'!$C$6),1,0)</f>
        <v/>
      </c>
      <c r="Z234" s="7">
        <f>IF(AND(Y234=1,R234&lt;&gt;""),1,0)</f>
        <v/>
      </c>
      <c r="AA234" s="7">
        <f>IF(AND(X234=1,V234="En retard"),1,0)</f>
        <v/>
      </c>
      <c r="AB234" s="7">
        <f>IF(AND(AA234=1,K234="Oui"),1,0)</f>
        <v/>
      </c>
      <c r="AC234" s="7">
        <f>IF(AND(A234&lt;&gt;"",Q234&lt;&gt;"",Q234&gt;='Tableau de bord'!$C$5,Q234&lt;='Tableau de bord'!$C$6),B234,"")</f>
        <v/>
      </c>
      <c r="AD234" s="7">
        <f>IF(AND(AC234&lt;&gt;"",R234&lt;&gt;""),B234,"")</f>
        <v/>
      </c>
      <c r="AE234" s="7">
        <f>IF(V234="En retard",B234,"")</f>
        <v/>
      </c>
      <c r="AF234" s="7">
        <f>IF(OR(W234="",W234="OK"),0,1)</f>
        <v/>
      </c>
    </row>
    <row r="235" ht="18" customHeight="1">
      <c r="A235" s="7" t="n"/>
      <c r="B235" s="7" t="n"/>
      <c r="C235" s="7" t="n"/>
      <c r="D235" s="7" t="n"/>
      <c r="E235" s="7" t="n"/>
      <c r="F235" s="7" t="n"/>
      <c r="G235" s="7" t="n"/>
      <c r="H235" s="7" t="n"/>
      <c r="I235" s="7" t="n"/>
      <c r="J235" s="7" t="n"/>
      <c r="K235" s="7" t="n"/>
      <c r="L235" s="7" t="n"/>
      <c r="M235" s="7" t="n"/>
      <c r="N235" s="7" t="n"/>
      <c r="O235" s="7" t="n"/>
      <c r="P235" s="16" t="n"/>
      <c r="Q235" s="16" t="n"/>
      <c r="R235" s="16" t="n"/>
      <c r="S235" s="7" t="n"/>
      <c r="T235" s="7" t="n"/>
      <c r="U235" s="7">
        <f>IF(AND(Q235&lt;&gt;"",R235&lt;&gt;""),R235-Q235,"")</f>
        <v/>
      </c>
      <c r="V235" s="7">
        <f>IF(Q235="","",IF(R235&lt;&gt;"",IF(R235&lt;=Q235,"Réalisée à temps","Réalisée en retard"),IF(Q235&lt;'Tableau de bord'!$C$7,"En retard","À venir")))</f>
        <v/>
      </c>
      <c r="W235" s="7">
        <f>IF(A235="","",IF(COUNTIF($A$5:$A$304,A235)&gt;1,"N° en double",IF(COUNTIF('Sites et équipements'!$D$5:$D$204,D235)=0,"Code installation inconnu",IF(Q235="","Échéance manquante",IF(AND(S235="Réalisé",R235=""),"Date de réalisation manquante",IF(AND(R235&lt;&gt;"",S235&lt;&gt;"Réalisé"),"Statut incohérent",IF(AND(K235="Oui",L235=""),"Référence réglementaire manquante","OK")))))))</f>
        <v/>
      </c>
      <c r="X235" s="7">
        <f>IF(AND(A235&lt;&gt;"",OR('Tableau de bord'!$C$9="",B235='Tableau de bord'!$C$9),OR('Tableau de bord'!$C$10="",C235='Tableau de bord'!$C$10),OR('Tableau de bord'!$C$11="",E235='Tableau de bord'!$C$11),OR('Tableau de bord'!$C$12="",F235='Tableau de bord'!$C$12),OR('Tableau de bord'!$C$13="",'Tableau de bord'!$C$13="Préventive"),OR('Tableau de bord'!$C$16="",M235='Tableau de bord'!$C$16),OR('Tableau de bord'!$C$17="",O235='Tableau de bord'!$C$17)),1,0)</f>
        <v/>
      </c>
      <c r="Y235" s="7">
        <f>IF(AND(X235=1,Q235&lt;&gt;"",Q235&gt;='Tableau de bord'!$C$5,Q235&lt;='Tableau de bord'!$C$6),1,0)</f>
        <v/>
      </c>
      <c r="Z235" s="7">
        <f>IF(AND(Y235=1,R235&lt;&gt;""),1,0)</f>
        <v/>
      </c>
      <c r="AA235" s="7">
        <f>IF(AND(X235=1,V235="En retard"),1,0)</f>
        <v/>
      </c>
      <c r="AB235" s="7">
        <f>IF(AND(AA235=1,K235="Oui"),1,0)</f>
        <v/>
      </c>
      <c r="AC235" s="7">
        <f>IF(AND(A235&lt;&gt;"",Q235&lt;&gt;"",Q235&gt;='Tableau de bord'!$C$5,Q235&lt;='Tableau de bord'!$C$6),B235,"")</f>
        <v/>
      </c>
      <c r="AD235" s="7">
        <f>IF(AND(AC235&lt;&gt;"",R235&lt;&gt;""),B235,"")</f>
        <v/>
      </c>
      <c r="AE235" s="7">
        <f>IF(V235="En retard",B235,"")</f>
        <v/>
      </c>
      <c r="AF235" s="7">
        <f>IF(OR(W235="",W235="OK"),0,1)</f>
        <v/>
      </c>
    </row>
    <row r="236" ht="18" customHeight="1">
      <c r="A236" s="7" t="n"/>
      <c r="B236" s="7" t="n"/>
      <c r="C236" s="7" t="n"/>
      <c r="D236" s="7" t="n"/>
      <c r="E236" s="7" t="n"/>
      <c r="F236" s="7" t="n"/>
      <c r="G236" s="7" t="n"/>
      <c r="H236" s="7" t="n"/>
      <c r="I236" s="7" t="n"/>
      <c r="J236" s="7" t="n"/>
      <c r="K236" s="7" t="n"/>
      <c r="L236" s="7" t="n"/>
      <c r="M236" s="7" t="n"/>
      <c r="N236" s="7" t="n"/>
      <c r="O236" s="7" t="n"/>
      <c r="P236" s="16" t="n"/>
      <c r="Q236" s="16" t="n"/>
      <c r="R236" s="16" t="n"/>
      <c r="S236" s="7" t="n"/>
      <c r="T236" s="7" t="n"/>
      <c r="U236" s="7">
        <f>IF(AND(Q236&lt;&gt;"",R236&lt;&gt;""),R236-Q236,"")</f>
        <v/>
      </c>
      <c r="V236" s="7">
        <f>IF(Q236="","",IF(R236&lt;&gt;"",IF(R236&lt;=Q236,"Réalisée à temps","Réalisée en retard"),IF(Q236&lt;'Tableau de bord'!$C$7,"En retard","À venir")))</f>
        <v/>
      </c>
      <c r="W236" s="7">
        <f>IF(A236="","",IF(COUNTIF($A$5:$A$304,A236)&gt;1,"N° en double",IF(COUNTIF('Sites et équipements'!$D$5:$D$204,D236)=0,"Code installation inconnu",IF(Q236="","Échéance manquante",IF(AND(S236="Réalisé",R236=""),"Date de réalisation manquante",IF(AND(R236&lt;&gt;"",S236&lt;&gt;"Réalisé"),"Statut incohérent",IF(AND(K236="Oui",L236=""),"Référence réglementaire manquante","OK")))))))</f>
        <v/>
      </c>
      <c r="X236" s="7">
        <f>IF(AND(A236&lt;&gt;"",OR('Tableau de bord'!$C$9="",B236='Tableau de bord'!$C$9),OR('Tableau de bord'!$C$10="",C236='Tableau de bord'!$C$10),OR('Tableau de bord'!$C$11="",E236='Tableau de bord'!$C$11),OR('Tableau de bord'!$C$12="",F236='Tableau de bord'!$C$12),OR('Tableau de bord'!$C$13="",'Tableau de bord'!$C$13="Préventive"),OR('Tableau de bord'!$C$16="",M236='Tableau de bord'!$C$16),OR('Tableau de bord'!$C$17="",O236='Tableau de bord'!$C$17)),1,0)</f>
        <v/>
      </c>
      <c r="Y236" s="7">
        <f>IF(AND(X236=1,Q236&lt;&gt;"",Q236&gt;='Tableau de bord'!$C$5,Q236&lt;='Tableau de bord'!$C$6),1,0)</f>
        <v/>
      </c>
      <c r="Z236" s="7">
        <f>IF(AND(Y236=1,R236&lt;&gt;""),1,0)</f>
        <v/>
      </c>
      <c r="AA236" s="7">
        <f>IF(AND(X236=1,V236="En retard"),1,0)</f>
        <v/>
      </c>
      <c r="AB236" s="7">
        <f>IF(AND(AA236=1,K236="Oui"),1,0)</f>
        <v/>
      </c>
      <c r="AC236" s="7">
        <f>IF(AND(A236&lt;&gt;"",Q236&lt;&gt;"",Q236&gt;='Tableau de bord'!$C$5,Q236&lt;='Tableau de bord'!$C$6),B236,"")</f>
        <v/>
      </c>
      <c r="AD236" s="7">
        <f>IF(AND(AC236&lt;&gt;"",R236&lt;&gt;""),B236,"")</f>
        <v/>
      </c>
      <c r="AE236" s="7">
        <f>IF(V236="En retard",B236,"")</f>
        <v/>
      </c>
      <c r="AF236" s="7">
        <f>IF(OR(W236="",W236="OK"),0,1)</f>
        <v/>
      </c>
    </row>
    <row r="237" ht="18" customHeight="1">
      <c r="A237" s="7" t="n"/>
      <c r="B237" s="7" t="n"/>
      <c r="C237" s="7" t="n"/>
      <c r="D237" s="7" t="n"/>
      <c r="E237" s="7" t="n"/>
      <c r="F237" s="7" t="n"/>
      <c r="G237" s="7" t="n"/>
      <c r="H237" s="7" t="n"/>
      <c r="I237" s="7" t="n"/>
      <c r="J237" s="7" t="n"/>
      <c r="K237" s="7" t="n"/>
      <c r="L237" s="7" t="n"/>
      <c r="M237" s="7" t="n"/>
      <c r="N237" s="7" t="n"/>
      <c r="O237" s="7" t="n"/>
      <c r="P237" s="16" t="n"/>
      <c r="Q237" s="16" t="n"/>
      <c r="R237" s="16" t="n"/>
      <c r="S237" s="7" t="n"/>
      <c r="T237" s="7" t="n"/>
      <c r="U237" s="7">
        <f>IF(AND(Q237&lt;&gt;"",R237&lt;&gt;""),R237-Q237,"")</f>
        <v/>
      </c>
      <c r="V237" s="7">
        <f>IF(Q237="","",IF(R237&lt;&gt;"",IF(R237&lt;=Q237,"Réalisée à temps","Réalisée en retard"),IF(Q237&lt;'Tableau de bord'!$C$7,"En retard","À venir")))</f>
        <v/>
      </c>
      <c r="W237" s="7">
        <f>IF(A237="","",IF(COUNTIF($A$5:$A$304,A237)&gt;1,"N° en double",IF(COUNTIF('Sites et équipements'!$D$5:$D$204,D237)=0,"Code installation inconnu",IF(Q237="","Échéance manquante",IF(AND(S237="Réalisé",R237=""),"Date de réalisation manquante",IF(AND(R237&lt;&gt;"",S237&lt;&gt;"Réalisé"),"Statut incohérent",IF(AND(K237="Oui",L237=""),"Référence réglementaire manquante","OK")))))))</f>
        <v/>
      </c>
      <c r="X237" s="7">
        <f>IF(AND(A237&lt;&gt;"",OR('Tableau de bord'!$C$9="",B237='Tableau de bord'!$C$9),OR('Tableau de bord'!$C$10="",C237='Tableau de bord'!$C$10),OR('Tableau de bord'!$C$11="",E237='Tableau de bord'!$C$11),OR('Tableau de bord'!$C$12="",F237='Tableau de bord'!$C$12),OR('Tableau de bord'!$C$13="",'Tableau de bord'!$C$13="Préventive"),OR('Tableau de bord'!$C$16="",M237='Tableau de bord'!$C$16),OR('Tableau de bord'!$C$17="",O237='Tableau de bord'!$C$17)),1,0)</f>
        <v/>
      </c>
      <c r="Y237" s="7">
        <f>IF(AND(X237=1,Q237&lt;&gt;"",Q237&gt;='Tableau de bord'!$C$5,Q237&lt;='Tableau de bord'!$C$6),1,0)</f>
        <v/>
      </c>
      <c r="Z237" s="7">
        <f>IF(AND(Y237=1,R237&lt;&gt;""),1,0)</f>
        <v/>
      </c>
      <c r="AA237" s="7">
        <f>IF(AND(X237=1,V237="En retard"),1,0)</f>
        <v/>
      </c>
      <c r="AB237" s="7">
        <f>IF(AND(AA237=1,K237="Oui"),1,0)</f>
        <v/>
      </c>
      <c r="AC237" s="7">
        <f>IF(AND(A237&lt;&gt;"",Q237&lt;&gt;"",Q237&gt;='Tableau de bord'!$C$5,Q237&lt;='Tableau de bord'!$C$6),B237,"")</f>
        <v/>
      </c>
      <c r="AD237" s="7">
        <f>IF(AND(AC237&lt;&gt;"",R237&lt;&gt;""),B237,"")</f>
        <v/>
      </c>
      <c r="AE237" s="7">
        <f>IF(V237="En retard",B237,"")</f>
        <v/>
      </c>
      <c r="AF237" s="7">
        <f>IF(OR(W237="",W237="OK"),0,1)</f>
        <v/>
      </c>
    </row>
    <row r="238" ht="18" customHeight="1">
      <c r="A238" s="7" t="n"/>
      <c r="B238" s="7" t="n"/>
      <c r="C238" s="7" t="n"/>
      <c r="D238" s="7" t="n"/>
      <c r="E238" s="7" t="n"/>
      <c r="F238" s="7" t="n"/>
      <c r="G238" s="7" t="n"/>
      <c r="H238" s="7" t="n"/>
      <c r="I238" s="7" t="n"/>
      <c r="J238" s="7" t="n"/>
      <c r="K238" s="7" t="n"/>
      <c r="L238" s="7" t="n"/>
      <c r="M238" s="7" t="n"/>
      <c r="N238" s="7" t="n"/>
      <c r="O238" s="7" t="n"/>
      <c r="P238" s="16" t="n"/>
      <c r="Q238" s="16" t="n"/>
      <c r="R238" s="16" t="n"/>
      <c r="S238" s="7" t="n"/>
      <c r="T238" s="7" t="n"/>
      <c r="U238" s="7">
        <f>IF(AND(Q238&lt;&gt;"",R238&lt;&gt;""),R238-Q238,"")</f>
        <v/>
      </c>
      <c r="V238" s="7">
        <f>IF(Q238="","",IF(R238&lt;&gt;"",IF(R238&lt;=Q238,"Réalisée à temps","Réalisée en retard"),IF(Q238&lt;'Tableau de bord'!$C$7,"En retard","À venir")))</f>
        <v/>
      </c>
      <c r="W238" s="7">
        <f>IF(A238="","",IF(COUNTIF($A$5:$A$304,A238)&gt;1,"N° en double",IF(COUNTIF('Sites et équipements'!$D$5:$D$204,D238)=0,"Code installation inconnu",IF(Q238="","Échéance manquante",IF(AND(S238="Réalisé",R238=""),"Date de réalisation manquante",IF(AND(R238&lt;&gt;"",S238&lt;&gt;"Réalisé"),"Statut incohérent",IF(AND(K238="Oui",L238=""),"Référence réglementaire manquante","OK")))))))</f>
        <v/>
      </c>
      <c r="X238" s="7">
        <f>IF(AND(A238&lt;&gt;"",OR('Tableau de bord'!$C$9="",B238='Tableau de bord'!$C$9),OR('Tableau de bord'!$C$10="",C238='Tableau de bord'!$C$10),OR('Tableau de bord'!$C$11="",E238='Tableau de bord'!$C$11),OR('Tableau de bord'!$C$12="",F238='Tableau de bord'!$C$12),OR('Tableau de bord'!$C$13="",'Tableau de bord'!$C$13="Préventive"),OR('Tableau de bord'!$C$16="",M238='Tableau de bord'!$C$16),OR('Tableau de bord'!$C$17="",O238='Tableau de bord'!$C$17)),1,0)</f>
        <v/>
      </c>
      <c r="Y238" s="7">
        <f>IF(AND(X238=1,Q238&lt;&gt;"",Q238&gt;='Tableau de bord'!$C$5,Q238&lt;='Tableau de bord'!$C$6),1,0)</f>
        <v/>
      </c>
      <c r="Z238" s="7">
        <f>IF(AND(Y238=1,R238&lt;&gt;""),1,0)</f>
        <v/>
      </c>
      <c r="AA238" s="7">
        <f>IF(AND(X238=1,V238="En retard"),1,0)</f>
        <v/>
      </c>
      <c r="AB238" s="7">
        <f>IF(AND(AA238=1,K238="Oui"),1,0)</f>
        <v/>
      </c>
      <c r="AC238" s="7">
        <f>IF(AND(A238&lt;&gt;"",Q238&lt;&gt;"",Q238&gt;='Tableau de bord'!$C$5,Q238&lt;='Tableau de bord'!$C$6),B238,"")</f>
        <v/>
      </c>
      <c r="AD238" s="7">
        <f>IF(AND(AC238&lt;&gt;"",R238&lt;&gt;""),B238,"")</f>
        <v/>
      </c>
      <c r="AE238" s="7">
        <f>IF(V238="En retard",B238,"")</f>
        <v/>
      </c>
      <c r="AF238" s="7">
        <f>IF(OR(W238="",W238="OK"),0,1)</f>
        <v/>
      </c>
    </row>
    <row r="239" ht="18" customHeight="1">
      <c r="A239" s="7" t="n"/>
      <c r="B239" s="7" t="n"/>
      <c r="C239" s="7" t="n"/>
      <c r="D239" s="7" t="n"/>
      <c r="E239" s="7" t="n"/>
      <c r="F239" s="7" t="n"/>
      <c r="G239" s="7" t="n"/>
      <c r="H239" s="7" t="n"/>
      <c r="I239" s="7" t="n"/>
      <c r="J239" s="7" t="n"/>
      <c r="K239" s="7" t="n"/>
      <c r="L239" s="7" t="n"/>
      <c r="M239" s="7" t="n"/>
      <c r="N239" s="7" t="n"/>
      <c r="O239" s="7" t="n"/>
      <c r="P239" s="16" t="n"/>
      <c r="Q239" s="16" t="n"/>
      <c r="R239" s="16" t="n"/>
      <c r="S239" s="7" t="n"/>
      <c r="T239" s="7" t="n"/>
      <c r="U239" s="7">
        <f>IF(AND(Q239&lt;&gt;"",R239&lt;&gt;""),R239-Q239,"")</f>
        <v/>
      </c>
      <c r="V239" s="7">
        <f>IF(Q239="","",IF(R239&lt;&gt;"",IF(R239&lt;=Q239,"Réalisée à temps","Réalisée en retard"),IF(Q239&lt;'Tableau de bord'!$C$7,"En retard","À venir")))</f>
        <v/>
      </c>
      <c r="W239" s="7">
        <f>IF(A239="","",IF(COUNTIF($A$5:$A$304,A239)&gt;1,"N° en double",IF(COUNTIF('Sites et équipements'!$D$5:$D$204,D239)=0,"Code installation inconnu",IF(Q239="","Échéance manquante",IF(AND(S239="Réalisé",R239=""),"Date de réalisation manquante",IF(AND(R239&lt;&gt;"",S239&lt;&gt;"Réalisé"),"Statut incohérent",IF(AND(K239="Oui",L239=""),"Référence réglementaire manquante","OK")))))))</f>
        <v/>
      </c>
      <c r="X239" s="7">
        <f>IF(AND(A239&lt;&gt;"",OR('Tableau de bord'!$C$9="",B239='Tableau de bord'!$C$9),OR('Tableau de bord'!$C$10="",C239='Tableau de bord'!$C$10),OR('Tableau de bord'!$C$11="",E239='Tableau de bord'!$C$11),OR('Tableau de bord'!$C$12="",F239='Tableau de bord'!$C$12),OR('Tableau de bord'!$C$13="",'Tableau de bord'!$C$13="Préventive"),OR('Tableau de bord'!$C$16="",M239='Tableau de bord'!$C$16),OR('Tableau de bord'!$C$17="",O239='Tableau de bord'!$C$17)),1,0)</f>
        <v/>
      </c>
      <c r="Y239" s="7">
        <f>IF(AND(X239=1,Q239&lt;&gt;"",Q239&gt;='Tableau de bord'!$C$5,Q239&lt;='Tableau de bord'!$C$6),1,0)</f>
        <v/>
      </c>
      <c r="Z239" s="7">
        <f>IF(AND(Y239=1,R239&lt;&gt;""),1,0)</f>
        <v/>
      </c>
      <c r="AA239" s="7">
        <f>IF(AND(X239=1,V239="En retard"),1,0)</f>
        <v/>
      </c>
      <c r="AB239" s="7">
        <f>IF(AND(AA239=1,K239="Oui"),1,0)</f>
        <v/>
      </c>
      <c r="AC239" s="7">
        <f>IF(AND(A239&lt;&gt;"",Q239&lt;&gt;"",Q239&gt;='Tableau de bord'!$C$5,Q239&lt;='Tableau de bord'!$C$6),B239,"")</f>
        <v/>
      </c>
      <c r="AD239" s="7">
        <f>IF(AND(AC239&lt;&gt;"",R239&lt;&gt;""),B239,"")</f>
        <v/>
      </c>
      <c r="AE239" s="7">
        <f>IF(V239="En retard",B239,"")</f>
        <v/>
      </c>
      <c r="AF239" s="7">
        <f>IF(OR(W239="",W239="OK"),0,1)</f>
        <v/>
      </c>
    </row>
    <row r="240" ht="18" customHeight="1">
      <c r="A240" s="7" t="n"/>
      <c r="B240" s="7" t="n"/>
      <c r="C240" s="7" t="n"/>
      <c r="D240" s="7" t="n"/>
      <c r="E240" s="7" t="n"/>
      <c r="F240" s="7" t="n"/>
      <c r="G240" s="7" t="n"/>
      <c r="H240" s="7" t="n"/>
      <c r="I240" s="7" t="n"/>
      <c r="J240" s="7" t="n"/>
      <c r="K240" s="7" t="n"/>
      <c r="L240" s="7" t="n"/>
      <c r="M240" s="7" t="n"/>
      <c r="N240" s="7" t="n"/>
      <c r="O240" s="7" t="n"/>
      <c r="P240" s="16" t="n"/>
      <c r="Q240" s="16" t="n"/>
      <c r="R240" s="16" t="n"/>
      <c r="S240" s="7" t="n"/>
      <c r="T240" s="7" t="n"/>
      <c r="U240" s="7">
        <f>IF(AND(Q240&lt;&gt;"",R240&lt;&gt;""),R240-Q240,"")</f>
        <v/>
      </c>
      <c r="V240" s="7">
        <f>IF(Q240="","",IF(R240&lt;&gt;"",IF(R240&lt;=Q240,"Réalisée à temps","Réalisée en retard"),IF(Q240&lt;'Tableau de bord'!$C$7,"En retard","À venir")))</f>
        <v/>
      </c>
      <c r="W240" s="7">
        <f>IF(A240="","",IF(COUNTIF($A$5:$A$304,A240)&gt;1,"N° en double",IF(COUNTIF('Sites et équipements'!$D$5:$D$204,D240)=0,"Code installation inconnu",IF(Q240="","Échéance manquante",IF(AND(S240="Réalisé",R240=""),"Date de réalisation manquante",IF(AND(R240&lt;&gt;"",S240&lt;&gt;"Réalisé"),"Statut incohérent",IF(AND(K240="Oui",L240=""),"Référence réglementaire manquante","OK")))))))</f>
        <v/>
      </c>
      <c r="X240" s="7">
        <f>IF(AND(A240&lt;&gt;"",OR('Tableau de bord'!$C$9="",B240='Tableau de bord'!$C$9),OR('Tableau de bord'!$C$10="",C240='Tableau de bord'!$C$10),OR('Tableau de bord'!$C$11="",E240='Tableau de bord'!$C$11),OR('Tableau de bord'!$C$12="",F240='Tableau de bord'!$C$12),OR('Tableau de bord'!$C$13="",'Tableau de bord'!$C$13="Préventive"),OR('Tableau de bord'!$C$16="",M240='Tableau de bord'!$C$16),OR('Tableau de bord'!$C$17="",O240='Tableau de bord'!$C$17)),1,0)</f>
        <v/>
      </c>
      <c r="Y240" s="7">
        <f>IF(AND(X240=1,Q240&lt;&gt;"",Q240&gt;='Tableau de bord'!$C$5,Q240&lt;='Tableau de bord'!$C$6),1,0)</f>
        <v/>
      </c>
      <c r="Z240" s="7">
        <f>IF(AND(Y240=1,R240&lt;&gt;""),1,0)</f>
        <v/>
      </c>
      <c r="AA240" s="7">
        <f>IF(AND(X240=1,V240="En retard"),1,0)</f>
        <v/>
      </c>
      <c r="AB240" s="7">
        <f>IF(AND(AA240=1,K240="Oui"),1,0)</f>
        <v/>
      </c>
      <c r="AC240" s="7">
        <f>IF(AND(A240&lt;&gt;"",Q240&lt;&gt;"",Q240&gt;='Tableau de bord'!$C$5,Q240&lt;='Tableau de bord'!$C$6),B240,"")</f>
        <v/>
      </c>
      <c r="AD240" s="7">
        <f>IF(AND(AC240&lt;&gt;"",R240&lt;&gt;""),B240,"")</f>
        <v/>
      </c>
      <c r="AE240" s="7">
        <f>IF(V240="En retard",B240,"")</f>
        <v/>
      </c>
      <c r="AF240" s="7">
        <f>IF(OR(W240="",W240="OK"),0,1)</f>
        <v/>
      </c>
    </row>
    <row r="241" ht="18" customHeight="1">
      <c r="A241" s="7" t="n"/>
      <c r="B241" s="7" t="n"/>
      <c r="C241" s="7" t="n"/>
      <c r="D241" s="7" t="n"/>
      <c r="E241" s="7" t="n"/>
      <c r="F241" s="7" t="n"/>
      <c r="G241" s="7" t="n"/>
      <c r="H241" s="7" t="n"/>
      <c r="I241" s="7" t="n"/>
      <c r="J241" s="7" t="n"/>
      <c r="K241" s="7" t="n"/>
      <c r="L241" s="7" t="n"/>
      <c r="M241" s="7" t="n"/>
      <c r="N241" s="7" t="n"/>
      <c r="O241" s="7" t="n"/>
      <c r="P241" s="16" t="n"/>
      <c r="Q241" s="16" t="n"/>
      <c r="R241" s="16" t="n"/>
      <c r="S241" s="7" t="n"/>
      <c r="T241" s="7" t="n"/>
      <c r="U241" s="7">
        <f>IF(AND(Q241&lt;&gt;"",R241&lt;&gt;""),R241-Q241,"")</f>
        <v/>
      </c>
      <c r="V241" s="7">
        <f>IF(Q241="","",IF(R241&lt;&gt;"",IF(R241&lt;=Q241,"Réalisée à temps","Réalisée en retard"),IF(Q241&lt;'Tableau de bord'!$C$7,"En retard","À venir")))</f>
        <v/>
      </c>
      <c r="W241" s="7">
        <f>IF(A241="","",IF(COUNTIF($A$5:$A$304,A241)&gt;1,"N° en double",IF(COUNTIF('Sites et équipements'!$D$5:$D$204,D241)=0,"Code installation inconnu",IF(Q241="","Échéance manquante",IF(AND(S241="Réalisé",R241=""),"Date de réalisation manquante",IF(AND(R241&lt;&gt;"",S241&lt;&gt;"Réalisé"),"Statut incohérent",IF(AND(K241="Oui",L241=""),"Référence réglementaire manquante","OK")))))))</f>
        <v/>
      </c>
      <c r="X241" s="7">
        <f>IF(AND(A241&lt;&gt;"",OR('Tableau de bord'!$C$9="",B241='Tableau de bord'!$C$9),OR('Tableau de bord'!$C$10="",C241='Tableau de bord'!$C$10),OR('Tableau de bord'!$C$11="",E241='Tableau de bord'!$C$11),OR('Tableau de bord'!$C$12="",F241='Tableau de bord'!$C$12),OR('Tableau de bord'!$C$13="",'Tableau de bord'!$C$13="Préventive"),OR('Tableau de bord'!$C$16="",M241='Tableau de bord'!$C$16),OR('Tableau de bord'!$C$17="",O241='Tableau de bord'!$C$17)),1,0)</f>
        <v/>
      </c>
      <c r="Y241" s="7">
        <f>IF(AND(X241=1,Q241&lt;&gt;"",Q241&gt;='Tableau de bord'!$C$5,Q241&lt;='Tableau de bord'!$C$6),1,0)</f>
        <v/>
      </c>
      <c r="Z241" s="7">
        <f>IF(AND(Y241=1,R241&lt;&gt;""),1,0)</f>
        <v/>
      </c>
      <c r="AA241" s="7">
        <f>IF(AND(X241=1,V241="En retard"),1,0)</f>
        <v/>
      </c>
      <c r="AB241" s="7">
        <f>IF(AND(AA241=1,K241="Oui"),1,0)</f>
        <v/>
      </c>
      <c r="AC241" s="7">
        <f>IF(AND(A241&lt;&gt;"",Q241&lt;&gt;"",Q241&gt;='Tableau de bord'!$C$5,Q241&lt;='Tableau de bord'!$C$6),B241,"")</f>
        <v/>
      </c>
      <c r="AD241" s="7">
        <f>IF(AND(AC241&lt;&gt;"",R241&lt;&gt;""),B241,"")</f>
        <v/>
      </c>
      <c r="AE241" s="7">
        <f>IF(V241="En retard",B241,"")</f>
        <v/>
      </c>
      <c r="AF241" s="7">
        <f>IF(OR(W241="",W241="OK"),0,1)</f>
        <v/>
      </c>
    </row>
    <row r="242" ht="18" customHeight="1">
      <c r="A242" s="7" t="n"/>
      <c r="B242" s="7" t="n"/>
      <c r="C242" s="7" t="n"/>
      <c r="D242" s="7" t="n"/>
      <c r="E242" s="7" t="n"/>
      <c r="F242" s="7" t="n"/>
      <c r="G242" s="7" t="n"/>
      <c r="H242" s="7" t="n"/>
      <c r="I242" s="7" t="n"/>
      <c r="J242" s="7" t="n"/>
      <c r="K242" s="7" t="n"/>
      <c r="L242" s="7" t="n"/>
      <c r="M242" s="7" t="n"/>
      <c r="N242" s="7" t="n"/>
      <c r="O242" s="7" t="n"/>
      <c r="P242" s="16" t="n"/>
      <c r="Q242" s="16" t="n"/>
      <c r="R242" s="16" t="n"/>
      <c r="S242" s="7" t="n"/>
      <c r="T242" s="7" t="n"/>
      <c r="U242" s="7">
        <f>IF(AND(Q242&lt;&gt;"",R242&lt;&gt;""),R242-Q242,"")</f>
        <v/>
      </c>
      <c r="V242" s="7">
        <f>IF(Q242="","",IF(R242&lt;&gt;"",IF(R242&lt;=Q242,"Réalisée à temps","Réalisée en retard"),IF(Q242&lt;'Tableau de bord'!$C$7,"En retard","À venir")))</f>
        <v/>
      </c>
      <c r="W242" s="7">
        <f>IF(A242="","",IF(COUNTIF($A$5:$A$304,A242)&gt;1,"N° en double",IF(COUNTIF('Sites et équipements'!$D$5:$D$204,D242)=0,"Code installation inconnu",IF(Q242="","Échéance manquante",IF(AND(S242="Réalisé",R242=""),"Date de réalisation manquante",IF(AND(R242&lt;&gt;"",S242&lt;&gt;"Réalisé"),"Statut incohérent",IF(AND(K242="Oui",L242=""),"Référence réglementaire manquante","OK")))))))</f>
        <v/>
      </c>
      <c r="X242" s="7">
        <f>IF(AND(A242&lt;&gt;"",OR('Tableau de bord'!$C$9="",B242='Tableau de bord'!$C$9),OR('Tableau de bord'!$C$10="",C242='Tableau de bord'!$C$10),OR('Tableau de bord'!$C$11="",E242='Tableau de bord'!$C$11),OR('Tableau de bord'!$C$12="",F242='Tableau de bord'!$C$12),OR('Tableau de bord'!$C$13="",'Tableau de bord'!$C$13="Préventive"),OR('Tableau de bord'!$C$16="",M242='Tableau de bord'!$C$16),OR('Tableau de bord'!$C$17="",O242='Tableau de bord'!$C$17)),1,0)</f>
        <v/>
      </c>
      <c r="Y242" s="7">
        <f>IF(AND(X242=1,Q242&lt;&gt;"",Q242&gt;='Tableau de bord'!$C$5,Q242&lt;='Tableau de bord'!$C$6),1,0)</f>
        <v/>
      </c>
      <c r="Z242" s="7">
        <f>IF(AND(Y242=1,R242&lt;&gt;""),1,0)</f>
        <v/>
      </c>
      <c r="AA242" s="7">
        <f>IF(AND(X242=1,V242="En retard"),1,0)</f>
        <v/>
      </c>
      <c r="AB242" s="7">
        <f>IF(AND(AA242=1,K242="Oui"),1,0)</f>
        <v/>
      </c>
      <c r="AC242" s="7">
        <f>IF(AND(A242&lt;&gt;"",Q242&lt;&gt;"",Q242&gt;='Tableau de bord'!$C$5,Q242&lt;='Tableau de bord'!$C$6),B242,"")</f>
        <v/>
      </c>
      <c r="AD242" s="7">
        <f>IF(AND(AC242&lt;&gt;"",R242&lt;&gt;""),B242,"")</f>
        <v/>
      </c>
      <c r="AE242" s="7">
        <f>IF(V242="En retard",B242,"")</f>
        <v/>
      </c>
      <c r="AF242" s="7">
        <f>IF(OR(W242="",W242="OK"),0,1)</f>
        <v/>
      </c>
    </row>
    <row r="243" ht="18" customHeight="1">
      <c r="A243" s="7" t="n"/>
      <c r="B243" s="7" t="n"/>
      <c r="C243" s="7" t="n"/>
      <c r="D243" s="7" t="n"/>
      <c r="E243" s="7" t="n"/>
      <c r="F243" s="7" t="n"/>
      <c r="G243" s="7" t="n"/>
      <c r="H243" s="7" t="n"/>
      <c r="I243" s="7" t="n"/>
      <c r="J243" s="7" t="n"/>
      <c r="K243" s="7" t="n"/>
      <c r="L243" s="7" t="n"/>
      <c r="M243" s="7" t="n"/>
      <c r="N243" s="7" t="n"/>
      <c r="O243" s="7" t="n"/>
      <c r="P243" s="16" t="n"/>
      <c r="Q243" s="16" t="n"/>
      <c r="R243" s="16" t="n"/>
      <c r="S243" s="7" t="n"/>
      <c r="T243" s="7" t="n"/>
      <c r="U243" s="7">
        <f>IF(AND(Q243&lt;&gt;"",R243&lt;&gt;""),R243-Q243,"")</f>
        <v/>
      </c>
      <c r="V243" s="7">
        <f>IF(Q243="","",IF(R243&lt;&gt;"",IF(R243&lt;=Q243,"Réalisée à temps","Réalisée en retard"),IF(Q243&lt;'Tableau de bord'!$C$7,"En retard","À venir")))</f>
        <v/>
      </c>
      <c r="W243" s="7">
        <f>IF(A243="","",IF(COUNTIF($A$5:$A$304,A243)&gt;1,"N° en double",IF(COUNTIF('Sites et équipements'!$D$5:$D$204,D243)=0,"Code installation inconnu",IF(Q243="","Échéance manquante",IF(AND(S243="Réalisé",R243=""),"Date de réalisation manquante",IF(AND(R243&lt;&gt;"",S243&lt;&gt;"Réalisé"),"Statut incohérent",IF(AND(K243="Oui",L243=""),"Référence réglementaire manquante","OK")))))))</f>
        <v/>
      </c>
      <c r="X243" s="7">
        <f>IF(AND(A243&lt;&gt;"",OR('Tableau de bord'!$C$9="",B243='Tableau de bord'!$C$9),OR('Tableau de bord'!$C$10="",C243='Tableau de bord'!$C$10),OR('Tableau de bord'!$C$11="",E243='Tableau de bord'!$C$11),OR('Tableau de bord'!$C$12="",F243='Tableau de bord'!$C$12),OR('Tableau de bord'!$C$13="",'Tableau de bord'!$C$13="Préventive"),OR('Tableau de bord'!$C$16="",M243='Tableau de bord'!$C$16),OR('Tableau de bord'!$C$17="",O243='Tableau de bord'!$C$17)),1,0)</f>
        <v/>
      </c>
      <c r="Y243" s="7">
        <f>IF(AND(X243=1,Q243&lt;&gt;"",Q243&gt;='Tableau de bord'!$C$5,Q243&lt;='Tableau de bord'!$C$6),1,0)</f>
        <v/>
      </c>
      <c r="Z243" s="7">
        <f>IF(AND(Y243=1,R243&lt;&gt;""),1,0)</f>
        <v/>
      </c>
      <c r="AA243" s="7">
        <f>IF(AND(X243=1,V243="En retard"),1,0)</f>
        <v/>
      </c>
      <c r="AB243" s="7">
        <f>IF(AND(AA243=1,K243="Oui"),1,0)</f>
        <v/>
      </c>
      <c r="AC243" s="7">
        <f>IF(AND(A243&lt;&gt;"",Q243&lt;&gt;"",Q243&gt;='Tableau de bord'!$C$5,Q243&lt;='Tableau de bord'!$C$6),B243,"")</f>
        <v/>
      </c>
      <c r="AD243" s="7">
        <f>IF(AND(AC243&lt;&gt;"",R243&lt;&gt;""),B243,"")</f>
        <v/>
      </c>
      <c r="AE243" s="7">
        <f>IF(V243="En retard",B243,"")</f>
        <v/>
      </c>
      <c r="AF243" s="7">
        <f>IF(OR(W243="",W243="OK"),0,1)</f>
        <v/>
      </c>
    </row>
    <row r="244" ht="18" customHeight="1">
      <c r="A244" s="7" t="n"/>
      <c r="B244" s="7" t="n"/>
      <c r="C244" s="7" t="n"/>
      <c r="D244" s="7" t="n"/>
      <c r="E244" s="7" t="n"/>
      <c r="F244" s="7" t="n"/>
      <c r="G244" s="7" t="n"/>
      <c r="H244" s="7" t="n"/>
      <c r="I244" s="7" t="n"/>
      <c r="J244" s="7" t="n"/>
      <c r="K244" s="7" t="n"/>
      <c r="L244" s="7" t="n"/>
      <c r="M244" s="7" t="n"/>
      <c r="N244" s="7" t="n"/>
      <c r="O244" s="7" t="n"/>
      <c r="P244" s="16" t="n"/>
      <c r="Q244" s="16" t="n"/>
      <c r="R244" s="16" t="n"/>
      <c r="S244" s="7" t="n"/>
      <c r="T244" s="7" t="n"/>
      <c r="U244" s="7">
        <f>IF(AND(Q244&lt;&gt;"",R244&lt;&gt;""),R244-Q244,"")</f>
        <v/>
      </c>
      <c r="V244" s="7">
        <f>IF(Q244="","",IF(R244&lt;&gt;"",IF(R244&lt;=Q244,"Réalisée à temps","Réalisée en retard"),IF(Q244&lt;'Tableau de bord'!$C$7,"En retard","À venir")))</f>
        <v/>
      </c>
      <c r="W244" s="7">
        <f>IF(A244="","",IF(COUNTIF($A$5:$A$304,A244)&gt;1,"N° en double",IF(COUNTIF('Sites et équipements'!$D$5:$D$204,D244)=0,"Code installation inconnu",IF(Q244="","Échéance manquante",IF(AND(S244="Réalisé",R244=""),"Date de réalisation manquante",IF(AND(R244&lt;&gt;"",S244&lt;&gt;"Réalisé"),"Statut incohérent",IF(AND(K244="Oui",L244=""),"Référence réglementaire manquante","OK")))))))</f>
        <v/>
      </c>
      <c r="X244" s="7">
        <f>IF(AND(A244&lt;&gt;"",OR('Tableau de bord'!$C$9="",B244='Tableau de bord'!$C$9),OR('Tableau de bord'!$C$10="",C244='Tableau de bord'!$C$10),OR('Tableau de bord'!$C$11="",E244='Tableau de bord'!$C$11),OR('Tableau de bord'!$C$12="",F244='Tableau de bord'!$C$12),OR('Tableau de bord'!$C$13="",'Tableau de bord'!$C$13="Préventive"),OR('Tableau de bord'!$C$16="",M244='Tableau de bord'!$C$16),OR('Tableau de bord'!$C$17="",O244='Tableau de bord'!$C$17)),1,0)</f>
        <v/>
      </c>
      <c r="Y244" s="7">
        <f>IF(AND(X244=1,Q244&lt;&gt;"",Q244&gt;='Tableau de bord'!$C$5,Q244&lt;='Tableau de bord'!$C$6),1,0)</f>
        <v/>
      </c>
      <c r="Z244" s="7">
        <f>IF(AND(Y244=1,R244&lt;&gt;""),1,0)</f>
        <v/>
      </c>
      <c r="AA244" s="7">
        <f>IF(AND(X244=1,V244="En retard"),1,0)</f>
        <v/>
      </c>
      <c r="AB244" s="7">
        <f>IF(AND(AA244=1,K244="Oui"),1,0)</f>
        <v/>
      </c>
      <c r="AC244" s="7">
        <f>IF(AND(A244&lt;&gt;"",Q244&lt;&gt;"",Q244&gt;='Tableau de bord'!$C$5,Q244&lt;='Tableau de bord'!$C$6),B244,"")</f>
        <v/>
      </c>
      <c r="AD244" s="7">
        <f>IF(AND(AC244&lt;&gt;"",R244&lt;&gt;""),B244,"")</f>
        <v/>
      </c>
      <c r="AE244" s="7">
        <f>IF(V244="En retard",B244,"")</f>
        <v/>
      </c>
      <c r="AF244" s="7">
        <f>IF(OR(W244="",W244="OK"),0,1)</f>
        <v/>
      </c>
    </row>
    <row r="245" ht="18" customHeight="1">
      <c r="A245" s="7" t="n"/>
      <c r="B245" s="7" t="n"/>
      <c r="C245" s="7" t="n"/>
      <c r="D245" s="7" t="n"/>
      <c r="E245" s="7" t="n"/>
      <c r="F245" s="7" t="n"/>
      <c r="G245" s="7" t="n"/>
      <c r="H245" s="7" t="n"/>
      <c r="I245" s="7" t="n"/>
      <c r="J245" s="7" t="n"/>
      <c r="K245" s="7" t="n"/>
      <c r="L245" s="7" t="n"/>
      <c r="M245" s="7" t="n"/>
      <c r="N245" s="7" t="n"/>
      <c r="O245" s="7" t="n"/>
      <c r="P245" s="16" t="n"/>
      <c r="Q245" s="16" t="n"/>
      <c r="R245" s="16" t="n"/>
      <c r="S245" s="7" t="n"/>
      <c r="T245" s="7" t="n"/>
      <c r="U245" s="7">
        <f>IF(AND(Q245&lt;&gt;"",R245&lt;&gt;""),R245-Q245,"")</f>
        <v/>
      </c>
      <c r="V245" s="7">
        <f>IF(Q245="","",IF(R245&lt;&gt;"",IF(R245&lt;=Q245,"Réalisée à temps","Réalisée en retard"),IF(Q245&lt;'Tableau de bord'!$C$7,"En retard","À venir")))</f>
        <v/>
      </c>
      <c r="W245" s="7">
        <f>IF(A245="","",IF(COUNTIF($A$5:$A$304,A245)&gt;1,"N° en double",IF(COUNTIF('Sites et équipements'!$D$5:$D$204,D245)=0,"Code installation inconnu",IF(Q245="","Échéance manquante",IF(AND(S245="Réalisé",R245=""),"Date de réalisation manquante",IF(AND(R245&lt;&gt;"",S245&lt;&gt;"Réalisé"),"Statut incohérent",IF(AND(K245="Oui",L245=""),"Référence réglementaire manquante","OK")))))))</f>
        <v/>
      </c>
      <c r="X245" s="7">
        <f>IF(AND(A245&lt;&gt;"",OR('Tableau de bord'!$C$9="",B245='Tableau de bord'!$C$9),OR('Tableau de bord'!$C$10="",C245='Tableau de bord'!$C$10),OR('Tableau de bord'!$C$11="",E245='Tableau de bord'!$C$11),OR('Tableau de bord'!$C$12="",F245='Tableau de bord'!$C$12),OR('Tableau de bord'!$C$13="",'Tableau de bord'!$C$13="Préventive"),OR('Tableau de bord'!$C$16="",M245='Tableau de bord'!$C$16),OR('Tableau de bord'!$C$17="",O245='Tableau de bord'!$C$17)),1,0)</f>
        <v/>
      </c>
      <c r="Y245" s="7">
        <f>IF(AND(X245=1,Q245&lt;&gt;"",Q245&gt;='Tableau de bord'!$C$5,Q245&lt;='Tableau de bord'!$C$6),1,0)</f>
        <v/>
      </c>
      <c r="Z245" s="7">
        <f>IF(AND(Y245=1,R245&lt;&gt;""),1,0)</f>
        <v/>
      </c>
      <c r="AA245" s="7">
        <f>IF(AND(X245=1,V245="En retard"),1,0)</f>
        <v/>
      </c>
      <c r="AB245" s="7">
        <f>IF(AND(AA245=1,K245="Oui"),1,0)</f>
        <v/>
      </c>
      <c r="AC245" s="7">
        <f>IF(AND(A245&lt;&gt;"",Q245&lt;&gt;"",Q245&gt;='Tableau de bord'!$C$5,Q245&lt;='Tableau de bord'!$C$6),B245,"")</f>
        <v/>
      </c>
      <c r="AD245" s="7">
        <f>IF(AND(AC245&lt;&gt;"",R245&lt;&gt;""),B245,"")</f>
        <v/>
      </c>
      <c r="AE245" s="7">
        <f>IF(V245="En retard",B245,"")</f>
        <v/>
      </c>
      <c r="AF245" s="7">
        <f>IF(OR(W245="",W245="OK"),0,1)</f>
        <v/>
      </c>
    </row>
    <row r="246" ht="18" customHeight="1">
      <c r="A246" s="7" t="n"/>
      <c r="B246" s="7" t="n"/>
      <c r="C246" s="7" t="n"/>
      <c r="D246" s="7" t="n"/>
      <c r="E246" s="7" t="n"/>
      <c r="F246" s="7" t="n"/>
      <c r="G246" s="7" t="n"/>
      <c r="H246" s="7" t="n"/>
      <c r="I246" s="7" t="n"/>
      <c r="J246" s="7" t="n"/>
      <c r="K246" s="7" t="n"/>
      <c r="L246" s="7" t="n"/>
      <c r="M246" s="7" t="n"/>
      <c r="N246" s="7" t="n"/>
      <c r="O246" s="7" t="n"/>
      <c r="P246" s="16" t="n"/>
      <c r="Q246" s="16" t="n"/>
      <c r="R246" s="16" t="n"/>
      <c r="S246" s="7" t="n"/>
      <c r="T246" s="7" t="n"/>
      <c r="U246" s="7">
        <f>IF(AND(Q246&lt;&gt;"",R246&lt;&gt;""),R246-Q246,"")</f>
        <v/>
      </c>
      <c r="V246" s="7">
        <f>IF(Q246="","",IF(R246&lt;&gt;"",IF(R246&lt;=Q246,"Réalisée à temps","Réalisée en retard"),IF(Q246&lt;'Tableau de bord'!$C$7,"En retard","À venir")))</f>
        <v/>
      </c>
      <c r="W246" s="7">
        <f>IF(A246="","",IF(COUNTIF($A$5:$A$304,A246)&gt;1,"N° en double",IF(COUNTIF('Sites et équipements'!$D$5:$D$204,D246)=0,"Code installation inconnu",IF(Q246="","Échéance manquante",IF(AND(S246="Réalisé",R246=""),"Date de réalisation manquante",IF(AND(R246&lt;&gt;"",S246&lt;&gt;"Réalisé"),"Statut incohérent",IF(AND(K246="Oui",L246=""),"Référence réglementaire manquante","OK")))))))</f>
        <v/>
      </c>
      <c r="X246" s="7">
        <f>IF(AND(A246&lt;&gt;"",OR('Tableau de bord'!$C$9="",B246='Tableau de bord'!$C$9),OR('Tableau de bord'!$C$10="",C246='Tableau de bord'!$C$10),OR('Tableau de bord'!$C$11="",E246='Tableau de bord'!$C$11),OR('Tableau de bord'!$C$12="",F246='Tableau de bord'!$C$12),OR('Tableau de bord'!$C$13="",'Tableau de bord'!$C$13="Préventive"),OR('Tableau de bord'!$C$16="",M246='Tableau de bord'!$C$16),OR('Tableau de bord'!$C$17="",O246='Tableau de bord'!$C$17)),1,0)</f>
        <v/>
      </c>
      <c r="Y246" s="7">
        <f>IF(AND(X246=1,Q246&lt;&gt;"",Q246&gt;='Tableau de bord'!$C$5,Q246&lt;='Tableau de bord'!$C$6),1,0)</f>
        <v/>
      </c>
      <c r="Z246" s="7">
        <f>IF(AND(Y246=1,R246&lt;&gt;""),1,0)</f>
        <v/>
      </c>
      <c r="AA246" s="7">
        <f>IF(AND(X246=1,V246="En retard"),1,0)</f>
        <v/>
      </c>
      <c r="AB246" s="7">
        <f>IF(AND(AA246=1,K246="Oui"),1,0)</f>
        <v/>
      </c>
      <c r="AC246" s="7">
        <f>IF(AND(A246&lt;&gt;"",Q246&lt;&gt;"",Q246&gt;='Tableau de bord'!$C$5,Q246&lt;='Tableau de bord'!$C$6),B246,"")</f>
        <v/>
      </c>
      <c r="AD246" s="7">
        <f>IF(AND(AC246&lt;&gt;"",R246&lt;&gt;""),B246,"")</f>
        <v/>
      </c>
      <c r="AE246" s="7">
        <f>IF(V246="En retard",B246,"")</f>
        <v/>
      </c>
      <c r="AF246" s="7">
        <f>IF(OR(W246="",W246="OK"),0,1)</f>
        <v/>
      </c>
    </row>
    <row r="247" ht="18" customHeight="1">
      <c r="A247" s="7" t="n"/>
      <c r="B247" s="7" t="n"/>
      <c r="C247" s="7" t="n"/>
      <c r="D247" s="7" t="n"/>
      <c r="E247" s="7" t="n"/>
      <c r="F247" s="7" t="n"/>
      <c r="G247" s="7" t="n"/>
      <c r="H247" s="7" t="n"/>
      <c r="I247" s="7" t="n"/>
      <c r="J247" s="7" t="n"/>
      <c r="K247" s="7" t="n"/>
      <c r="L247" s="7" t="n"/>
      <c r="M247" s="7" t="n"/>
      <c r="N247" s="7" t="n"/>
      <c r="O247" s="7" t="n"/>
      <c r="P247" s="16" t="n"/>
      <c r="Q247" s="16" t="n"/>
      <c r="R247" s="16" t="n"/>
      <c r="S247" s="7" t="n"/>
      <c r="T247" s="7" t="n"/>
      <c r="U247" s="7">
        <f>IF(AND(Q247&lt;&gt;"",R247&lt;&gt;""),R247-Q247,"")</f>
        <v/>
      </c>
      <c r="V247" s="7">
        <f>IF(Q247="","",IF(R247&lt;&gt;"",IF(R247&lt;=Q247,"Réalisée à temps","Réalisée en retard"),IF(Q247&lt;'Tableau de bord'!$C$7,"En retard","À venir")))</f>
        <v/>
      </c>
      <c r="W247" s="7">
        <f>IF(A247="","",IF(COUNTIF($A$5:$A$304,A247)&gt;1,"N° en double",IF(COUNTIF('Sites et équipements'!$D$5:$D$204,D247)=0,"Code installation inconnu",IF(Q247="","Échéance manquante",IF(AND(S247="Réalisé",R247=""),"Date de réalisation manquante",IF(AND(R247&lt;&gt;"",S247&lt;&gt;"Réalisé"),"Statut incohérent",IF(AND(K247="Oui",L247=""),"Référence réglementaire manquante","OK")))))))</f>
        <v/>
      </c>
      <c r="X247" s="7">
        <f>IF(AND(A247&lt;&gt;"",OR('Tableau de bord'!$C$9="",B247='Tableau de bord'!$C$9),OR('Tableau de bord'!$C$10="",C247='Tableau de bord'!$C$10),OR('Tableau de bord'!$C$11="",E247='Tableau de bord'!$C$11),OR('Tableau de bord'!$C$12="",F247='Tableau de bord'!$C$12),OR('Tableau de bord'!$C$13="",'Tableau de bord'!$C$13="Préventive"),OR('Tableau de bord'!$C$16="",M247='Tableau de bord'!$C$16),OR('Tableau de bord'!$C$17="",O247='Tableau de bord'!$C$17)),1,0)</f>
        <v/>
      </c>
      <c r="Y247" s="7">
        <f>IF(AND(X247=1,Q247&lt;&gt;"",Q247&gt;='Tableau de bord'!$C$5,Q247&lt;='Tableau de bord'!$C$6),1,0)</f>
        <v/>
      </c>
      <c r="Z247" s="7">
        <f>IF(AND(Y247=1,R247&lt;&gt;""),1,0)</f>
        <v/>
      </c>
      <c r="AA247" s="7">
        <f>IF(AND(X247=1,V247="En retard"),1,0)</f>
        <v/>
      </c>
      <c r="AB247" s="7">
        <f>IF(AND(AA247=1,K247="Oui"),1,0)</f>
        <v/>
      </c>
      <c r="AC247" s="7">
        <f>IF(AND(A247&lt;&gt;"",Q247&lt;&gt;"",Q247&gt;='Tableau de bord'!$C$5,Q247&lt;='Tableau de bord'!$C$6),B247,"")</f>
        <v/>
      </c>
      <c r="AD247" s="7">
        <f>IF(AND(AC247&lt;&gt;"",R247&lt;&gt;""),B247,"")</f>
        <v/>
      </c>
      <c r="AE247" s="7">
        <f>IF(V247="En retard",B247,"")</f>
        <v/>
      </c>
      <c r="AF247" s="7">
        <f>IF(OR(W247="",W247="OK"),0,1)</f>
        <v/>
      </c>
    </row>
    <row r="248" ht="18" customHeight="1">
      <c r="A248" s="7" t="n"/>
      <c r="B248" s="7" t="n"/>
      <c r="C248" s="7" t="n"/>
      <c r="D248" s="7" t="n"/>
      <c r="E248" s="7" t="n"/>
      <c r="F248" s="7" t="n"/>
      <c r="G248" s="7" t="n"/>
      <c r="H248" s="7" t="n"/>
      <c r="I248" s="7" t="n"/>
      <c r="J248" s="7" t="n"/>
      <c r="K248" s="7" t="n"/>
      <c r="L248" s="7" t="n"/>
      <c r="M248" s="7" t="n"/>
      <c r="N248" s="7" t="n"/>
      <c r="O248" s="7" t="n"/>
      <c r="P248" s="16" t="n"/>
      <c r="Q248" s="16" t="n"/>
      <c r="R248" s="16" t="n"/>
      <c r="S248" s="7" t="n"/>
      <c r="T248" s="7" t="n"/>
      <c r="U248" s="7">
        <f>IF(AND(Q248&lt;&gt;"",R248&lt;&gt;""),R248-Q248,"")</f>
        <v/>
      </c>
      <c r="V248" s="7">
        <f>IF(Q248="","",IF(R248&lt;&gt;"",IF(R248&lt;=Q248,"Réalisée à temps","Réalisée en retard"),IF(Q248&lt;'Tableau de bord'!$C$7,"En retard","À venir")))</f>
        <v/>
      </c>
      <c r="W248" s="7">
        <f>IF(A248="","",IF(COUNTIF($A$5:$A$304,A248)&gt;1,"N° en double",IF(COUNTIF('Sites et équipements'!$D$5:$D$204,D248)=0,"Code installation inconnu",IF(Q248="","Échéance manquante",IF(AND(S248="Réalisé",R248=""),"Date de réalisation manquante",IF(AND(R248&lt;&gt;"",S248&lt;&gt;"Réalisé"),"Statut incohérent",IF(AND(K248="Oui",L248=""),"Référence réglementaire manquante","OK")))))))</f>
        <v/>
      </c>
      <c r="X248" s="7">
        <f>IF(AND(A248&lt;&gt;"",OR('Tableau de bord'!$C$9="",B248='Tableau de bord'!$C$9),OR('Tableau de bord'!$C$10="",C248='Tableau de bord'!$C$10),OR('Tableau de bord'!$C$11="",E248='Tableau de bord'!$C$11),OR('Tableau de bord'!$C$12="",F248='Tableau de bord'!$C$12),OR('Tableau de bord'!$C$13="",'Tableau de bord'!$C$13="Préventive"),OR('Tableau de bord'!$C$16="",M248='Tableau de bord'!$C$16),OR('Tableau de bord'!$C$17="",O248='Tableau de bord'!$C$17)),1,0)</f>
        <v/>
      </c>
      <c r="Y248" s="7">
        <f>IF(AND(X248=1,Q248&lt;&gt;"",Q248&gt;='Tableau de bord'!$C$5,Q248&lt;='Tableau de bord'!$C$6),1,0)</f>
        <v/>
      </c>
      <c r="Z248" s="7">
        <f>IF(AND(Y248=1,R248&lt;&gt;""),1,0)</f>
        <v/>
      </c>
      <c r="AA248" s="7">
        <f>IF(AND(X248=1,V248="En retard"),1,0)</f>
        <v/>
      </c>
      <c r="AB248" s="7">
        <f>IF(AND(AA248=1,K248="Oui"),1,0)</f>
        <v/>
      </c>
      <c r="AC248" s="7">
        <f>IF(AND(A248&lt;&gt;"",Q248&lt;&gt;"",Q248&gt;='Tableau de bord'!$C$5,Q248&lt;='Tableau de bord'!$C$6),B248,"")</f>
        <v/>
      </c>
      <c r="AD248" s="7">
        <f>IF(AND(AC248&lt;&gt;"",R248&lt;&gt;""),B248,"")</f>
        <v/>
      </c>
      <c r="AE248" s="7">
        <f>IF(V248="En retard",B248,"")</f>
        <v/>
      </c>
      <c r="AF248" s="7">
        <f>IF(OR(W248="",W248="OK"),0,1)</f>
        <v/>
      </c>
    </row>
    <row r="249" ht="18" customHeight="1">
      <c r="A249" s="7" t="n"/>
      <c r="B249" s="7" t="n"/>
      <c r="C249" s="7" t="n"/>
      <c r="D249" s="7" t="n"/>
      <c r="E249" s="7" t="n"/>
      <c r="F249" s="7" t="n"/>
      <c r="G249" s="7" t="n"/>
      <c r="H249" s="7" t="n"/>
      <c r="I249" s="7" t="n"/>
      <c r="J249" s="7" t="n"/>
      <c r="K249" s="7" t="n"/>
      <c r="L249" s="7" t="n"/>
      <c r="M249" s="7" t="n"/>
      <c r="N249" s="7" t="n"/>
      <c r="O249" s="7" t="n"/>
      <c r="P249" s="16" t="n"/>
      <c r="Q249" s="16" t="n"/>
      <c r="R249" s="16" t="n"/>
      <c r="S249" s="7" t="n"/>
      <c r="T249" s="7" t="n"/>
      <c r="U249" s="7">
        <f>IF(AND(Q249&lt;&gt;"",R249&lt;&gt;""),R249-Q249,"")</f>
        <v/>
      </c>
      <c r="V249" s="7">
        <f>IF(Q249="","",IF(R249&lt;&gt;"",IF(R249&lt;=Q249,"Réalisée à temps","Réalisée en retard"),IF(Q249&lt;'Tableau de bord'!$C$7,"En retard","À venir")))</f>
        <v/>
      </c>
      <c r="W249" s="7">
        <f>IF(A249="","",IF(COUNTIF($A$5:$A$304,A249)&gt;1,"N° en double",IF(COUNTIF('Sites et équipements'!$D$5:$D$204,D249)=0,"Code installation inconnu",IF(Q249="","Échéance manquante",IF(AND(S249="Réalisé",R249=""),"Date de réalisation manquante",IF(AND(R249&lt;&gt;"",S249&lt;&gt;"Réalisé"),"Statut incohérent",IF(AND(K249="Oui",L249=""),"Référence réglementaire manquante","OK")))))))</f>
        <v/>
      </c>
      <c r="X249" s="7">
        <f>IF(AND(A249&lt;&gt;"",OR('Tableau de bord'!$C$9="",B249='Tableau de bord'!$C$9),OR('Tableau de bord'!$C$10="",C249='Tableau de bord'!$C$10),OR('Tableau de bord'!$C$11="",E249='Tableau de bord'!$C$11),OR('Tableau de bord'!$C$12="",F249='Tableau de bord'!$C$12),OR('Tableau de bord'!$C$13="",'Tableau de bord'!$C$13="Préventive"),OR('Tableau de bord'!$C$16="",M249='Tableau de bord'!$C$16),OR('Tableau de bord'!$C$17="",O249='Tableau de bord'!$C$17)),1,0)</f>
        <v/>
      </c>
      <c r="Y249" s="7">
        <f>IF(AND(X249=1,Q249&lt;&gt;"",Q249&gt;='Tableau de bord'!$C$5,Q249&lt;='Tableau de bord'!$C$6),1,0)</f>
        <v/>
      </c>
      <c r="Z249" s="7">
        <f>IF(AND(Y249=1,R249&lt;&gt;""),1,0)</f>
        <v/>
      </c>
      <c r="AA249" s="7">
        <f>IF(AND(X249=1,V249="En retard"),1,0)</f>
        <v/>
      </c>
      <c r="AB249" s="7">
        <f>IF(AND(AA249=1,K249="Oui"),1,0)</f>
        <v/>
      </c>
      <c r="AC249" s="7">
        <f>IF(AND(A249&lt;&gt;"",Q249&lt;&gt;"",Q249&gt;='Tableau de bord'!$C$5,Q249&lt;='Tableau de bord'!$C$6),B249,"")</f>
        <v/>
      </c>
      <c r="AD249" s="7">
        <f>IF(AND(AC249&lt;&gt;"",R249&lt;&gt;""),B249,"")</f>
        <v/>
      </c>
      <c r="AE249" s="7">
        <f>IF(V249="En retard",B249,"")</f>
        <v/>
      </c>
      <c r="AF249" s="7">
        <f>IF(OR(W249="",W249="OK"),0,1)</f>
        <v/>
      </c>
    </row>
    <row r="250" ht="18" customHeight="1">
      <c r="A250" s="7" t="n"/>
      <c r="B250" s="7" t="n"/>
      <c r="C250" s="7" t="n"/>
      <c r="D250" s="7" t="n"/>
      <c r="E250" s="7" t="n"/>
      <c r="F250" s="7" t="n"/>
      <c r="G250" s="7" t="n"/>
      <c r="H250" s="7" t="n"/>
      <c r="I250" s="7" t="n"/>
      <c r="J250" s="7" t="n"/>
      <c r="K250" s="7" t="n"/>
      <c r="L250" s="7" t="n"/>
      <c r="M250" s="7" t="n"/>
      <c r="N250" s="7" t="n"/>
      <c r="O250" s="7" t="n"/>
      <c r="P250" s="16" t="n"/>
      <c r="Q250" s="16" t="n"/>
      <c r="R250" s="16" t="n"/>
      <c r="S250" s="7" t="n"/>
      <c r="T250" s="7" t="n"/>
      <c r="U250" s="7">
        <f>IF(AND(Q250&lt;&gt;"",R250&lt;&gt;""),R250-Q250,"")</f>
        <v/>
      </c>
      <c r="V250" s="7">
        <f>IF(Q250="","",IF(R250&lt;&gt;"",IF(R250&lt;=Q250,"Réalisée à temps","Réalisée en retard"),IF(Q250&lt;'Tableau de bord'!$C$7,"En retard","À venir")))</f>
        <v/>
      </c>
      <c r="W250" s="7">
        <f>IF(A250="","",IF(COUNTIF($A$5:$A$304,A250)&gt;1,"N° en double",IF(COUNTIF('Sites et équipements'!$D$5:$D$204,D250)=0,"Code installation inconnu",IF(Q250="","Échéance manquante",IF(AND(S250="Réalisé",R250=""),"Date de réalisation manquante",IF(AND(R250&lt;&gt;"",S250&lt;&gt;"Réalisé"),"Statut incohérent",IF(AND(K250="Oui",L250=""),"Référence réglementaire manquante","OK")))))))</f>
        <v/>
      </c>
      <c r="X250" s="7">
        <f>IF(AND(A250&lt;&gt;"",OR('Tableau de bord'!$C$9="",B250='Tableau de bord'!$C$9),OR('Tableau de bord'!$C$10="",C250='Tableau de bord'!$C$10),OR('Tableau de bord'!$C$11="",E250='Tableau de bord'!$C$11),OR('Tableau de bord'!$C$12="",F250='Tableau de bord'!$C$12),OR('Tableau de bord'!$C$13="",'Tableau de bord'!$C$13="Préventive"),OR('Tableau de bord'!$C$16="",M250='Tableau de bord'!$C$16),OR('Tableau de bord'!$C$17="",O250='Tableau de bord'!$C$17)),1,0)</f>
        <v/>
      </c>
      <c r="Y250" s="7">
        <f>IF(AND(X250=1,Q250&lt;&gt;"",Q250&gt;='Tableau de bord'!$C$5,Q250&lt;='Tableau de bord'!$C$6),1,0)</f>
        <v/>
      </c>
      <c r="Z250" s="7">
        <f>IF(AND(Y250=1,R250&lt;&gt;""),1,0)</f>
        <v/>
      </c>
      <c r="AA250" s="7">
        <f>IF(AND(X250=1,V250="En retard"),1,0)</f>
        <v/>
      </c>
      <c r="AB250" s="7">
        <f>IF(AND(AA250=1,K250="Oui"),1,0)</f>
        <v/>
      </c>
      <c r="AC250" s="7">
        <f>IF(AND(A250&lt;&gt;"",Q250&lt;&gt;"",Q250&gt;='Tableau de bord'!$C$5,Q250&lt;='Tableau de bord'!$C$6),B250,"")</f>
        <v/>
      </c>
      <c r="AD250" s="7">
        <f>IF(AND(AC250&lt;&gt;"",R250&lt;&gt;""),B250,"")</f>
        <v/>
      </c>
      <c r="AE250" s="7">
        <f>IF(V250="En retard",B250,"")</f>
        <v/>
      </c>
      <c r="AF250" s="7">
        <f>IF(OR(W250="",W250="OK"),0,1)</f>
        <v/>
      </c>
    </row>
    <row r="251" ht="18" customHeight="1">
      <c r="A251" s="7" t="n"/>
      <c r="B251" s="7" t="n"/>
      <c r="C251" s="7" t="n"/>
      <c r="D251" s="7" t="n"/>
      <c r="E251" s="7" t="n"/>
      <c r="F251" s="7" t="n"/>
      <c r="G251" s="7" t="n"/>
      <c r="H251" s="7" t="n"/>
      <c r="I251" s="7" t="n"/>
      <c r="J251" s="7" t="n"/>
      <c r="K251" s="7" t="n"/>
      <c r="L251" s="7" t="n"/>
      <c r="M251" s="7" t="n"/>
      <c r="N251" s="7" t="n"/>
      <c r="O251" s="7" t="n"/>
      <c r="P251" s="16" t="n"/>
      <c r="Q251" s="16" t="n"/>
      <c r="R251" s="16" t="n"/>
      <c r="S251" s="7" t="n"/>
      <c r="T251" s="7" t="n"/>
      <c r="U251" s="7">
        <f>IF(AND(Q251&lt;&gt;"",R251&lt;&gt;""),R251-Q251,"")</f>
        <v/>
      </c>
      <c r="V251" s="7">
        <f>IF(Q251="","",IF(R251&lt;&gt;"",IF(R251&lt;=Q251,"Réalisée à temps","Réalisée en retard"),IF(Q251&lt;'Tableau de bord'!$C$7,"En retard","À venir")))</f>
        <v/>
      </c>
      <c r="W251" s="7">
        <f>IF(A251="","",IF(COUNTIF($A$5:$A$304,A251)&gt;1,"N° en double",IF(COUNTIF('Sites et équipements'!$D$5:$D$204,D251)=0,"Code installation inconnu",IF(Q251="","Échéance manquante",IF(AND(S251="Réalisé",R251=""),"Date de réalisation manquante",IF(AND(R251&lt;&gt;"",S251&lt;&gt;"Réalisé"),"Statut incohérent",IF(AND(K251="Oui",L251=""),"Référence réglementaire manquante","OK")))))))</f>
        <v/>
      </c>
      <c r="X251" s="7">
        <f>IF(AND(A251&lt;&gt;"",OR('Tableau de bord'!$C$9="",B251='Tableau de bord'!$C$9),OR('Tableau de bord'!$C$10="",C251='Tableau de bord'!$C$10),OR('Tableau de bord'!$C$11="",E251='Tableau de bord'!$C$11),OR('Tableau de bord'!$C$12="",F251='Tableau de bord'!$C$12),OR('Tableau de bord'!$C$13="",'Tableau de bord'!$C$13="Préventive"),OR('Tableau de bord'!$C$16="",M251='Tableau de bord'!$C$16),OR('Tableau de bord'!$C$17="",O251='Tableau de bord'!$C$17)),1,0)</f>
        <v/>
      </c>
      <c r="Y251" s="7">
        <f>IF(AND(X251=1,Q251&lt;&gt;"",Q251&gt;='Tableau de bord'!$C$5,Q251&lt;='Tableau de bord'!$C$6),1,0)</f>
        <v/>
      </c>
      <c r="Z251" s="7">
        <f>IF(AND(Y251=1,R251&lt;&gt;""),1,0)</f>
        <v/>
      </c>
      <c r="AA251" s="7">
        <f>IF(AND(X251=1,V251="En retard"),1,0)</f>
        <v/>
      </c>
      <c r="AB251" s="7">
        <f>IF(AND(AA251=1,K251="Oui"),1,0)</f>
        <v/>
      </c>
      <c r="AC251" s="7">
        <f>IF(AND(A251&lt;&gt;"",Q251&lt;&gt;"",Q251&gt;='Tableau de bord'!$C$5,Q251&lt;='Tableau de bord'!$C$6),B251,"")</f>
        <v/>
      </c>
      <c r="AD251" s="7">
        <f>IF(AND(AC251&lt;&gt;"",R251&lt;&gt;""),B251,"")</f>
        <v/>
      </c>
      <c r="AE251" s="7">
        <f>IF(V251="En retard",B251,"")</f>
        <v/>
      </c>
      <c r="AF251" s="7">
        <f>IF(OR(W251="",W251="OK"),0,1)</f>
        <v/>
      </c>
    </row>
    <row r="252" ht="18" customHeight="1">
      <c r="A252" s="7" t="n"/>
      <c r="B252" s="7" t="n"/>
      <c r="C252" s="7" t="n"/>
      <c r="D252" s="7" t="n"/>
      <c r="E252" s="7" t="n"/>
      <c r="F252" s="7" t="n"/>
      <c r="G252" s="7" t="n"/>
      <c r="H252" s="7" t="n"/>
      <c r="I252" s="7" t="n"/>
      <c r="J252" s="7" t="n"/>
      <c r="K252" s="7" t="n"/>
      <c r="L252" s="7" t="n"/>
      <c r="M252" s="7" t="n"/>
      <c r="N252" s="7" t="n"/>
      <c r="O252" s="7" t="n"/>
      <c r="P252" s="16" t="n"/>
      <c r="Q252" s="16" t="n"/>
      <c r="R252" s="16" t="n"/>
      <c r="S252" s="7" t="n"/>
      <c r="T252" s="7" t="n"/>
      <c r="U252" s="7">
        <f>IF(AND(Q252&lt;&gt;"",R252&lt;&gt;""),R252-Q252,"")</f>
        <v/>
      </c>
      <c r="V252" s="7">
        <f>IF(Q252="","",IF(R252&lt;&gt;"",IF(R252&lt;=Q252,"Réalisée à temps","Réalisée en retard"),IF(Q252&lt;'Tableau de bord'!$C$7,"En retard","À venir")))</f>
        <v/>
      </c>
      <c r="W252" s="7">
        <f>IF(A252="","",IF(COUNTIF($A$5:$A$304,A252)&gt;1,"N° en double",IF(COUNTIF('Sites et équipements'!$D$5:$D$204,D252)=0,"Code installation inconnu",IF(Q252="","Échéance manquante",IF(AND(S252="Réalisé",R252=""),"Date de réalisation manquante",IF(AND(R252&lt;&gt;"",S252&lt;&gt;"Réalisé"),"Statut incohérent",IF(AND(K252="Oui",L252=""),"Référence réglementaire manquante","OK")))))))</f>
        <v/>
      </c>
      <c r="X252" s="7">
        <f>IF(AND(A252&lt;&gt;"",OR('Tableau de bord'!$C$9="",B252='Tableau de bord'!$C$9),OR('Tableau de bord'!$C$10="",C252='Tableau de bord'!$C$10),OR('Tableau de bord'!$C$11="",E252='Tableau de bord'!$C$11),OR('Tableau de bord'!$C$12="",F252='Tableau de bord'!$C$12),OR('Tableau de bord'!$C$13="",'Tableau de bord'!$C$13="Préventive"),OR('Tableau de bord'!$C$16="",M252='Tableau de bord'!$C$16),OR('Tableau de bord'!$C$17="",O252='Tableau de bord'!$C$17)),1,0)</f>
        <v/>
      </c>
      <c r="Y252" s="7">
        <f>IF(AND(X252=1,Q252&lt;&gt;"",Q252&gt;='Tableau de bord'!$C$5,Q252&lt;='Tableau de bord'!$C$6),1,0)</f>
        <v/>
      </c>
      <c r="Z252" s="7">
        <f>IF(AND(Y252=1,R252&lt;&gt;""),1,0)</f>
        <v/>
      </c>
      <c r="AA252" s="7">
        <f>IF(AND(X252=1,V252="En retard"),1,0)</f>
        <v/>
      </c>
      <c r="AB252" s="7">
        <f>IF(AND(AA252=1,K252="Oui"),1,0)</f>
        <v/>
      </c>
      <c r="AC252" s="7">
        <f>IF(AND(A252&lt;&gt;"",Q252&lt;&gt;"",Q252&gt;='Tableau de bord'!$C$5,Q252&lt;='Tableau de bord'!$C$6),B252,"")</f>
        <v/>
      </c>
      <c r="AD252" s="7">
        <f>IF(AND(AC252&lt;&gt;"",R252&lt;&gt;""),B252,"")</f>
        <v/>
      </c>
      <c r="AE252" s="7">
        <f>IF(V252="En retard",B252,"")</f>
        <v/>
      </c>
      <c r="AF252" s="7">
        <f>IF(OR(W252="",W252="OK"),0,1)</f>
        <v/>
      </c>
    </row>
    <row r="253" ht="18" customHeight="1">
      <c r="A253" s="7" t="n"/>
      <c r="B253" s="7" t="n"/>
      <c r="C253" s="7" t="n"/>
      <c r="D253" s="7" t="n"/>
      <c r="E253" s="7" t="n"/>
      <c r="F253" s="7" t="n"/>
      <c r="G253" s="7" t="n"/>
      <c r="H253" s="7" t="n"/>
      <c r="I253" s="7" t="n"/>
      <c r="J253" s="7" t="n"/>
      <c r="K253" s="7" t="n"/>
      <c r="L253" s="7" t="n"/>
      <c r="M253" s="7" t="n"/>
      <c r="N253" s="7" t="n"/>
      <c r="O253" s="7" t="n"/>
      <c r="P253" s="16" t="n"/>
      <c r="Q253" s="16" t="n"/>
      <c r="R253" s="16" t="n"/>
      <c r="S253" s="7" t="n"/>
      <c r="T253" s="7" t="n"/>
      <c r="U253" s="7">
        <f>IF(AND(Q253&lt;&gt;"",R253&lt;&gt;""),R253-Q253,"")</f>
        <v/>
      </c>
      <c r="V253" s="7">
        <f>IF(Q253="","",IF(R253&lt;&gt;"",IF(R253&lt;=Q253,"Réalisée à temps","Réalisée en retard"),IF(Q253&lt;'Tableau de bord'!$C$7,"En retard","À venir")))</f>
        <v/>
      </c>
      <c r="W253" s="7">
        <f>IF(A253="","",IF(COUNTIF($A$5:$A$304,A253)&gt;1,"N° en double",IF(COUNTIF('Sites et équipements'!$D$5:$D$204,D253)=0,"Code installation inconnu",IF(Q253="","Échéance manquante",IF(AND(S253="Réalisé",R253=""),"Date de réalisation manquante",IF(AND(R253&lt;&gt;"",S253&lt;&gt;"Réalisé"),"Statut incohérent",IF(AND(K253="Oui",L253=""),"Référence réglementaire manquante","OK")))))))</f>
        <v/>
      </c>
      <c r="X253" s="7">
        <f>IF(AND(A253&lt;&gt;"",OR('Tableau de bord'!$C$9="",B253='Tableau de bord'!$C$9),OR('Tableau de bord'!$C$10="",C253='Tableau de bord'!$C$10),OR('Tableau de bord'!$C$11="",E253='Tableau de bord'!$C$11),OR('Tableau de bord'!$C$12="",F253='Tableau de bord'!$C$12),OR('Tableau de bord'!$C$13="",'Tableau de bord'!$C$13="Préventive"),OR('Tableau de bord'!$C$16="",M253='Tableau de bord'!$C$16),OR('Tableau de bord'!$C$17="",O253='Tableau de bord'!$C$17)),1,0)</f>
        <v/>
      </c>
      <c r="Y253" s="7">
        <f>IF(AND(X253=1,Q253&lt;&gt;"",Q253&gt;='Tableau de bord'!$C$5,Q253&lt;='Tableau de bord'!$C$6),1,0)</f>
        <v/>
      </c>
      <c r="Z253" s="7">
        <f>IF(AND(Y253=1,R253&lt;&gt;""),1,0)</f>
        <v/>
      </c>
      <c r="AA253" s="7">
        <f>IF(AND(X253=1,V253="En retard"),1,0)</f>
        <v/>
      </c>
      <c r="AB253" s="7">
        <f>IF(AND(AA253=1,K253="Oui"),1,0)</f>
        <v/>
      </c>
      <c r="AC253" s="7">
        <f>IF(AND(A253&lt;&gt;"",Q253&lt;&gt;"",Q253&gt;='Tableau de bord'!$C$5,Q253&lt;='Tableau de bord'!$C$6),B253,"")</f>
        <v/>
      </c>
      <c r="AD253" s="7">
        <f>IF(AND(AC253&lt;&gt;"",R253&lt;&gt;""),B253,"")</f>
        <v/>
      </c>
      <c r="AE253" s="7">
        <f>IF(V253="En retard",B253,"")</f>
        <v/>
      </c>
      <c r="AF253" s="7">
        <f>IF(OR(W253="",W253="OK"),0,1)</f>
        <v/>
      </c>
    </row>
    <row r="254" ht="18" customHeight="1">
      <c r="A254" s="7" t="n"/>
      <c r="B254" s="7" t="n"/>
      <c r="C254" s="7" t="n"/>
      <c r="D254" s="7" t="n"/>
      <c r="E254" s="7" t="n"/>
      <c r="F254" s="7" t="n"/>
      <c r="G254" s="7" t="n"/>
      <c r="H254" s="7" t="n"/>
      <c r="I254" s="7" t="n"/>
      <c r="J254" s="7" t="n"/>
      <c r="K254" s="7" t="n"/>
      <c r="L254" s="7" t="n"/>
      <c r="M254" s="7" t="n"/>
      <c r="N254" s="7" t="n"/>
      <c r="O254" s="7" t="n"/>
      <c r="P254" s="16" t="n"/>
      <c r="Q254" s="16" t="n"/>
      <c r="R254" s="16" t="n"/>
      <c r="S254" s="7" t="n"/>
      <c r="T254" s="7" t="n"/>
      <c r="U254" s="7">
        <f>IF(AND(Q254&lt;&gt;"",R254&lt;&gt;""),R254-Q254,"")</f>
        <v/>
      </c>
      <c r="V254" s="7">
        <f>IF(Q254="","",IF(R254&lt;&gt;"",IF(R254&lt;=Q254,"Réalisée à temps","Réalisée en retard"),IF(Q254&lt;'Tableau de bord'!$C$7,"En retard","À venir")))</f>
        <v/>
      </c>
      <c r="W254" s="7">
        <f>IF(A254="","",IF(COUNTIF($A$5:$A$304,A254)&gt;1,"N° en double",IF(COUNTIF('Sites et équipements'!$D$5:$D$204,D254)=0,"Code installation inconnu",IF(Q254="","Échéance manquante",IF(AND(S254="Réalisé",R254=""),"Date de réalisation manquante",IF(AND(R254&lt;&gt;"",S254&lt;&gt;"Réalisé"),"Statut incohérent",IF(AND(K254="Oui",L254=""),"Référence réglementaire manquante","OK")))))))</f>
        <v/>
      </c>
      <c r="X254" s="7">
        <f>IF(AND(A254&lt;&gt;"",OR('Tableau de bord'!$C$9="",B254='Tableau de bord'!$C$9),OR('Tableau de bord'!$C$10="",C254='Tableau de bord'!$C$10),OR('Tableau de bord'!$C$11="",E254='Tableau de bord'!$C$11),OR('Tableau de bord'!$C$12="",F254='Tableau de bord'!$C$12),OR('Tableau de bord'!$C$13="",'Tableau de bord'!$C$13="Préventive"),OR('Tableau de bord'!$C$16="",M254='Tableau de bord'!$C$16),OR('Tableau de bord'!$C$17="",O254='Tableau de bord'!$C$17)),1,0)</f>
        <v/>
      </c>
      <c r="Y254" s="7">
        <f>IF(AND(X254=1,Q254&lt;&gt;"",Q254&gt;='Tableau de bord'!$C$5,Q254&lt;='Tableau de bord'!$C$6),1,0)</f>
        <v/>
      </c>
      <c r="Z254" s="7">
        <f>IF(AND(Y254=1,R254&lt;&gt;""),1,0)</f>
        <v/>
      </c>
      <c r="AA254" s="7">
        <f>IF(AND(X254=1,V254="En retard"),1,0)</f>
        <v/>
      </c>
      <c r="AB254" s="7">
        <f>IF(AND(AA254=1,K254="Oui"),1,0)</f>
        <v/>
      </c>
      <c r="AC254" s="7">
        <f>IF(AND(A254&lt;&gt;"",Q254&lt;&gt;"",Q254&gt;='Tableau de bord'!$C$5,Q254&lt;='Tableau de bord'!$C$6),B254,"")</f>
        <v/>
      </c>
      <c r="AD254" s="7">
        <f>IF(AND(AC254&lt;&gt;"",R254&lt;&gt;""),B254,"")</f>
        <v/>
      </c>
      <c r="AE254" s="7">
        <f>IF(V254="En retard",B254,"")</f>
        <v/>
      </c>
      <c r="AF254" s="7">
        <f>IF(OR(W254="",W254="OK"),0,1)</f>
        <v/>
      </c>
    </row>
    <row r="255" ht="18" customHeight="1">
      <c r="A255" s="7" t="n"/>
      <c r="B255" s="7" t="n"/>
      <c r="C255" s="7" t="n"/>
      <c r="D255" s="7" t="n"/>
      <c r="E255" s="7" t="n"/>
      <c r="F255" s="7" t="n"/>
      <c r="G255" s="7" t="n"/>
      <c r="H255" s="7" t="n"/>
      <c r="I255" s="7" t="n"/>
      <c r="J255" s="7" t="n"/>
      <c r="K255" s="7" t="n"/>
      <c r="L255" s="7" t="n"/>
      <c r="M255" s="7" t="n"/>
      <c r="N255" s="7" t="n"/>
      <c r="O255" s="7" t="n"/>
      <c r="P255" s="16" t="n"/>
      <c r="Q255" s="16" t="n"/>
      <c r="R255" s="16" t="n"/>
      <c r="S255" s="7" t="n"/>
      <c r="T255" s="7" t="n"/>
      <c r="U255" s="7">
        <f>IF(AND(Q255&lt;&gt;"",R255&lt;&gt;""),R255-Q255,"")</f>
        <v/>
      </c>
      <c r="V255" s="7">
        <f>IF(Q255="","",IF(R255&lt;&gt;"",IF(R255&lt;=Q255,"Réalisée à temps","Réalisée en retard"),IF(Q255&lt;'Tableau de bord'!$C$7,"En retard","À venir")))</f>
        <v/>
      </c>
      <c r="W255" s="7">
        <f>IF(A255="","",IF(COUNTIF($A$5:$A$304,A255)&gt;1,"N° en double",IF(COUNTIF('Sites et équipements'!$D$5:$D$204,D255)=0,"Code installation inconnu",IF(Q255="","Échéance manquante",IF(AND(S255="Réalisé",R255=""),"Date de réalisation manquante",IF(AND(R255&lt;&gt;"",S255&lt;&gt;"Réalisé"),"Statut incohérent",IF(AND(K255="Oui",L255=""),"Référence réglementaire manquante","OK")))))))</f>
        <v/>
      </c>
      <c r="X255" s="7">
        <f>IF(AND(A255&lt;&gt;"",OR('Tableau de bord'!$C$9="",B255='Tableau de bord'!$C$9),OR('Tableau de bord'!$C$10="",C255='Tableau de bord'!$C$10),OR('Tableau de bord'!$C$11="",E255='Tableau de bord'!$C$11),OR('Tableau de bord'!$C$12="",F255='Tableau de bord'!$C$12),OR('Tableau de bord'!$C$13="",'Tableau de bord'!$C$13="Préventive"),OR('Tableau de bord'!$C$16="",M255='Tableau de bord'!$C$16),OR('Tableau de bord'!$C$17="",O255='Tableau de bord'!$C$17)),1,0)</f>
        <v/>
      </c>
      <c r="Y255" s="7">
        <f>IF(AND(X255=1,Q255&lt;&gt;"",Q255&gt;='Tableau de bord'!$C$5,Q255&lt;='Tableau de bord'!$C$6),1,0)</f>
        <v/>
      </c>
      <c r="Z255" s="7">
        <f>IF(AND(Y255=1,R255&lt;&gt;""),1,0)</f>
        <v/>
      </c>
      <c r="AA255" s="7">
        <f>IF(AND(X255=1,V255="En retard"),1,0)</f>
        <v/>
      </c>
      <c r="AB255" s="7">
        <f>IF(AND(AA255=1,K255="Oui"),1,0)</f>
        <v/>
      </c>
      <c r="AC255" s="7">
        <f>IF(AND(A255&lt;&gt;"",Q255&lt;&gt;"",Q255&gt;='Tableau de bord'!$C$5,Q255&lt;='Tableau de bord'!$C$6),B255,"")</f>
        <v/>
      </c>
      <c r="AD255" s="7">
        <f>IF(AND(AC255&lt;&gt;"",R255&lt;&gt;""),B255,"")</f>
        <v/>
      </c>
      <c r="AE255" s="7">
        <f>IF(V255="En retard",B255,"")</f>
        <v/>
      </c>
      <c r="AF255" s="7">
        <f>IF(OR(W255="",W255="OK"),0,1)</f>
        <v/>
      </c>
    </row>
    <row r="256" ht="18" customHeight="1">
      <c r="A256" s="7" t="n"/>
      <c r="B256" s="7" t="n"/>
      <c r="C256" s="7" t="n"/>
      <c r="D256" s="7" t="n"/>
      <c r="E256" s="7" t="n"/>
      <c r="F256" s="7" t="n"/>
      <c r="G256" s="7" t="n"/>
      <c r="H256" s="7" t="n"/>
      <c r="I256" s="7" t="n"/>
      <c r="J256" s="7" t="n"/>
      <c r="K256" s="7" t="n"/>
      <c r="L256" s="7" t="n"/>
      <c r="M256" s="7" t="n"/>
      <c r="N256" s="7" t="n"/>
      <c r="O256" s="7" t="n"/>
      <c r="P256" s="16" t="n"/>
      <c r="Q256" s="16" t="n"/>
      <c r="R256" s="16" t="n"/>
      <c r="S256" s="7" t="n"/>
      <c r="T256" s="7" t="n"/>
      <c r="U256" s="7">
        <f>IF(AND(Q256&lt;&gt;"",R256&lt;&gt;""),R256-Q256,"")</f>
        <v/>
      </c>
      <c r="V256" s="7">
        <f>IF(Q256="","",IF(R256&lt;&gt;"",IF(R256&lt;=Q256,"Réalisée à temps","Réalisée en retard"),IF(Q256&lt;'Tableau de bord'!$C$7,"En retard","À venir")))</f>
        <v/>
      </c>
      <c r="W256" s="7">
        <f>IF(A256="","",IF(COUNTIF($A$5:$A$304,A256)&gt;1,"N° en double",IF(COUNTIF('Sites et équipements'!$D$5:$D$204,D256)=0,"Code installation inconnu",IF(Q256="","Échéance manquante",IF(AND(S256="Réalisé",R256=""),"Date de réalisation manquante",IF(AND(R256&lt;&gt;"",S256&lt;&gt;"Réalisé"),"Statut incohérent",IF(AND(K256="Oui",L256=""),"Référence réglementaire manquante","OK")))))))</f>
        <v/>
      </c>
      <c r="X256" s="7">
        <f>IF(AND(A256&lt;&gt;"",OR('Tableau de bord'!$C$9="",B256='Tableau de bord'!$C$9),OR('Tableau de bord'!$C$10="",C256='Tableau de bord'!$C$10),OR('Tableau de bord'!$C$11="",E256='Tableau de bord'!$C$11),OR('Tableau de bord'!$C$12="",F256='Tableau de bord'!$C$12),OR('Tableau de bord'!$C$13="",'Tableau de bord'!$C$13="Préventive"),OR('Tableau de bord'!$C$16="",M256='Tableau de bord'!$C$16),OR('Tableau de bord'!$C$17="",O256='Tableau de bord'!$C$17)),1,0)</f>
        <v/>
      </c>
      <c r="Y256" s="7">
        <f>IF(AND(X256=1,Q256&lt;&gt;"",Q256&gt;='Tableau de bord'!$C$5,Q256&lt;='Tableau de bord'!$C$6),1,0)</f>
        <v/>
      </c>
      <c r="Z256" s="7">
        <f>IF(AND(Y256=1,R256&lt;&gt;""),1,0)</f>
        <v/>
      </c>
      <c r="AA256" s="7">
        <f>IF(AND(X256=1,V256="En retard"),1,0)</f>
        <v/>
      </c>
      <c r="AB256" s="7">
        <f>IF(AND(AA256=1,K256="Oui"),1,0)</f>
        <v/>
      </c>
      <c r="AC256" s="7">
        <f>IF(AND(A256&lt;&gt;"",Q256&lt;&gt;"",Q256&gt;='Tableau de bord'!$C$5,Q256&lt;='Tableau de bord'!$C$6),B256,"")</f>
        <v/>
      </c>
      <c r="AD256" s="7">
        <f>IF(AND(AC256&lt;&gt;"",R256&lt;&gt;""),B256,"")</f>
        <v/>
      </c>
      <c r="AE256" s="7">
        <f>IF(V256="En retard",B256,"")</f>
        <v/>
      </c>
      <c r="AF256" s="7">
        <f>IF(OR(W256="",W256="OK"),0,1)</f>
        <v/>
      </c>
    </row>
    <row r="257" ht="18" customHeight="1">
      <c r="A257" s="7" t="n"/>
      <c r="B257" s="7" t="n"/>
      <c r="C257" s="7" t="n"/>
      <c r="D257" s="7" t="n"/>
      <c r="E257" s="7" t="n"/>
      <c r="F257" s="7" t="n"/>
      <c r="G257" s="7" t="n"/>
      <c r="H257" s="7" t="n"/>
      <c r="I257" s="7" t="n"/>
      <c r="J257" s="7" t="n"/>
      <c r="K257" s="7" t="n"/>
      <c r="L257" s="7" t="n"/>
      <c r="M257" s="7" t="n"/>
      <c r="N257" s="7" t="n"/>
      <c r="O257" s="7" t="n"/>
      <c r="P257" s="16" t="n"/>
      <c r="Q257" s="16" t="n"/>
      <c r="R257" s="16" t="n"/>
      <c r="S257" s="7" t="n"/>
      <c r="T257" s="7" t="n"/>
      <c r="U257" s="7">
        <f>IF(AND(Q257&lt;&gt;"",R257&lt;&gt;""),R257-Q257,"")</f>
        <v/>
      </c>
      <c r="V257" s="7">
        <f>IF(Q257="","",IF(R257&lt;&gt;"",IF(R257&lt;=Q257,"Réalisée à temps","Réalisée en retard"),IF(Q257&lt;'Tableau de bord'!$C$7,"En retard","À venir")))</f>
        <v/>
      </c>
      <c r="W257" s="7">
        <f>IF(A257="","",IF(COUNTIF($A$5:$A$304,A257)&gt;1,"N° en double",IF(COUNTIF('Sites et équipements'!$D$5:$D$204,D257)=0,"Code installation inconnu",IF(Q257="","Échéance manquante",IF(AND(S257="Réalisé",R257=""),"Date de réalisation manquante",IF(AND(R257&lt;&gt;"",S257&lt;&gt;"Réalisé"),"Statut incohérent",IF(AND(K257="Oui",L257=""),"Référence réglementaire manquante","OK")))))))</f>
        <v/>
      </c>
      <c r="X257" s="7">
        <f>IF(AND(A257&lt;&gt;"",OR('Tableau de bord'!$C$9="",B257='Tableau de bord'!$C$9),OR('Tableau de bord'!$C$10="",C257='Tableau de bord'!$C$10),OR('Tableau de bord'!$C$11="",E257='Tableau de bord'!$C$11),OR('Tableau de bord'!$C$12="",F257='Tableau de bord'!$C$12),OR('Tableau de bord'!$C$13="",'Tableau de bord'!$C$13="Préventive"),OR('Tableau de bord'!$C$16="",M257='Tableau de bord'!$C$16),OR('Tableau de bord'!$C$17="",O257='Tableau de bord'!$C$17)),1,0)</f>
        <v/>
      </c>
      <c r="Y257" s="7">
        <f>IF(AND(X257=1,Q257&lt;&gt;"",Q257&gt;='Tableau de bord'!$C$5,Q257&lt;='Tableau de bord'!$C$6),1,0)</f>
        <v/>
      </c>
      <c r="Z257" s="7">
        <f>IF(AND(Y257=1,R257&lt;&gt;""),1,0)</f>
        <v/>
      </c>
      <c r="AA257" s="7">
        <f>IF(AND(X257=1,V257="En retard"),1,0)</f>
        <v/>
      </c>
      <c r="AB257" s="7">
        <f>IF(AND(AA257=1,K257="Oui"),1,0)</f>
        <v/>
      </c>
      <c r="AC257" s="7">
        <f>IF(AND(A257&lt;&gt;"",Q257&lt;&gt;"",Q257&gt;='Tableau de bord'!$C$5,Q257&lt;='Tableau de bord'!$C$6),B257,"")</f>
        <v/>
      </c>
      <c r="AD257" s="7">
        <f>IF(AND(AC257&lt;&gt;"",R257&lt;&gt;""),B257,"")</f>
        <v/>
      </c>
      <c r="AE257" s="7">
        <f>IF(V257="En retard",B257,"")</f>
        <v/>
      </c>
      <c r="AF257" s="7">
        <f>IF(OR(W257="",W257="OK"),0,1)</f>
        <v/>
      </c>
    </row>
    <row r="258" ht="18" customHeight="1">
      <c r="A258" s="7" t="n"/>
      <c r="B258" s="7" t="n"/>
      <c r="C258" s="7" t="n"/>
      <c r="D258" s="7" t="n"/>
      <c r="E258" s="7" t="n"/>
      <c r="F258" s="7" t="n"/>
      <c r="G258" s="7" t="n"/>
      <c r="H258" s="7" t="n"/>
      <c r="I258" s="7" t="n"/>
      <c r="J258" s="7" t="n"/>
      <c r="K258" s="7" t="n"/>
      <c r="L258" s="7" t="n"/>
      <c r="M258" s="7" t="n"/>
      <c r="N258" s="7" t="n"/>
      <c r="O258" s="7" t="n"/>
      <c r="P258" s="16" t="n"/>
      <c r="Q258" s="16" t="n"/>
      <c r="R258" s="16" t="n"/>
      <c r="S258" s="7" t="n"/>
      <c r="T258" s="7" t="n"/>
      <c r="U258" s="7">
        <f>IF(AND(Q258&lt;&gt;"",R258&lt;&gt;""),R258-Q258,"")</f>
        <v/>
      </c>
      <c r="V258" s="7">
        <f>IF(Q258="","",IF(R258&lt;&gt;"",IF(R258&lt;=Q258,"Réalisée à temps","Réalisée en retard"),IF(Q258&lt;'Tableau de bord'!$C$7,"En retard","À venir")))</f>
        <v/>
      </c>
      <c r="W258" s="7">
        <f>IF(A258="","",IF(COUNTIF($A$5:$A$304,A258)&gt;1,"N° en double",IF(COUNTIF('Sites et équipements'!$D$5:$D$204,D258)=0,"Code installation inconnu",IF(Q258="","Échéance manquante",IF(AND(S258="Réalisé",R258=""),"Date de réalisation manquante",IF(AND(R258&lt;&gt;"",S258&lt;&gt;"Réalisé"),"Statut incohérent",IF(AND(K258="Oui",L258=""),"Référence réglementaire manquante","OK")))))))</f>
        <v/>
      </c>
      <c r="X258" s="7">
        <f>IF(AND(A258&lt;&gt;"",OR('Tableau de bord'!$C$9="",B258='Tableau de bord'!$C$9),OR('Tableau de bord'!$C$10="",C258='Tableau de bord'!$C$10),OR('Tableau de bord'!$C$11="",E258='Tableau de bord'!$C$11),OR('Tableau de bord'!$C$12="",F258='Tableau de bord'!$C$12),OR('Tableau de bord'!$C$13="",'Tableau de bord'!$C$13="Préventive"),OR('Tableau de bord'!$C$16="",M258='Tableau de bord'!$C$16),OR('Tableau de bord'!$C$17="",O258='Tableau de bord'!$C$17)),1,0)</f>
        <v/>
      </c>
      <c r="Y258" s="7">
        <f>IF(AND(X258=1,Q258&lt;&gt;"",Q258&gt;='Tableau de bord'!$C$5,Q258&lt;='Tableau de bord'!$C$6),1,0)</f>
        <v/>
      </c>
      <c r="Z258" s="7">
        <f>IF(AND(Y258=1,R258&lt;&gt;""),1,0)</f>
        <v/>
      </c>
      <c r="AA258" s="7">
        <f>IF(AND(X258=1,V258="En retard"),1,0)</f>
        <v/>
      </c>
      <c r="AB258" s="7">
        <f>IF(AND(AA258=1,K258="Oui"),1,0)</f>
        <v/>
      </c>
      <c r="AC258" s="7">
        <f>IF(AND(A258&lt;&gt;"",Q258&lt;&gt;"",Q258&gt;='Tableau de bord'!$C$5,Q258&lt;='Tableau de bord'!$C$6),B258,"")</f>
        <v/>
      </c>
      <c r="AD258" s="7">
        <f>IF(AND(AC258&lt;&gt;"",R258&lt;&gt;""),B258,"")</f>
        <v/>
      </c>
      <c r="AE258" s="7">
        <f>IF(V258="En retard",B258,"")</f>
        <v/>
      </c>
      <c r="AF258" s="7">
        <f>IF(OR(W258="",W258="OK"),0,1)</f>
        <v/>
      </c>
    </row>
    <row r="259" ht="18" customHeight="1">
      <c r="A259" s="7" t="n"/>
      <c r="B259" s="7" t="n"/>
      <c r="C259" s="7" t="n"/>
      <c r="D259" s="7" t="n"/>
      <c r="E259" s="7" t="n"/>
      <c r="F259" s="7" t="n"/>
      <c r="G259" s="7" t="n"/>
      <c r="H259" s="7" t="n"/>
      <c r="I259" s="7" t="n"/>
      <c r="J259" s="7" t="n"/>
      <c r="K259" s="7" t="n"/>
      <c r="L259" s="7" t="n"/>
      <c r="M259" s="7" t="n"/>
      <c r="N259" s="7" t="n"/>
      <c r="O259" s="7" t="n"/>
      <c r="P259" s="16" t="n"/>
      <c r="Q259" s="16" t="n"/>
      <c r="R259" s="16" t="n"/>
      <c r="S259" s="7" t="n"/>
      <c r="T259" s="7" t="n"/>
      <c r="U259" s="7">
        <f>IF(AND(Q259&lt;&gt;"",R259&lt;&gt;""),R259-Q259,"")</f>
        <v/>
      </c>
      <c r="V259" s="7">
        <f>IF(Q259="","",IF(R259&lt;&gt;"",IF(R259&lt;=Q259,"Réalisée à temps","Réalisée en retard"),IF(Q259&lt;'Tableau de bord'!$C$7,"En retard","À venir")))</f>
        <v/>
      </c>
      <c r="W259" s="7">
        <f>IF(A259="","",IF(COUNTIF($A$5:$A$304,A259)&gt;1,"N° en double",IF(COUNTIF('Sites et équipements'!$D$5:$D$204,D259)=0,"Code installation inconnu",IF(Q259="","Échéance manquante",IF(AND(S259="Réalisé",R259=""),"Date de réalisation manquante",IF(AND(R259&lt;&gt;"",S259&lt;&gt;"Réalisé"),"Statut incohérent",IF(AND(K259="Oui",L259=""),"Référence réglementaire manquante","OK")))))))</f>
        <v/>
      </c>
      <c r="X259" s="7">
        <f>IF(AND(A259&lt;&gt;"",OR('Tableau de bord'!$C$9="",B259='Tableau de bord'!$C$9),OR('Tableau de bord'!$C$10="",C259='Tableau de bord'!$C$10),OR('Tableau de bord'!$C$11="",E259='Tableau de bord'!$C$11),OR('Tableau de bord'!$C$12="",F259='Tableau de bord'!$C$12),OR('Tableau de bord'!$C$13="",'Tableau de bord'!$C$13="Préventive"),OR('Tableau de bord'!$C$16="",M259='Tableau de bord'!$C$16),OR('Tableau de bord'!$C$17="",O259='Tableau de bord'!$C$17)),1,0)</f>
        <v/>
      </c>
      <c r="Y259" s="7">
        <f>IF(AND(X259=1,Q259&lt;&gt;"",Q259&gt;='Tableau de bord'!$C$5,Q259&lt;='Tableau de bord'!$C$6),1,0)</f>
        <v/>
      </c>
      <c r="Z259" s="7">
        <f>IF(AND(Y259=1,R259&lt;&gt;""),1,0)</f>
        <v/>
      </c>
      <c r="AA259" s="7">
        <f>IF(AND(X259=1,V259="En retard"),1,0)</f>
        <v/>
      </c>
      <c r="AB259" s="7">
        <f>IF(AND(AA259=1,K259="Oui"),1,0)</f>
        <v/>
      </c>
      <c r="AC259" s="7">
        <f>IF(AND(A259&lt;&gt;"",Q259&lt;&gt;"",Q259&gt;='Tableau de bord'!$C$5,Q259&lt;='Tableau de bord'!$C$6),B259,"")</f>
        <v/>
      </c>
      <c r="AD259" s="7">
        <f>IF(AND(AC259&lt;&gt;"",R259&lt;&gt;""),B259,"")</f>
        <v/>
      </c>
      <c r="AE259" s="7">
        <f>IF(V259="En retard",B259,"")</f>
        <v/>
      </c>
      <c r="AF259" s="7">
        <f>IF(OR(W259="",W259="OK"),0,1)</f>
        <v/>
      </c>
    </row>
    <row r="260" ht="18" customHeight="1">
      <c r="A260" s="7" t="n"/>
      <c r="B260" s="7" t="n"/>
      <c r="C260" s="7" t="n"/>
      <c r="D260" s="7" t="n"/>
      <c r="E260" s="7" t="n"/>
      <c r="F260" s="7" t="n"/>
      <c r="G260" s="7" t="n"/>
      <c r="H260" s="7" t="n"/>
      <c r="I260" s="7" t="n"/>
      <c r="J260" s="7" t="n"/>
      <c r="K260" s="7" t="n"/>
      <c r="L260" s="7" t="n"/>
      <c r="M260" s="7" t="n"/>
      <c r="N260" s="7" t="n"/>
      <c r="O260" s="7" t="n"/>
      <c r="P260" s="16" t="n"/>
      <c r="Q260" s="16" t="n"/>
      <c r="R260" s="16" t="n"/>
      <c r="S260" s="7" t="n"/>
      <c r="T260" s="7" t="n"/>
      <c r="U260" s="7">
        <f>IF(AND(Q260&lt;&gt;"",R260&lt;&gt;""),R260-Q260,"")</f>
        <v/>
      </c>
      <c r="V260" s="7">
        <f>IF(Q260="","",IF(R260&lt;&gt;"",IF(R260&lt;=Q260,"Réalisée à temps","Réalisée en retard"),IF(Q260&lt;'Tableau de bord'!$C$7,"En retard","À venir")))</f>
        <v/>
      </c>
      <c r="W260" s="7">
        <f>IF(A260="","",IF(COUNTIF($A$5:$A$304,A260)&gt;1,"N° en double",IF(COUNTIF('Sites et équipements'!$D$5:$D$204,D260)=0,"Code installation inconnu",IF(Q260="","Échéance manquante",IF(AND(S260="Réalisé",R260=""),"Date de réalisation manquante",IF(AND(R260&lt;&gt;"",S260&lt;&gt;"Réalisé"),"Statut incohérent",IF(AND(K260="Oui",L260=""),"Référence réglementaire manquante","OK")))))))</f>
        <v/>
      </c>
      <c r="X260" s="7">
        <f>IF(AND(A260&lt;&gt;"",OR('Tableau de bord'!$C$9="",B260='Tableau de bord'!$C$9),OR('Tableau de bord'!$C$10="",C260='Tableau de bord'!$C$10),OR('Tableau de bord'!$C$11="",E260='Tableau de bord'!$C$11),OR('Tableau de bord'!$C$12="",F260='Tableau de bord'!$C$12),OR('Tableau de bord'!$C$13="",'Tableau de bord'!$C$13="Préventive"),OR('Tableau de bord'!$C$16="",M260='Tableau de bord'!$C$16),OR('Tableau de bord'!$C$17="",O260='Tableau de bord'!$C$17)),1,0)</f>
        <v/>
      </c>
      <c r="Y260" s="7">
        <f>IF(AND(X260=1,Q260&lt;&gt;"",Q260&gt;='Tableau de bord'!$C$5,Q260&lt;='Tableau de bord'!$C$6),1,0)</f>
        <v/>
      </c>
      <c r="Z260" s="7">
        <f>IF(AND(Y260=1,R260&lt;&gt;""),1,0)</f>
        <v/>
      </c>
      <c r="AA260" s="7">
        <f>IF(AND(X260=1,V260="En retard"),1,0)</f>
        <v/>
      </c>
      <c r="AB260" s="7">
        <f>IF(AND(AA260=1,K260="Oui"),1,0)</f>
        <v/>
      </c>
      <c r="AC260" s="7">
        <f>IF(AND(A260&lt;&gt;"",Q260&lt;&gt;"",Q260&gt;='Tableau de bord'!$C$5,Q260&lt;='Tableau de bord'!$C$6),B260,"")</f>
        <v/>
      </c>
      <c r="AD260" s="7">
        <f>IF(AND(AC260&lt;&gt;"",R260&lt;&gt;""),B260,"")</f>
        <v/>
      </c>
      <c r="AE260" s="7">
        <f>IF(V260="En retard",B260,"")</f>
        <v/>
      </c>
      <c r="AF260" s="7">
        <f>IF(OR(W260="",W260="OK"),0,1)</f>
        <v/>
      </c>
    </row>
    <row r="261" ht="18" customHeight="1">
      <c r="A261" s="7" t="n"/>
      <c r="B261" s="7" t="n"/>
      <c r="C261" s="7" t="n"/>
      <c r="D261" s="7" t="n"/>
      <c r="E261" s="7" t="n"/>
      <c r="F261" s="7" t="n"/>
      <c r="G261" s="7" t="n"/>
      <c r="H261" s="7" t="n"/>
      <c r="I261" s="7" t="n"/>
      <c r="J261" s="7" t="n"/>
      <c r="K261" s="7" t="n"/>
      <c r="L261" s="7" t="n"/>
      <c r="M261" s="7" t="n"/>
      <c r="N261" s="7" t="n"/>
      <c r="O261" s="7" t="n"/>
      <c r="P261" s="16" t="n"/>
      <c r="Q261" s="16" t="n"/>
      <c r="R261" s="16" t="n"/>
      <c r="S261" s="7" t="n"/>
      <c r="T261" s="7" t="n"/>
      <c r="U261" s="7">
        <f>IF(AND(Q261&lt;&gt;"",R261&lt;&gt;""),R261-Q261,"")</f>
        <v/>
      </c>
      <c r="V261" s="7">
        <f>IF(Q261="","",IF(R261&lt;&gt;"",IF(R261&lt;=Q261,"Réalisée à temps","Réalisée en retard"),IF(Q261&lt;'Tableau de bord'!$C$7,"En retard","À venir")))</f>
        <v/>
      </c>
      <c r="W261" s="7">
        <f>IF(A261="","",IF(COUNTIF($A$5:$A$304,A261)&gt;1,"N° en double",IF(COUNTIF('Sites et équipements'!$D$5:$D$204,D261)=0,"Code installation inconnu",IF(Q261="","Échéance manquante",IF(AND(S261="Réalisé",R261=""),"Date de réalisation manquante",IF(AND(R261&lt;&gt;"",S261&lt;&gt;"Réalisé"),"Statut incohérent",IF(AND(K261="Oui",L261=""),"Référence réglementaire manquante","OK")))))))</f>
        <v/>
      </c>
      <c r="X261" s="7">
        <f>IF(AND(A261&lt;&gt;"",OR('Tableau de bord'!$C$9="",B261='Tableau de bord'!$C$9),OR('Tableau de bord'!$C$10="",C261='Tableau de bord'!$C$10),OR('Tableau de bord'!$C$11="",E261='Tableau de bord'!$C$11),OR('Tableau de bord'!$C$12="",F261='Tableau de bord'!$C$12),OR('Tableau de bord'!$C$13="",'Tableau de bord'!$C$13="Préventive"),OR('Tableau de bord'!$C$16="",M261='Tableau de bord'!$C$16),OR('Tableau de bord'!$C$17="",O261='Tableau de bord'!$C$17)),1,0)</f>
        <v/>
      </c>
      <c r="Y261" s="7">
        <f>IF(AND(X261=1,Q261&lt;&gt;"",Q261&gt;='Tableau de bord'!$C$5,Q261&lt;='Tableau de bord'!$C$6),1,0)</f>
        <v/>
      </c>
      <c r="Z261" s="7">
        <f>IF(AND(Y261=1,R261&lt;&gt;""),1,0)</f>
        <v/>
      </c>
      <c r="AA261" s="7">
        <f>IF(AND(X261=1,V261="En retard"),1,0)</f>
        <v/>
      </c>
      <c r="AB261" s="7">
        <f>IF(AND(AA261=1,K261="Oui"),1,0)</f>
        <v/>
      </c>
      <c r="AC261" s="7">
        <f>IF(AND(A261&lt;&gt;"",Q261&lt;&gt;"",Q261&gt;='Tableau de bord'!$C$5,Q261&lt;='Tableau de bord'!$C$6),B261,"")</f>
        <v/>
      </c>
      <c r="AD261" s="7">
        <f>IF(AND(AC261&lt;&gt;"",R261&lt;&gt;""),B261,"")</f>
        <v/>
      </c>
      <c r="AE261" s="7">
        <f>IF(V261="En retard",B261,"")</f>
        <v/>
      </c>
      <c r="AF261" s="7">
        <f>IF(OR(W261="",W261="OK"),0,1)</f>
        <v/>
      </c>
    </row>
    <row r="262" ht="18" customHeight="1">
      <c r="A262" s="7" t="n"/>
      <c r="B262" s="7" t="n"/>
      <c r="C262" s="7" t="n"/>
      <c r="D262" s="7" t="n"/>
      <c r="E262" s="7" t="n"/>
      <c r="F262" s="7" t="n"/>
      <c r="G262" s="7" t="n"/>
      <c r="H262" s="7" t="n"/>
      <c r="I262" s="7" t="n"/>
      <c r="J262" s="7" t="n"/>
      <c r="K262" s="7" t="n"/>
      <c r="L262" s="7" t="n"/>
      <c r="M262" s="7" t="n"/>
      <c r="N262" s="7" t="n"/>
      <c r="O262" s="7" t="n"/>
      <c r="P262" s="16" t="n"/>
      <c r="Q262" s="16" t="n"/>
      <c r="R262" s="16" t="n"/>
      <c r="S262" s="7" t="n"/>
      <c r="T262" s="7" t="n"/>
      <c r="U262" s="7">
        <f>IF(AND(Q262&lt;&gt;"",R262&lt;&gt;""),R262-Q262,"")</f>
        <v/>
      </c>
      <c r="V262" s="7">
        <f>IF(Q262="","",IF(R262&lt;&gt;"",IF(R262&lt;=Q262,"Réalisée à temps","Réalisée en retard"),IF(Q262&lt;'Tableau de bord'!$C$7,"En retard","À venir")))</f>
        <v/>
      </c>
      <c r="W262" s="7">
        <f>IF(A262="","",IF(COUNTIF($A$5:$A$304,A262)&gt;1,"N° en double",IF(COUNTIF('Sites et équipements'!$D$5:$D$204,D262)=0,"Code installation inconnu",IF(Q262="","Échéance manquante",IF(AND(S262="Réalisé",R262=""),"Date de réalisation manquante",IF(AND(R262&lt;&gt;"",S262&lt;&gt;"Réalisé"),"Statut incohérent",IF(AND(K262="Oui",L262=""),"Référence réglementaire manquante","OK")))))))</f>
        <v/>
      </c>
      <c r="X262" s="7">
        <f>IF(AND(A262&lt;&gt;"",OR('Tableau de bord'!$C$9="",B262='Tableau de bord'!$C$9),OR('Tableau de bord'!$C$10="",C262='Tableau de bord'!$C$10),OR('Tableau de bord'!$C$11="",E262='Tableau de bord'!$C$11),OR('Tableau de bord'!$C$12="",F262='Tableau de bord'!$C$12),OR('Tableau de bord'!$C$13="",'Tableau de bord'!$C$13="Préventive"),OR('Tableau de bord'!$C$16="",M262='Tableau de bord'!$C$16),OR('Tableau de bord'!$C$17="",O262='Tableau de bord'!$C$17)),1,0)</f>
        <v/>
      </c>
      <c r="Y262" s="7">
        <f>IF(AND(X262=1,Q262&lt;&gt;"",Q262&gt;='Tableau de bord'!$C$5,Q262&lt;='Tableau de bord'!$C$6),1,0)</f>
        <v/>
      </c>
      <c r="Z262" s="7">
        <f>IF(AND(Y262=1,R262&lt;&gt;""),1,0)</f>
        <v/>
      </c>
      <c r="AA262" s="7">
        <f>IF(AND(X262=1,V262="En retard"),1,0)</f>
        <v/>
      </c>
      <c r="AB262" s="7">
        <f>IF(AND(AA262=1,K262="Oui"),1,0)</f>
        <v/>
      </c>
      <c r="AC262" s="7">
        <f>IF(AND(A262&lt;&gt;"",Q262&lt;&gt;"",Q262&gt;='Tableau de bord'!$C$5,Q262&lt;='Tableau de bord'!$C$6),B262,"")</f>
        <v/>
      </c>
      <c r="AD262" s="7">
        <f>IF(AND(AC262&lt;&gt;"",R262&lt;&gt;""),B262,"")</f>
        <v/>
      </c>
      <c r="AE262" s="7">
        <f>IF(V262="En retard",B262,"")</f>
        <v/>
      </c>
      <c r="AF262" s="7">
        <f>IF(OR(W262="",W262="OK"),0,1)</f>
        <v/>
      </c>
    </row>
    <row r="263" ht="18" customHeight="1">
      <c r="A263" s="7" t="n"/>
      <c r="B263" s="7" t="n"/>
      <c r="C263" s="7" t="n"/>
      <c r="D263" s="7" t="n"/>
      <c r="E263" s="7" t="n"/>
      <c r="F263" s="7" t="n"/>
      <c r="G263" s="7" t="n"/>
      <c r="H263" s="7" t="n"/>
      <c r="I263" s="7" t="n"/>
      <c r="J263" s="7" t="n"/>
      <c r="K263" s="7" t="n"/>
      <c r="L263" s="7" t="n"/>
      <c r="M263" s="7" t="n"/>
      <c r="N263" s="7" t="n"/>
      <c r="O263" s="7" t="n"/>
      <c r="P263" s="16" t="n"/>
      <c r="Q263" s="16" t="n"/>
      <c r="R263" s="16" t="n"/>
      <c r="S263" s="7" t="n"/>
      <c r="T263" s="7" t="n"/>
      <c r="U263" s="7">
        <f>IF(AND(Q263&lt;&gt;"",R263&lt;&gt;""),R263-Q263,"")</f>
        <v/>
      </c>
      <c r="V263" s="7">
        <f>IF(Q263="","",IF(R263&lt;&gt;"",IF(R263&lt;=Q263,"Réalisée à temps","Réalisée en retard"),IF(Q263&lt;'Tableau de bord'!$C$7,"En retard","À venir")))</f>
        <v/>
      </c>
      <c r="W263" s="7">
        <f>IF(A263="","",IF(COUNTIF($A$5:$A$304,A263)&gt;1,"N° en double",IF(COUNTIF('Sites et équipements'!$D$5:$D$204,D263)=0,"Code installation inconnu",IF(Q263="","Échéance manquante",IF(AND(S263="Réalisé",R263=""),"Date de réalisation manquante",IF(AND(R263&lt;&gt;"",S263&lt;&gt;"Réalisé"),"Statut incohérent",IF(AND(K263="Oui",L263=""),"Référence réglementaire manquante","OK")))))))</f>
        <v/>
      </c>
      <c r="X263" s="7">
        <f>IF(AND(A263&lt;&gt;"",OR('Tableau de bord'!$C$9="",B263='Tableau de bord'!$C$9),OR('Tableau de bord'!$C$10="",C263='Tableau de bord'!$C$10),OR('Tableau de bord'!$C$11="",E263='Tableau de bord'!$C$11),OR('Tableau de bord'!$C$12="",F263='Tableau de bord'!$C$12),OR('Tableau de bord'!$C$13="",'Tableau de bord'!$C$13="Préventive"),OR('Tableau de bord'!$C$16="",M263='Tableau de bord'!$C$16),OR('Tableau de bord'!$C$17="",O263='Tableau de bord'!$C$17)),1,0)</f>
        <v/>
      </c>
      <c r="Y263" s="7">
        <f>IF(AND(X263=1,Q263&lt;&gt;"",Q263&gt;='Tableau de bord'!$C$5,Q263&lt;='Tableau de bord'!$C$6),1,0)</f>
        <v/>
      </c>
      <c r="Z263" s="7">
        <f>IF(AND(Y263=1,R263&lt;&gt;""),1,0)</f>
        <v/>
      </c>
      <c r="AA263" s="7">
        <f>IF(AND(X263=1,V263="En retard"),1,0)</f>
        <v/>
      </c>
      <c r="AB263" s="7">
        <f>IF(AND(AA263=1,K263="Oui"),1,0)</f>
        <v/>
      </c>
      <c r="AC263" s="7">
        <f>IF(AND(A263&lt;&gt;"",Q263&lt;&gt;"",Q263&gt;='Tableau de bord'!$C$5,Q263&lt;='Tableau de bord'!$C$6),B263,"")</f>
        <v/>
      </c>
      <c r="AD263" s="7">
        <f>IF(AND(AC263&lt;&gt;"",R263&lt;&gt;""),B263,"")</f>
        <v/>
      </c>
      <c r="AE263" s="7">
        <f>IF(V263="En retard",B263,"")</f>
        <v/>
      </c>
      <c r="AF263" s="7">
        <f>IF(OR(W263="",W263="OK"),0,1)</f>
        <v/>
      </c>
    </row>
    <row r="264" ht="18" customHeight="1">
      <c r="A264" s="7" t="n"/>
      <c r="B264" s="7" t="n"/>
      <c r="C264" s="7" t="n"/>
      <c r="D264" s="7" t="n"/>
      <c r="E264" s="7" t="n"/>
      <c r="F264" s="7" t="n"/>
      <c r="G264" s="7" t="n"/>
      <c r="H264" s="7" t="n"/>
      <c r="I264" s="7" t="n"/>
      <c r="J264" s="7" t="n"/>
      <c r="K264" s="7" t="n"/>
      <c r="L264" s="7" t="n"/>
      <c r="M264" s="7" t="n"/>
      <c r="N264" s="7" t="n"/>
      <c r="O264" s="7" t="n"/>
      <c r="P264" s="16" t="n"/>
      <c r="Q264" s="16" t="n"/>
      <c r="R264" s="16" t="n"/>
      <c r="S264" s="7" t="n"/>
      <c r="T264" s="7" t="n"/>
      <c r="U264" s="7">
        <f>IF(AND(Q264&lt;&gt;"",R264&lt;&gt;""),R264-Q264,"")</f>
        <v/>
      </c>
      <c r="V264" s="7">
        <f>IF(Q264="","",IF(R264&lt;&gt;"",IF(R264&lt;=Q264,"Réalisée à temps","Réalisée en retard"),IF(Q264&lt;'Tableau de bord'!$C$7,"En retard","À venir")))</f>
        <v/>
      </c>
      <c r="W264" s="7">
        <f>IF(A264="","",IF(COUNTIF($A$5:$A$304,A264)&gt;1,"N° en double",IF(COUNTIF('Sites et équipements'!$D$5:$D$204,D264)=0,"Code installation inconnu",IF(Q264="","Échéance manquante",IF(AND(S264="Réalisé",R264=""),"Date de réalisation manquante",IF(AND(R264&lt;&gt;"",S264&lt;&gt;"Réalisé"),"Statut incohérent",IF(AND(K264="Oui",L264=""),"Référence réglementaire manquante","OK")))))))</f>
        <v/>
      </c>
      <c r="X264" s="7">
        <f>IF(AND(A264&lt;&gt;"",OR('Tableau de bord'!$C$9="",B264='Tableau de bord'!$C$9),OR('Tableau de bord'!$C$10="",C264='Tableau de bord'!$C$10),OR('Tableau de bord'!$C$11="",E264='Tableau de bord'!$C$11),OR('Tableau de bord'!$C$12="",F264='Tableau de bord'!$C$12),OR('Tableau de bord'!$C$13="",'Tableau de bord'!$C$13="Préventive"),OR('Tableau de bord'!$C$16="",M264='Tableau de bord'!$C$16),OR('Tableau de bord'!$C$17="",O264='Tableau de bord'!$C$17)),1,0)</f>
        <v/>
      </c>
      <c r="Y264" s="7">
        <f>IF(AND(X264=1,Q264&lt;&gt;"",Q264&gt;='Tableau de bord'!$C$5,Q264&lt;='Tableau de bord'!$C$6),1,0)</f>
        <v/>
      </c>
      <c r="Z264" s="7">
        <f>IF(AND(Y264=1,R264&lt;&gt;""),1,0)</f>
        <v/>
      </c>
      <c r="AA264" s="7">
        <f>IF(AND(X264=1,V264="En retard"),1,0)</f>
        <v/>
      </c>
      <c r="AB264" s="7">
        <f>IF(AND(AA264=1,K264="Oui"),1,0)</f>
        <v/>
      </c>
      <c r="AC264" s="7">
        <f>IF(AND(A264&lt;&gt;"",Q264&lt;&gt;"",Q264&gt;='Tableau de bord'!$C$5,Q264&lt;='Tableau de bord'!$C$6),B264,"")</f>
        <v/>
      </c>
      <c r="AD264" s="7">
        <f>IF(AND(AC264&lt;&gt;"",R264&lt;&gt;""),B264,"")</f>
        <v/>
      </c>
      <c r="AE264" s="7">
        <f>IF(V264="En retard",B264,"")</f>
        <v/>
      </c>
      <c r="AF264" s="7">
        <f>IF(OR(W264="",W264="OK"),0,1)</f>
        <v/>
      </c>
    </row>
    <row r="265" ht="18" customHeight="1">
      <c r="A265" s="7" t="n"/>
      <c r="B265" s="7" t="n"/>
      <c r="C265" s="7" t="n"/>
      <c r="D265" s="7" t="n"/>
      <c r="E265" s="7" t="n"/>
      <c r="F265" s="7" t="n"/>
      <c r="G265" s="7" t="n"/>
      <c r="H265" s="7" t="n"/>
      <c r="I265" s="7" t="n"/>
      <c r="J265" s="7" t="n"/>
      <c r="K265" s="7" t="n"/>
      <c r="L265" s="7" t="n"/>
      <c r="M265" s="7" t="n"/>
      <c r="N265" s="7" t="n"/>
      <c r="O265" s="7" t="n"/>
      <c r="P265" s="16" t="n"/>
      <c r="Q265" s="16" t="n"/>
      <c r="R265" s="16" t="n"/>
      <c r="S265" s="7" t="n"/>
      <c r="T265" s="7" t="n"/>
      <c r="U265" s="7">
        <f>IF(AND(Q265&lt;&gt;"",R265&lt;&gt;""),R265-Q265,"")</f>
        <v/>
      </c>
      <c r="V265" s="7">
        <f>IF(Q265="","",IF(R265&lt;&gt;"",IF(R265&lt;=Q265,"Réalisée à temps","Réalisée en retard"),IF(Q265&lt;'Tableau de bord'!$C$7,"En retard","À venir")))</f>
        <v/>
      </c>
      <c r="W265" s="7">
        <f>IF(A265="","",IF(COUNTIF($A$5:$A$304,A265)&gt;1,"N° en double",IF(COUNTIF('Sites et équipements'!$D$5:$D$204,D265)=0,"Code installation inconnu",IF(Q265="","Échéance manquante",IF(AND(S265="Réalisé",R265=""),"Date de réalisation manquante",IF(AND(R265&lt;&gt;"",S265&lt;&gt;"Réalisé"),"Statut incohérent",IF(AND(K265="Oui",L265=""),"Référence réglementaire manquante","OK")))))))</f>
        <v/>
      </c>
      <c r="X265" s="7">
        <f>IF(AND(A265&lt;&gt;"",OR('Tableau de bord'!$C$9="",B265='Tableau de bord'!$C$9),OR('Tableau de bord'!$C$10="",C265='Tableau de bord'!$C$10),OR('Tableau de bord'!$C$11="",E265='Tableau de bord'!$C$11),OR('Tableau de bord'!$C$12="",F265='Tableau de bord'!$C$12),OR('Tableau de bord'!$C$13="",'Tableau de bord'!$C$13="Préventive"),OR('Tableau de bord'!$C$16="",M265='Tableau de bord'!$C$16),OR('Tableau de bord'!$C$17="",O265='Tableau de bord'!$C$17)),1,0)</f>
        <v/>
      </c>
      <c r="Y265" s="7">
        <f>IF(AND(X265=1,Q265&lt;&gt;"",Q265&gt;='Tableau de bord'!$C$5,Q265&lt;='Tableau de bord'!$C$6),1,0)</f>
        <v/>
      </c>
      <c r="Z265" s="7">
        <f>IF(AND(Y265=1,R265&lt;&gt;""),1,0)</f>
        <v/>
      </c>
      <c r="AA265" s="7">
        <f>IF(AND(X265=1,V265="En retard"),1,0)</f>
        <v/>
      </c>
      <c r="AB265" s="7">
        <f>IF(AND(AA265=1,K265="Oui"),1,0)</f>
        <v/>
      </c>
      <c r="AC265" s="7">
        <f>IF(AND(A265&lt;&gt;"",Q265&lt;&gt;"",Q265&gt;='Tableau de bord'!$C$5,Q265&lt;='Tableau de bord'!$C$6),B265,"")</f>
        <v/>
      </c>
      <c r="AD265" s="7">
        <f>IF(AND(AC265&lt;&gt;"",R265&lt;&gt;""),B265,"")</f>
        <v/>
      </c>
      <c r="AE265" s="7">
        <f>IF(V265="En retard",B265,"")</f>
        <v/>
      </c>
      <c r="AF265" s="7">
        <f>IF(OR(W265="",W265="OK"),0,1)</f>
        <v/>
      </c>
    </row>
    <row r="266" ht="18" customHeight="1">
      <c r="A266" s="7" t="n"/>
      <c r="B266" s="7" t="n"/>
      <c r="C266" s="7" t="n"/>
      <c r="D266" s="7" t="n"/>
      <c r="E266" s="7" t="n"/>
      <c r="F266" s="7" t="n"/>
      <c r="G266" s="7" t="n"/>
      <c r="H266" s="7" t="n"/>
      <c r="I266" s="7" t="n"/>
      <c r="J266" s="7" t="n"/>
      <c r="K266" s="7" t="n"/>
      <c r="L266" s="7" t="n"/>
      <c r="M266" s="7" t="n"/>
      <c r="N266" s="7" t="n"/>
      <c r="O266" s="7" t="n"/>
      <c r="P266" s="16" t="n"/>
      <c r="Q266" s="16" t="n"/>
      <c r="R266" s="16" t="n"/>
      <c r="S266" s="7" t="n"/>
      <c r="T266" s="7" t="n"/>
      <c r="U266" s="7">
        <f>IF(AND(Q266&lt;&gt;"",R266&lt;&gt;""),R266-Q266,"")</f>
        <v/>
      </c>
      <c r="V266" s="7">
        <f>IF(Q266="","",IF(R266&lt;&gt;"",IF(R266&lt;=Q266,"Réalisée à temps","Réalisée en retard"),IF(Q266&lt;'Tableau de bord'!$C$7,"En retard","À venir")))</f>
        <v/>
      </c>
      <c r="W266" s="7">
        <f>IF(A266="","",IF(COUNTIF($A$5:$A$304,A266)&gt;1,"N° en double",IF(COUNTIF('Sites et équipements'!$D$5:$D$204,D266)=0,"Code installation inconnu",IF(Q266="","Échéance manquante",IF(AND(S266="Réalisé",R266=""),"Date de réalisation manquante",IF(AND(R266&lt;&gt;"",S266&lt;&gt;"Réalisé"),"Statut incohérent",IF(AND(K266="Oui",L266=""),"Référence réglementaire manquante","OK")))))))</f>
        <v/>
      </c>
      <c r="X266" s="7">
        <f>IF(AND(A266&lt;&gt;"",OR('Tableau de bord'!$C$9="",B266='Tableau de bord'!$C$9),OR('Tableau de bord'!$C$10="",C266='Tableau de bord'!$C$10),OR('Tableau de bord'!$C$11="",E266='Tableau de bord'!$C$11),OR('Tableau de bord'!$C$12="",F266='Tableau de bord'!$C$12),OR('Tableau de bord'!$C$13="",'Tableau de bord'!$C$13="Préventive"),OR('Tableau de bord'!$C$16="",M266='Tableau de bord'!$C$16),OR('Tableau de bord'!$C$17="",O266='Tableau de bord'!$C$17)),1,0)</f>
        <v/>
      </c>
      <c r="Y266" s="7">
        <f>IF(AND(X266=1,Q266&lt;&gt;"",Q266&gt;='Tableau de bord'!$C$5,Q266&lt;='Tableau de bord'!$C$6),1,0)</f>
        <v/>
      </c>
      <c r="Z266" s="7">
        <f>IF(AND(Y266=1,R266&lt;&gt;""),1,0)</f>
        <v/>
      </c>
      <c r="AA266" s="7">
        <f>IF(AND(X266=1,V266="En retard"),1,0)</f>
        <v/>
      </c>
      <c r="AB266" s="7">
        <f>IF(AND(AA266=1,K266="Oui"),1,0)</f>
        <v/>
      </c>
      <c r="AC266" s="7">
        <f>IF(AND(A266&lt;&gt;"",Q266&lt;&gt;"",Q266&gt;='Tableau de bord'!$C$5,Q266&lt;='Tableau de bord'!$C$6),B266,"")</f>
        <v/>
      </c>
      <c r="AD266" s="7">
        <f>IF(AND(AC266&lt;&gt;"",R266&lt;&gt;""),B266,"")</f>
        <v/>
      </c>
      <c r="AE266" s="7">
        <f>IF(V266="En retard",B266,"")</f>
        <v/>
      </c>
      <c r="AF266" s="7">
        <f>IF(OR(W266="",W266="OK"),0,1)</f>
        <v/>
      </c>
    </row>
    <row r="267" ht="18" customHeight="1">
      <c r="A267" s="7" t="n"/>
      <c r="B267" s="7" t="n"/>
      <c r="C267" s="7" t="n"/>
      <c r="D267" s="7" t="n"/>
      <c r="E267" s="7" t="n"/>
      <c r="F267" s="7" t="n"/>
      <c r="G267" s="7" t="n"/>
      <c r="H267" s="7" t="n"/>
      <c r="I267" s="7" t="n"/>
      <c r="J267" s="7" t="n"/>
      <c r="K267" s="7" t="n"/>
      <c r="L267" s="7" t="n"/>
      <c r="M267" s="7" t="n"/>
      <c r="N267" s="7" t="n"/>
      <c r="O267" s="7" t="n"/>
      <c r="P267" s="16" t="n"/>
      <c r="Q267" s="16" t="n"/>
      <c r="R267" s="16" t="n"/>
      <c r="S267" s="7" t="n"/>
      <c r="T267" s="7" t="n"/>
      <c r="U267" s="7">
        <f>IF(AND(Q267&lt;&gt;"",R267&lt;&gt;""),R267-Q267,"")</f>
        <v/>
      </c>
      <c r="V267" s="7">
        <f>IF(Q267="","",IF(R267&lt;&gt;"",IF(R267&lt;=Q267,"Réalisée à temps","Réalisée en retard"),IF(Q267&lt;'Tableau de bord'!$C$7,"En retard","À venir")))</f>
        <v/>
      </c>
      <c r="W267" s="7">
        <f>IF(A267="","",IF(COUNTIF($A$5:$A$304,A267)&gt;1,"N° en double",IF(COUNTIF('Sites et équipements'!$D$5:$D$204,D267)=0,"Code installation inconnu",IF(Q267="","Échéance manquante",IF(AND(S267="Réalisé",R267=""),"Date de réalisation manquante",IF(AND(R267&lt;&gt;"",S267&lt;&gt;"Réalisé"),"Statut incohérent",IF(AND(K267="Oui",L267=""),"Référence réglementaire manquante","OK")))))))</f>
        <v/>
      </c>
      <c r="X267" s="7">
        <f>IF(AND(A267&lt;&gt;"",OR('Tableau de bord'!$C$9="",B267='Tableau de bord'!$C$9),OR('Tableau de bord'!$C$10="",C267='Tableau de bord'!$C$10),OR('Tableau de bord'!$C$11="",E267='Tableau de bord'!$C$11),OR('Tableau de bord'!$C$12="",F267='Tableau de bord'!$C$12),OR('Tableau de bord'!$C$13="",'Tableau de bord'!$C$13="Préventive"),OR('Tableau de bord'!$C$16="",M267='Tableau de bord'!$C$16),OR('Tableau de bord'!$C$17="",O267='Tableau de bord'!$C$17)),1,0)</f>
        <v/>
      </c>
      <c r="Y267" s="7">
        <f>IF(AND(X267=1,Q267&lt;&gt;"",Q267&gt;='Tableau de bord'!$C$5,Q267&lt;='Tableau de bord'!$C$6),1,0)</f>
        <v/>
      </c>
      <c r="Z267" s="7">
        <f>IF(AND(Y267=1,R267&lt;&gt;""),1,0)</f>
        <v/>
      </c>
      <c r="AA267" s="7">
        <f>IF(AND(X267=1,V267="En retard"),1,0)</f>
        <v/>
      </c>
      <c r="AB267" s="7">
        <f>IF(AND(AA267=1,K267="Oui"),1,0)</f>
        <v/>
      </c>
      <c r="AC267" s="7">
        <f>IF(AND(A267&lt;&gt;"",Q267&lt;&gt;"",Q267&gt;='Tableau de bord'!$C$5,Q267&lt;='Tableau de bord'!$C$6),B267,"")</f>
        <v/>
      </c>
      <c r="AD267" s="7">
        <f>IF(AND(AC267&lt;&gt;"",R267&lt;&gt;""),B267,"")</f>
        <v/>
      </c>
      <c r="AE267" s="7">
        <f>IF(V267="En retard",B267,"")</f>
        <v/>
      </c>
      <c r="AF267" s="7">
        <f>IF(OR(W267="",W267="OK"),0,1)</f>
        <v/>
      </c>
    </row>
    <row r="268" ht="18" customHeight="1">
      <c r="A268" s="7" t="n"/>
      <c r="B268" s="7" t="n"/>
      <c r="C268" s="7" t="n"/>
      <c r="D268" s="7" t="n"/>
      <c r="E268" s="7" t="n"/>
      <c r="F268" s="7" t="n"/>
      <c r="G268" s="7" t="n"/>
      <c r="H268" s="7" t="n"/>
      <c r="I268" s="7" t="n"/>
      <c r="J268" s="7" t="n"/>
      <c r="K268" s="7" t="n"/>
      <c r="L268" s="7" t="n"/>
      <c r="M268" s="7" t="n"/>
      <c r="N268" s="7" t="n"/>
      <c r="O268" s="7" t="n"/>
      <c r="P268" s="16" t="n"/>
      <c r="Q268" s="16" t="n"/>
      <c r="R268" s="16" t="n"/>
      <c r="S268" s="7" t="n"/>
      <c r="T268" s="7" t="n"/>
      <c r="U268" s="7">
        <f>IF(AND(Q268&lt;&gt;"",R268&lt;&gt;""),R268-Q268,"")</f>
        <v/>
      </c>
      <c r="V268" s="7">
        <f>IF(Q268="","",IF(R268&lt;&gt;"",IF(R268&lt;=Q268,"Réalisée à temps","Réalisée en retard"),IF(Q268&lt;'Tableau de bord'!$C$7,"En retard","À venir")))</f>
        <v/>
      </c>
      <c r="W268" s="7">
        <f>IF(A268="","",IF(COUNTIF($A$5:$A$304,A268)&gt;1,"N° en double",IF(COUNTIF('Sites et équipements'!$D$5:$D$204,D268)=0,"Code installation inconnu",IF(Q268="","Échéance manquante",IF(AND(S268="Réalisé",R268=""),"Date de réalisation manquante",IF(AND(R268&lt;&gt;"",S268&lt;&gt;"Réalisé"),"Statut incohérent",IF(AND(K268="Oui",L268=""),"Référence réglementaire manquante","OK")))))))</f>
        <v/>
      </c>
      <c r="X268" s="7">
        <f>IF(AND(A268&lt;&gt;"",OR('Tableau de bord'!$C$9="",B268='Tableau de bord'!$C$9),OR('Tableau de bord'!$C$10="",C268='Tableau de bord'!$C$10),OR('Tableau de bord'!$C$11="",E268='Tableau de bord'!$C$11),OR('Tableau de bord'!$C$12="",F268='Tableau de bord'!$C$12),OR('Tableau de bord'!$C$13="",'Tableau de bord'!$C$13="Préventive"),OR('Tableau de bord'!$C$16="",M268='Tableau de bord'!$C$16),OR('Tableau de bord'!$C$17="",O268='Tableau de bord'!$C$17)),1,0)</f>
        <v/>
      </c>
      <c r="Y268" s="7">
        <f>IF(AND(X268=1,Q268&lt;&gt;"",Q268&gt;='Tableau de bord'!$C$5,Q268&lt;='Tableau de bord'!$C$6),1,0)</f>
        <v/>
      </c>
      <c r="Z268" s="7">
        <f>IF(AND(Y268=1,R268&lt;&gt;""),1,0)</f>
        <v/>
      </c>
      <c r="AA268" s="7">
        <f>IF(AND(X268=1,V268="En retard"),1,0)</f>
        <v/>
      </c>
      <c r="AB268" s="7">
        <f>IF(AND(AA268=1,K268="Oui"),1,0)</f>
        <v/>
      </c>
      <c r="AC268" s="7">
        <f>IF(AND(A268&lt;&gt;"",Q268&lt;&gt;"",Q268&gt;='Tableau de bord'!$C$5,Q268&lt;='Tableau de bord'!$C$6),B268,"")</f>
        <v/>
      </c>
      <c r="AD268" s="7">
        <f>IF(AND(AC268&lt;&gt;"",R268&lt;&gt;""),B268,"")</f>
        <v/>
      </c>
      <c r="AE268" s="7">
        <f>IF(V268="En retard",B268,"")</f>
        <v/>
      </c>
      <c r="AF268" s="7">
        <f>IF(OR(W268="",W268="OK"),0,1)</f>
        <v/>
      </c>
    </row>
    <row r="269" ht="18" customHeight="1">
      <c r="A269" s="7" t="n"/>
      <c r="B269" s="7" t="n"/>
      <c r="C269" s="7" t="n"/>
      <c r="D269" s="7" t="n"/>
      <c r="E269" s="7" t="n"/>
      <c r="F269" s="7" t="n"/>
      <c r="G269" s="7" t="n"/>
      <c r="H269" s="7" t="n"/>
      <c r="I269" s="7" t="n"/>
      <c r="J269" s="7" t="n"/>
      <c r="K269" s="7" t="n"/>
      <c r="L269" s="7" t="n"/>
      <c r="M269" s="7" t="n"/>
      <c r="N269" s="7" t="n"/>
      <c r="O269" s="7" t="n"/>
      <c r="P269" s="16" t="n"/>
      <c r="Q269" s="16" t="n"/>
      <c r="R269" s="16" t="n"/>
      <c r="S269" s="7" t="n"/>
      <c r="T269" s="7" t="n"/>
      <c r="U269" s="7">
        <f>IF(AND(Q269&lt;&gt;"",R269&lt;&gt;""),R269-Q269,"")</f>
        <v/>
      </c>
      <c r="V269" s="7">
        <f>IF(Q269="","",IF(R269&lt;&gt;"",IF(R269&lt;=Q269,"Réalisée à temps","Réalisée en retard"),IF(Q269&lt;'Tableau de bord'!$C$7,"En retard","À venir")))</f>
        <v/>
      </c>
      <c r="W269" s="7">
        <f>IF(A269="","",IF(COUNTIF($A$5:$A$304,A269)&gt;1,"N° en double",IF(COUNTIF('Sites et équipements'!$D$5:$D$204,D269)=0,"Code installation inconnu",IF(Q269="","Échéance manquante",IF(AND(S269="Réalisé",R269=""),"Date de réalisation manquante",IF(AND(R269&lt;&gt;"",S269&lt;&gt;"Réalisé"),"Statut incohérent",IF(AND(K269="Oui",L269=""),"Référence réglementaire manquante","OK")))))))</f>
        <v/>
      </c>
      <c r="X269" s="7">
        <f>IF(AND(A269&lt;&gt;"",OR('Tableau de bord'!$C$9="",B269='Tableau de bord'!$C$9),OR('Tableau de bord'!$C$10="",C269='Tableau de bord'!$C$10),OR('Tableau de bord'!$C$11="",E269='Tableau de bord'!$C$11),OR('Tableau de bord'!$C$12="",F269='Tableau de bord'!$C$12),OR('Tableau de bord'!$C$13="",'Tableau de bord'!$C$13="Préventive"),OR('Tableau de bord'!$C$16="",M269='Tableau de bord'!$C$16),OR('Tableau de bord'!$C$17="",O269='Tableau de bord'!$C$17)),1,0)</f>
        <v/>
      </c>
      <c r="Y269" s="7">
        <f>IF(AND(X269=1,Q269&lt;&gt;"",Q269&gt;='Tableau de bord'!$C$5,Q269&lt;='Tableau de bord'!$C$6),1,0)</f>
        <v/>
      </c>
      <c r="Z269" s="7">
        <f>IF(AND(Y269=1,R269&lt;&gt;""),1,0)</f>
        <v/>
      </c>
      <c r="AA269" s="7">
        <f>IF(AND(X269=1,V269="En retard"),1,0)</f>
        <v/>
      </c>
      <c r="AB269" s="7">
        <f>IF(AND(AA269=1,K269="Oui"),1,0)</f>
        <v/>
      </c>
      <c r="AC269" s="7">
        <f>IF(AND(A269&lt;&gt;"",Q269&lt;&gt;"",Q269&gt;='Tableau de bord'!$C$5,Q269&lt;='Tableau de bord'!$C$6),B269,"")</f>
        <v/>
      </c>
      <c r="AD269" s="7">
        <f>IF(AND(AC269&lt;&gt;"",R269&lt;&gt;""),B269,"")</f>
        <v/>
      </c>
      <c r="AE269" s="7">
        <f>IF(V269="En retard",B269,"")</f>
        <v/>
      </c>
      <c r="AF269" s="7">
        <f>IF(OR(W269="",W269="OK"),0,1)</f>
        <v/>
      </c>
    </row>
    <row r="270" ht="18" customHeight="1">
      <c r="A270" s="7" t="n"/>
      <c r="B270" s="7" t="n"/>
      <c r="C270" s="7" t="n"/>
      <c r="D270" s="7" t="n"/>
      <c r="E270" s="7" t="n"/>
      <c r="F270" s="7" t="n"/>
      <c r="G270" s="7" t="n"/>
      <c r="H270" s="7" t="n"/>
      <c r="I270" s="7" t="n"/>
      <c r="J270" s="7" t="n"/>
      <c r="K270" s="7" t="n"/>
      <c r="L270" s="7" t="n"/>
      <c r="M270" s="7" t="n"/>
      <c r="N270" s="7" t="n"/>
      <c r="O270" s="7" t="n"/>
      <c r="P270" s="16" t="n"/>
      <c r="Q270" s="16" t="n"/>
      <c r="R270" s="16" t="n"/>
      <c r="S270" s="7" t="n"/>
      <c r="T270" s="7" t="n"/>
      <c r="U270" s="7">
        <f>IF(AND(Q270&lt;&gt;"",R270&lt;&gt;""),R270-Q270,"")</f>
        <v/>
      </c>
      <c r="V270" s="7">
        <f>IF(Q270="","",IF(R270&lt;&gt;"",IF(R270&lt;=Q270,"Réalisée à temps","Réalisée en retard"),IF(Q270&lt;'Tableau de bord'!$C$7,"En retard","À venir")))</f>
        <v/>
      </c>
      <c r="W270" s="7">
        <f>IF(A270="","",IF(COUNTIF($A$5:$A$304,A270)&gt;1,"N° en double",IF(COUNTIF('Sites et équipements'!$D$5:$D$204,D270)=0,"Code installation inconnu",IF(Q270="","Échéance manquante",IF(AND(S270="Réalisé",R270=""),"Date de réalisation manquante",IF(AND(R270&lt;&gt;"",S270&lt;&gt;"Réalisé"),"Statut incohérent",IF(AND(K270="Oui",L270=""),"Référence réglementaire manquante","OK")))))))</f>
        <v/>
      </c>
      <c r="X270" s="7">
        <f>IF(AND(A270&lt;&gt;"",OR('Tableau de bord'!$C$9="",B270='Tableau de bord'!$C$9),OR('Tableau de bord'!$C$10="",C270='Tableau de bord'!$C$10),OR('Tableau de bord'!$C$11="",E270='Tableau de bord'!$C$11),OR('Tableau de bord'!$C$12="",F270='Tableau de bord'!$C$12),OR('Tableau de bord'!$C$13="",'Tableau de bord'!$C$13="Préventive"),OR('Tableau de bord'!$C$16="",M270='Tableau de bord'!$C$16),OR('Tableau de bord'!$C$17="",O270='Tableau de bord'!$C$17)),1,0)</f>
        <v/>
      </c>
      <c r="Y270" s="7">
        <f>IF(AND(X270=1,Q270&lt;&gt;"",Q270&gt;='Tableau de bord'!$C$5,Q270&lt;='Tableau de bord'!$C$6),1,0)</f>
        <v/>
      </c>
      <c r="Z270" s="7">
        <f>IF(AND(Y270=1,R270&lt;&gt;""),1,0)</f>
        <v/>
      </c>
      <c r="AA270" s="7">
        <f>IF(AND(X270=1,V270="En retard"),1,0)</f>
        <v/>
      </c>
      <c r="AB270" s="7">
        <f>IF(AND(AA270=1,K270="Oui"),1,0)</f>
        <v/>
      </c>
      <c r="AC270" s="7">
        <f>IF(AND(A270&lt;&gt;"",Q270&lt;&gt;"",Q270&gt;='Tableau de bord'!$C$5,Q270&lt;='Tableau de bord'!$C$6),B270,"")</f>
        <v/>
      </c>
      <c r="AD270" s="7">
        <f>IF(AND(AC270&lt;&gt;"",R270&lt;&gt;""),B270,"")</f>
        <v/>
      </c>
      <c r="AE270" s="7">
        <f>IF(V270="En retard",B270,"")</f>
        <v/>
      </c>
      <c r="AF270" s="7">
        <f>IF(OR(W270="",W270="OK"),0,1)</f>
        <v/>
      </c>
    </row>
    <row r="271" ht="18" customHeight="1">
      <c r="A271" s="7" t="n"/>
      <c r="B271" s="7" t="n"/>
      <c r="C271" s="7" t="n"/>
      <c r="D271" s="7" t="n"/>
      <c r="E271" s="7" t="n"/>
      <c r="F271" s="7" t="n"/>
      <c r="G271" s="7" t="n"/>
      <c r="H271" s="7" t="n"/>
      <c r="I271" s="7" t="n"/>
      <c r="J271" s="7" t="n"/>
      <c r="K271" s="7" t="n"/>
      <c r="L271" s="7" t="n"/>
      <c r="M271" s="7" t="n"/>
      <c r="N271" s="7" t="n"/>
      <c r="O271" s="7" t="n"/>
      <c r="P271" s="16" t="n"/>
      <c r="Q271" s="16" t="n"/>
      <c r="R271" s="16" t="n"/>
      <c r="S271" s="7" t="n"/>
      <c r="T271" s="7" t="n"/>
      <c r="U271" s="7">
        <f>IF(AND(Q271&lt;&gt;"",R271&lt;&gt;""),R271-Q271,"")</f>
        <v/>
      </c>
      <c r="V271" s="7">
        <f>IF(Q271="","",IF(R271&lt;&gt;"",IF(R271&lt;=Q271,"Réalisée à temps","Réalisée en retard"),IF(Q271&lt;'Tableau de bord'!$C$7,"En retard","À venir")))</f>
        <v/>
      </c>
      <c r="W271" s="7">
        <f>IF(A271="","",IF(COUNTIF($A$5:$A$304,A271)&gt;1,"N° en double",IF(COUNTIF('Sites et équipements'!$D$5:$D$204,D271)=0,"Code installation inconnu",IF(Q271="","Échéance manquante",IF(AND(S271="Réalisé",R271=""),"Date de réalisation manquante",IF(AND(R271&lt;&gt;"",S271&lt;&gt;"Réalisé"),"Statut incohérent",IF(AND(K271="Oui",L271=""),"Référence réglementaire manquante","OK")))))))</f>
        <v/>
      </c>
      <c r="X271" s="7">
        <f>IF(AND(A271&lt;&gt;"",OR('Tableau de bord'!$C$9="",B271='Tableau de bord'!$C$9),OR('Tableau de bord'!$C$10="",C271='Tableau de bord'!$C$10),OR('Tableau de bord'!$C$11="",E271='Tableau de bord'!$C$11),OR('Tableau de bord'!$C$12="",F271='Tableau de bord'!$C$12),OR('Tableau de bord'!$C$13="",'Tableau de bord'!$C$13="Préventive"),OR('Tableau de bord'!$C$16="",M271='Tableau de bord'!$C$16),OR('Tableau de bord'!$C$17="",O271='Tableau de bord'!$C$17)),1,0)</f>
        <v/>
      </c>
      <c r="Y271" s="7">
        <f>IF(AND(X271=1,Q271&lt;&gt;"",Q271&gt;='Tableau de bord'!$C$5,Q271&lt;='Tableau de bord'!$C$6),1,0)</f>
        <v/>
      </c>
      <c r="Z271" s="7">
        <f>IF(AND(Y271=1,R271&lt;&gt;""),1,0)</f>
        <v/>
      </c>
      <c r="AA271" s="7">
        <f>IF(AND(X271=1,V271="En retard"),1,0)</f>
        <v/>
      </c>
      <c r="AB271" s="7">
        <f>IF(AND(AA271=1,K271="Oui"),1,0)</f>
        <v/>
      </c>
      <c r="AC271" s="7">
        <f>IF(AND(A271&lt;&gt;"",Q271&lt;&gt;"",Q271&gt;='Tableau de bord'!$C$5,Q271&lt;='Tableau de bord'!$C$6),B271,"")</f>
        <v/>
      </c>
      <c r="AD271" s="7">
        <f>IF(AND(AC271&lt;&gt;"",R271&lt;&gt;""),B271,"")</f>
        <v/>
      </c>
      <c r="AE271" s="7">
        <f>IF(V271="En retard",B271,"")</f>
        <v/>
      </c>
      <c r="AF271" s="7">
        <f>IF(OR(W271="",W271="OK"),0,1)</f>
        <v/>
      </c>
    </row>
    <row r="272" ht="18" customHeight="1">
      <c r="A272" s="7" t="n"/>
      <c r="B272" s="7" t="n"/>
      <c r="C272" s="7" t="n"/>
      <c r="D272" s="7" t="n"/>
      <c r="E272" s="7" t="n"/>
      <c r="F272" s="7" t="n"/>
      <c r="G272" s="7" t="n"/>
      <c r="H272" s="7" t="n"/>
      <c r="I272" s="7" t="n"/>
      <c r="J272" s="7" t="n"/>
      <c r="K272" s="7" t="n"/>
      <c r="L272" s="7" t="n"/>
      <c r="M272" s="7" t="n"/>
      <c r="N272" s="7" t="n"/>
      <c r="O272" s="7" t="n"/>
      <c r="P272" s="16" t="n"/>
      <c r="Q272" s="16" t="n"/>
      <c r="R272" s="16" t="n"/>
      <c r="S272" s="7" t="n"/>
      <c r="T272" s="7" t="n"/>
      <c r="U272" s="7">
        <f>IF(AND(Q272&lt;&gt;"",R272&lt;&gt;""),R272-Q272,"")</f>
        <v/>
      </c>
      <c r="V272" s="7">
        <f>IF(Q272="","",IF(R272&lt;&gt;"",IF(R272&lt;=Q272,"Réalisée à temps","Réalisée en retard"),IF(Q272&lt;'Tableau de bord'!$C$7,"En retard","À venir")))</f>
        <v/>
      </c>
      <c r="W272" s="7">
        <f>IF(A272="","",IF(COUNTIF($A$5:$A$304,A272)&gt;1,"N° en double",IF(COUNTIF('Sites et équipements'!$D$5:$D$204,D272)=0,"Code installation inconnu",IF(Q272="","Échéance manquante",IF(AND(S272="Réalisé",R272=""),"Date de réalisation manquante",IF(AND(R272&lt;&gt;"",S272&lt;&gt;"Réalisé"),"Statut incohérent",IF(AND(K272="Oui",L272=""),"Référence réglementaire manquante","OK")))))))</f>
        <v/>
      </c>
      <c r="X272" s="7">
        <f>IF(AND(A272&lt;&gt;"",OR('Tableau de bord'!$C$9="",B272='Tableau de bord'!$C$9),OR('Tableau de bord'!$C$10="",C272='Tableau de bord'!$C$10),OR('Tableau de bord'!$C$11="",E272='Tableau de bord'!$C$11),OR('Tableau de bord'!$C$12="",F272='Tableau de bord'!$C$12),OR('Tableau de bord'!$C$13="",'Tableau de bord'!$C$13="Préventive"),OR('Tableau de bord'!$C$16="",M272='Tableau de bord'!$C$16),OR('Tableau de bord'!$C$17="",O272='Tableau de bord'!$C$17)),1,0)</f>
        <v/>
      </c>
      <c r="Y272" s="7">
        <f>IF(AND(X272=1,Q272&lt;&gt;"",Q272&gt;='Tableau de bord'!$C$5,Q272&lt;='Tableau de bord'!$C$6),1,0)</f>
        <v/>
      </c>
      <c r="Z272" s="7">
        <f>IF(AND(Y272=1,R272&lt;&gt;""),1,0)</f>
        <v/>
      </c>
      <c r="AA272" s="7">
        <f>IF(AND(X272=1,V272="En retard"),1,0)</f>
        <v/>
      </c>
      <c r="AB272" s="7">
        <f>IF(AND(AA272=1,K272="Oui"),1,0)</f>
        <v/>
      </c>
      <c r="AC272" s="7">
        <f>IF(AND(A272&lt;&gt;"",Q272&lt;&gt;"",Q272&gt;='Tableau de bord'!$C$5,Q272&lt;='Tableau de bord'!$C$6),B272,"")</f>
        <v/>
      </c>
      <c r="AD272" s="7">
        <f>IF(AND(AC272&lt;&gt;"",R272&lt;&gt;""),B272,"")</f>
        <v/>
      </c>
      <c r="AE272" s="7">
        <f>IF(V272="En retard",B272,"")</f>
        <v/>
      </c>
      <c r="AF272" s="7">
        <f>IF(OR(W272="",W272="OK"),0,1)</f>
        <v/>
      </c>
    </row>
    <row r="273" ht="18" customHeight="1">
      <c r="A273" s="7" t="n"/>
      <c r="B273" s="7" t="n"/>
      <c r="C273" s="7" t="n"/>
      <c r="D273" s="7" t="n"/>
      <c r="E273" s="7" t="n"/>
      <c r="F273" s="7" t="n"/>
      <c r="G273" s="7" t="n"/>
      <c r="H273" s="7" t="n"/>
      <c r="I273" s="7" t="n"/>
      <c r="J273" s="7" t="n"/>
      <c r="K273" s="7" t="n"/>
      <c r="L273" s="7" t="n"/>
      <c r="M273" s="7" t="n"/>
      <c r="N273" s="7" t="n"/>
      <c r="O273" s="7" t="n"/>
      <c r="P273" s="16" t="n"/>
      <c r="Q273" s="16" t="n"/>
      <c r="R273" s="16" t="n"/>
      <c r="S273" s="7" t="n"/>
      <c r="T273" s="7" t="n"/>
      <c r="U273" s="7">
        <f>IF(AND(Q273&lt;&gt;"",R273&lt;&gt;""),R273-Q273,"")</f>
        <v/>
      </c>
      <c r="V273" s="7">
        <f>IF(Q273="","",IF(R273&lt;&gt;"",IF(R273&lt;=Q273,"Réalisée à temps","Réalisée en retard"),IF(Q273&lt;'Tableau de bord'!$C$7,"En retard","À venir")))</f>
        <v/>
      </c>
      <c r="W273" s="7">
        <f>IF(A273="","",IF(COUNTIF($A$5:$A$304,A273)&gt;1,"N° en double",IF(COUNTIF('Sites et équipements'!$D$5:$D$204,D273)=0,"Code installation inconnu",IF(Q273="","Échéance manquante",IF(AND(S273="Réalisé",R273=""),"Date de réalisation manquante",IF(AND(R273&lt;&gt;"",S273&lt;&gt;"Réalisé"),"Statut incohérent",IF(AND(K273="Oui",L273=""),"Référence réglementaire manquante","OK")))))))</f>
        <v/>
      </c>
      <c r="X273" s="7">
        <f>IF(AND(A273&lt;&gt;"",OR('Tableau de bord'!$C$9="",B273='Tableau de bord'!$C$9),OR('Tableau de bord'!$C$10="",C273='Tableau de bord'!$C$10),OR('Tableau de bord'!$C$11="",E273='Tableau de bord'!$C$11),OR('Tableau de bord'!$C$12="",F273='Tableau de bord'!$C$12),OR('Tableau de bord'!$C$13="",'Tableau de bord'!$C$13="Préventive"),OR('Tableau de bord'!$C$16="",M273='Tableau de bord'!$C$16),OR('Tableau de bord'!$C$17="",O273='Tableau de bord'!$C$17)),1,0)</f>
        <v/>
      </c>
      <c r="Y273" s="7">
        <f>IF(AND(X273=1,Q273&lt;&gt;"",Q273&gt;='Tableau de bord'!$C$5,Q273&lt;='Tableau de bord'!$C$6),1,0)</f>
        <v/>
      </c>
      <c r="Z273" s="7">
        <f>IF(AND(Y273=1,R273&lt;&gt;""),1,0)</f>
        <v/>
      </c>
      <c r="AA273" s="7">
        <f>IF(AND(X273=1,V273="En retard"),1,0)</f>
        <v/>
      </c>
      <c r="AB273" s="7">
        <f>IF(AND(AA273=1,K273="Oui"),1,0)</f>
        <v/>
      </c>
      <c r="AC273" s="7">
        <f>IF(AND(A273&lt;&gt;"",Q273&lt;&gt;"",Q273&gt;='Tableau de bord'!$C$5,Q273&lt;='Tableau de bord'!$C$6),B273,"")</f>
        <v/>
      </c>
      <c r="AD273" s="7">
        <f>IF(AND(AC273&lt;&gt;"",R273&lt;&gt;""),B273,"")</f>
        <v/>
      </c>
      <c r="AE273" s="7">
        <f>IF(V273="En retard",B273,"")</f>
        <v/>
      </c>
      <c r="AF273" s="7">
        <f>IF(OR(W273="",W273="OK"),0,1)</f>
        <v/>
      </c>
    </row>
    <row r="274" ht="18" customHeight="1">
      <c r="A274" s="7" t="n"/>
      <c r="B274" s="7" t="n"/>
      <c r="C274" s="7" t="n"/>
      <c r="D274" s="7" t="n"/>
      <c r="E274" s="7" t="n"/>
      <c r="F274" s="7" t="n"/>
      <c r="G274" s="7" t="n"/>
      <c r="H274" s="7" t="n"/>
      <c r="I274" s="7" t="n"/>
      <c r="J274" s="7" t="n"/>
      <c r="K274" s="7" t="n"/>
      <c r="L274" s="7" t="n"/>
      <c r="M274" s="7" t="n"/>
      <c r="N274" s="7" t="n"/>
      <c r="O274" s="7" t="n"/>
      <c r="P274" s="16" t="n"/>
      <c r="Q274" s="16" t="n"/>
      <c r="R274" s="16" t="n"/>
      <c r="S274" s="7" t="n"/>
      <c r="T274" s="7" t="n"/>
      <c r="U274" s="7">
        <f>IF(AND(Q274&lt;&gt;"",R274&lt;&gt;""),R274-Q274,"")</f>
        <v/>
      </c>
      <c r="V274" s="7">
        <f>IF(Q274="","",IF(R274&lt;&gt;"",IF(R274&lt;=Q274,"Réalisée à temps","Réalisée en retard"),IF(Q274&lt;'Tableau de bord'!$C$7,"En retard","À venir")))</f>
        <v/>
      </c>
      <c r="W274" s="7">
        <f>IF(A274="","",IF(COUNTIF($A$5:$A$304,A274)&gt;1,"N° en double",IF(COUNTIF('Sites et équipements'!$D$5:$D$204,D274)=0,"Code installation inconnu",IF(Q274="","Échéance manquante",IF(AND(S274="Réalisé",R274=""),"Date de réalisation manquante",IF(AND(R274&lt;&gt;"",S274&lt;&gt;"Réalisé"),"Statut incohérent",IF(AND(K274="Oui",L274=""),"Référence réglementaire manquante","OK")))))))</f>
        <v/>
      </c>
      <c r="X274" s="7">
        <f>IF(AND(A274&lt;&gt;"",OR('Tableau de bord'!$C$9="",B274='Tableau de bord'!$C$9),OR('Tableau de bord'!$C$10="",C274='Tableau de bord'!$C$10),OR('Tableau de bord'!$C$11="",E274='Tableau de bord'!$C$11),OR('Tableau de bord'!$C$12="",F274='Tableau de bord'!$C$12),OR('Tableau de bord'!$C$13="",'Tableau de bord'!$C$13="Préventive"),OR('Tableau de bord'!$C$16="",M274='Tableau de bord'!$C$16),OR('Tableau de bord'!$C$17="",O274='Tableau de bord'!$C$17)),1,0)</f>
        <v/>
      </c>
      <c r="Y274" s="7">
        <f>IF(AND(X274=1,Q274&lt;&gt;"",Q274&gt;='Tableau de bord'!$C$5,Q274&lt;='Tableau de bord'!$C$6),1,0)</f>
        <v/>
      </c>
      <c r="Z274" s="7">
        <f>IF(AND(Y274=1,R274&lt;&gt;""),1,0)</f>
        <v/>
      </c>
      <c r="AA274" s="7">
        <f>IF(AND(X274=1,V274="En retard"),1,0)</f>
        <v/>
      </c>
      <c r="AB274" s="7">
        <f>IF(AND(AA274=1,K274="Oui"),1,0)</f>
        <v/>
      </c>
      <c r="AC274" s="7">
        <f>IF(AND(A274&lt;&gt;"",Q274&lt;&gt;"",Q274&gt;='Tableau de bord'!$C$5,Q274&lt;='Tableau de bord'!$C$6),B274,"")</f>
        <v/>
      </c>
      <c r="AD274" s="7">
        <f>IF(AND(AC274&lt;&gt;"",R274&lt;&gt;""),B274,"")</f>
        <v/>
      </c>
      <c r="AE274" s="7">
        <f>IF(V274="En retard",B274,"")</f>
        <v/>
      </c>
      <c r="AF274" s="7">
        <f>IF(OR(W274="",W274="OK"),0,1)</f>
        <v/>
      </c>
    </row>
    <row r="275" ht="18" customHeight="1">
      <c r="A275" s="7" t="n"/>
      <c r="B275" s="7" t="n"/>
      <c r="C275" s="7" t="n"/>
      <c r="D275" s="7" t="n"/>
      <c r="E275" s="7" t="n"/>
      <c r="F275" s="7" t="n"/>
      <c r="G275" s="7" t="n"/>
      <c r="H275" s="7" t="n"/>
      <c r="I275" s="7" t="n"/>
      <c r="J275" s="7" t="n"/>
      <c r="K275" s="7" t="n"/>
      <c r="L275" s="7" t="n"/>
      <c r="M275" s="7" t="n"/>
      <c r="N275" s="7" t="n"/>
      <c r="O275" s="7" t="n"/>
      <c r="P275" s="16" t="n"/>
      <c r="Q275" s="16" t="n"/>
      <c r="R275" s="16" t="n"/>
      <c r="S275" s="7" t="n"/>
      <c r="T275" s="7" t="n"/>
      <c r="U275" s="7">
        <f>IF(AND(Q275&lt;&gt;"",R275&lt;&gt;""),R275-Q275,"")</f>
        <v/>
      </c>
      <c r="V275" s="7">
        <f>IF(Q275="","",IF(R275&lt;&gt;"",IF(R275&lt;=Q275,"Réalisée à temps","Réalisée en retard"),IF(Q275&lt;'Tableau de bord'!$C$7,"En retard","À venir")))</f>
        <v/>
      </c>
      <c r="W275" s="7">
        <f>IF(A275="","",IF(COUNTIF($A$5:$A$304,A275)&gt;1,"N° en double",IF(COUNTIF('Sites et équipements'!$D$5:$D$204,D275)=0,"Code installation inconnu",IF(Q275="","Échéance manquante",IF(AND(S275="Réalisé",R275=""),"Date de réalisation manquante",IF(AND(R275&lt;&gt;"",S275&lt;&gt;"Réalisé"),"Statut incohérent",IF(AND(K275="Oui",L275=""),"Référence réglementaire manquante","OK")))))))</f>
        <v/>
      </c>
      <c r="X275" s="7">
        <f>IF(AND(A275&lt;&gt;"",OR('Tableau de bord'!$C$9="",B275='Tableau de bord'!$C$9),OR('Tableau de bord'!$C$10="",C275='Tableau de bord'!$C$10),OR('Tableau de bord'!$C$11="",E275='Tableau de bord'!$C$11),OR('Tableau de bord'!$C$12="",F275='Tableau de bord'!$C$12),OR('Tableau de bord'!$C$13="",'Tableau de bord'!$C$13="Préventive"),OR('Tableau de bord'!$C$16="",M275='Tableau de bord'!$C$16),OR('Tableau de bord'!$C$17="",O275='Tableau de bord'!$C$17)),1,0)</f>
        <v/>
      </c>
      <c r="Y275" s="7">
        <f>IF(AND(X275=1,Q275&lt;&gt;"",Q275&gt;='Tableau de bord'!$C$5,Q275&lt;='Tableau de bord'!$C$6),1,0)</f>
        <v/>
      </c>
      <c r="Z275" s="7">
        <f>IF(AND(Y275=1,R275&lt;&gt;""),1,0)</f>
        <v/>
      </c>
      <c r="AA275" s="7">
        <f>IF(AND(X275=1,V275="En retard"),1,0)</f>
        <v/>
      </c>
      <c r="AB275" s="7">
        <f>IF(AND(AA275=1,K275="Oui"),1,0)</f>
        <v/>
      </c>
      <c r="AC275" s="7">
        <f>IF(AND(A275&lt;&gt;"",Q275&lt;&gt;"",Q275&gt;='Tableau de bord'!$C$5,Q275&lt;='Tableau de bord'!$C$6),B275,"")</f>
        <v/>
      </c>
      <c r="AD275" s="7">
        <f>IF(AND(AC275&lt;&gt;"",R275&lt;&gt;""),B275,"")</f>
        <v/>
      </c>
      <c r="AE275" s="7">
        <f>IF(V275="En retard",B275,"")</f>
        <v/>
      </c>
      <c r="AF275" s="7">
        <f>IF(OR(W275="",W275="OK"),0,1)</f>
        <v/>
      </c>
    </row>
    <row r="276" ht="18" customHeight="1">
      <c r="A276" s="7" t="n"/>
      <c r="B276" s="7" t="n"/>
      <c r="C276" s="7" t="n"/>
      <c r="D276" s="7" t="n"/>
      <c r="E276" s="7" t="n"/>
      <c r="F276" s="7" t="n"/>
      <c r="G276" s="7" t="n"/>
      <c r="H276" s="7" t="n"/>
      <c r="I276" s="7" t="n"/>
      <c r="J276" s="7" t="n"/>
      <c r="K276" s="7" t="n"/>
      <c r="L276" s="7" t="n"/>
      <c r="M276" s="7" t="n"/>
      <c r="N276" s="7" t="n"/>
      <c r="O276" s="7" t="n"/>
      <c r="P276" s="16" t="n"/>
      <c r="Q276" s="16" t="n"/>
      <c r="R276" s="16" t="n"/>
      <c r="S276" s="7" t="n"/>
      <c r="T276" s="7" t="n"/>
      <c r="U276" s="7">
        <f>IF(AND(Q276&lt;&gt;"",R276&lt;&gt;""),R276-Q276,"")</f>
        <v/>
      </c>
      <c r="V276" s="7">
        <f>IF(Q276="","",IF(R276&lt;&gt;"",IF(R276&lt;=Q276,"Réalisée à temps","Réalisée en retard"),IF(Q276&lt;'Tableau de bord'!$C$7,"En retard","À venir")))</f>
        <v/>
      </c>
      <c r="W276" s="7">
        <f>IF(A276="","",IF(COUNTIF($A$5:$A$304,A276)&gt;1,"N° en double",IF(COUNTIF('Sites et équipements'!$D$5:$D$204,D276)=0,"Code installation inconnu",IF(Q276="","Échéance manquante",IF(AND(S276="Réalisé",R276=""),"Date de réalisation manquante",IF(AND(R276&lt;&gt;"",S276&lt;&gt;"Réalisé"),"Statut incohérent",IF(AND(K276="Oui",L276=""),"Référence réglementaire manquante","OK")))))))</f>
        <v/>
      </c>
      <c r="X276" s="7">
        <f>IF(AND(A276&lt;&gt;"",OR('Tableau de bord'!$C$9="",B276='Tableau de bord'!$C$9),OR('Tableau de bord'!$C$10="",C276='Tableau de bord'!$C$10),OR('Tableau de bord'!$C$11="",E276='Tableau de bord'!$C$11),OR('Tableau de bord'!$C$12="",F276='Tableau de bord'!$C$12),OR('Tableau de bord'!$C$13="",'Tableau de bord'!$C$13="Préventive"),OR('Tableau de bord'!$C$16="",M276='Tableau de bord'!$C$16),OR('Tableau de bord'!$C$17="",O276='Tableau de bord'!$C$17)),1,0)</f>
        <v/>
      </c>
      <c r="Y276" s="7">
        <f>IF(AND(X276=1,Q276&lt;&gt;"",Q276&gt;='Tableau de bord'!$C$5,Q276&lt;='Tableau de bord'!$C$6),1,0)</f>
        <v/>
      </c>
      <c r="Z276" s="7">
        <f>IF(AND(Y276=1,R276&lt;&gt;""),1,0)</f>
        <v/>
      </c>
      <c r="AA276" s="7">
        <f>IF(AND(X276=1,V276="En retard"),1,0)</f>
        <v/>
      </c>
      <c r="AB276" s="7">
        <f>IF(AND(AA276=1,K276="Oui"),1,0)</f>
        <v/>
      </c>
      <c r="AC276" s="7">
        <f>IF(AND(A276&lt;&gt;"",Q276&lt;&gt;"",Q276&gt;='Tableau de bord'!$C$5,Q276&lt;='Tableau de bord'!$C$6),B276,"")</f>
        <v/>
      </c>
      <c r="AD276" s="7">
        <f>IF(AND(AC276&lt;&gt;"",R276&lt;&gt;""),B276,"")</f>
        <v/>
      </c>
      <c r="AE276" s="7">
        <f>IF(V276="En retard",B276,"")</f>
        <v/>
      </c>
      <c r="AF276" s="7">
        <f>IF(OR(W276="",W276="OK"),0,1)</f>
        <v/>
      </c>
    </row>
    <row r="277" ht="18" customHeight="1">
      <c r="A277" s="7" t="n"/>
      <c r="B277" s="7" t="n"/>
      <c r="C277" s="7" t="n"/>
      <c r="D277" s="7" t="n"/>
      <c r="E277" s="7" t="n"/>
      <c r="F277" s="7" t="n"/>
      <c r="G277" s="7" t="n"/>
      <c r="H277" s="7" t="n"/>
      <c r="I277" s="7" t="n"/>
      <c r="J277" s="7" t="n"/>
      <c r="K277" s="7" t="n"/>
      <c r="L277" s="7" t="n"/>
      <c r="M277" s="7" t="n"/>
      <c r="N277" s="7" t="n"/>
      <c r="O277" s="7" t="n"/>
      <c r="P277" s="16" t="n"/>
      <c r="Q277" s="16" t="n"/>
      <c r="R277" s="16" t="n"/>
      <c r="S277" s="7" t="n"/>
      <c r="T277" s="7" t="n"/>
      <c r="U277" s="7">
        <f>IF(AND(Q277&lt;&gt;"",R277&lt;&gt;""),R277-Q277,"")</f>
        <v/>
      </c>
      <c r="V277" s="7">
        <f>IF(Q277="","",IF(R277&lt;&gt;"",IF(R277&lt;=Q277,"Réalisée à temps","Réalisée en retard"),IF(Q277&lt;'Tableau de bord'!$C$7,"En retard","À venir")))</f>
        <v/>
      </c>
      <c r="W277" s="7">
        <f>IF(A277="","",IF(COUNTIF($A$5:$A$304,A277)&gt;1,"N° en double",IF(COUNTIF('Sites et équipements'!$D$5:$D$204,D277)=0,"Code installation inconnu",IF(Q277="","Échéance manquante",IF(AND(S277="Réalisé",R277=""),"Date de réalisation manquante",IF(AND(R277&lt;&gt;"",S277&lt;&gt;"Réalisé"),"Statut incohérent",IF(AND(K277="Oui",L277=""),"Référence réglementaire manquante","OK")))))))</f>
        <v/>
      </c>
      <c r="X277" s="7">
        <f>IF(AND(A277&lt;&gt;"",OR('Tableau de bord'!$C$9="",B277='Tableau de bord'!$C$9),OR('Tableau de bord'!$C$10="",C277='Tableau de bord'!$C$10),OR('Tableau de bord'!$C$11="",E277='Tableau de bord'!$C$11),OR('Tableau de bord'!$C$12="",F277='Tableau de bord'!$C$12),OR('Tableau de bord'!$C$13="",'Tableau de bord'!$C$13="Préventive"),OR('Tableau de bord'!$C$16="",M277='Tableau de bord'!$C$16),OR('Tableau de bord'!$C$17="",O277='Tableau de bord'!$C$17)),1,0)</f>
        <v/>
      </c>
      <c r="Y277" s="7">
        <f>IF(AND(X277=1,Q277&lt;&gt;"",Q277&gt;='Tableau de bord'!$C$5,Q277&lt;='Tableau de bord'!$C$6),1,0)</f>
        <v/>
      </c>
      <c r="Z277" s="7">
        <f>IF(AND(Y277=1,R277&lt;&gt;""),1,0)</f>
        <v/>
      </c>
      <c r="AA277" s="7">
        <f>IF(AND(X277=1,V277="En retard"),1,0)</f>
        <v/>
      </c>
      <c r="AB277" s="7">
        <f>IF(AND(AA277=1,K277="Oui"),1,0)</f>
        <v/>
      </c>
      <c r="AC277" s="7">
        <f>IF(AND(A277&lt;&gt;"",Q277&lt;&gt;"",Q277&gt;='Tableau de bord'!$C$5,Q277&lt;='Tableau de bord'!$C$6),B277,"")</f>
        <v/>
      </c>
      <c r="AD277" s="7">
        <f>IF(AND(AC277&lt;&gt;"",R277&lt;&gt;""),B277,"")</f>
        <v/>
      </c>
      <c r="AE277" s="7">
        <f>IF(V277="En retard",B277,"")</f>
        <v/>
      </c>
      <c r="AF277" s="7">
        <f>IF(OR(W277="",W277="OK"),0,1)</f>
        <v/>
      </c>
    </row>
    <row r="278" ht="18" customHeight="1">
      <c r="A278" s="7" t="n"/>
      <c r="B278" s="7" t="n"/>
      <c r="C278" s="7" t="n"/>
      <c r="D278" s="7" t="n"/>
      <c r="E278" s="7" t="n"/>
      <c r="F278" s="7" t="n"/>
      <c r="G278" s="7" t="n"/>
      <c r="H278" s="7" t="n"/>
      <c r="I278" s="7" t="n"/>
      <c r="J278" s="7" t="n"/>
      <c r="K278" s="7" t="n"/>
      <c r="L278" s="7" t="n"/>
      <c r="M278" s="7" t="n"/>
      <c r="N278" s="7" t="n"/>
      <c r="O278" s="7" t="n"/>
      <c r="P278" s="16" t="n"/>
      <c r="Q278" s="16" t="n"/>
      <c r="R278" s="16" t="n"/>
      <c r="S278" s="7" t="n"/>
      <c r="T278" s="7" t="n"/>
      <c r="U278" s="7">
        <f>IF(AND(Q278&lt;&gt;"",R278&lt;&gt;""),R278-Q278,"")</f>
        <v/>
      </c>
      <c r="V278" s="7">
        <f>IF(Q278="","",IF(R278&lt;&gt;"",IF(R278&lt;=Q278,"Réalisée à temps","Réalisée en retard"),IF(Q278&lt;'Tableau de bord'!$C$7,"En retard","À venir")))</f>
        <v/>
      </c>
      <c r="W278" s="7">
        <f>IF(A278="","",IF(COUNTIF($A$5:$A$304,A278)&gt;1,"N° en double",IF(COUNTIF('Sites et équipements'!$D$5:$D$204,D278)=0,"Code installation inconnu",IF(Q278="","Échéance manquante",IF(AND(S278="Réalisé",R278=""),"Date de réalisation manquante",IF(AND(R278&lt;&gt;"",S278&lt;&gt;"Réalisé"),"Statut incohérent",IF(AND(K278="Oui",L278=""),"Référence réglementaire manquante","OK")))))))</f>
        <v/>
      </c>
      <c r="X278" s="7">
        <f>IF(AND(A278&lt;&gt;"",OR('Tableau de bord'!$C$9="",B278='Tableau de bord'!$C$9),OR('Tableau de bord'!$C$10="",C278='Tableau de bord'!$C$10),OR('Tableau de bord'!$C$11="",E278='Tableau de bord'!$C$11),OR('Tableau de bord'!$C$12="",F278='Tableau de bord'!$C$12),OR('Tableau de bord'!$C$13="",'Tableau de bord'!$C$13="Préventive"),OR('Tableau de bord'!$C$16="",M278='Tableau de bord'!$C$16),OR('Tableau de bord'!$C$17="",O278='Tableau de bord'!$C$17)),1,0)</f>
        <v/>
      </c>
      <c r="Y278" s="7">
        <f>IF(AND(X278=1,Q278&lt;&gt;"",Q278&gt;='Tableau de bord'!$C$5,Q278&lt;='Tableau de bord'!$C$6),1,0)</f>
        <v/>
      </c>
      <c r="Z278" s="7">
        <f>IF(AND(Y278=1,R278&lt;&gt;""),1,0)</f>
        <v/>
      </c>
      <c r="AA278" s="7">
        <f>IF(AND(X278=1,V278="En retard"),1,0)</f>
        <v/>
      </c>
      <c r="AB278" s="7">
        <f>IF(AND(AA278=1,K278="Oui"),1,0)</f>
        <v/>
      </c>
      <c r="AC278" s="7">
        <f>IF(AND(A278&lt;&gt;"",Q278&lt;&gt;"",Q278&gt;='Tableau de bord'!$C$5,Q278&lt;='Tableau de bord'!$C$6),B278,"")</f>
        <v/>
      </c>
      <c r="AD278" s="7">
        <f>IF(AND(AC278&lt;&gt;"",R278&lt;&gt;""),B278,"")</f>
        <v/>
      </c>
      <c r="AE278" s="7">
        <f>IF(V278="En retard",B278,"")</f>
        <v/>
      </c>
      <c r="AF278" s="7">
        <f>IF(OR(W278="",W278="OK"),0,1)</f>
        <v/>
      </c>
    </row>
    <row r="279" ht="18" customHeight="1">
      <c r="A279" s="7" t="n"/>
      <c r="B279" s="7" t="n"/>
      <c r="C279" s="7" t="n"/>
      <c r="D279" s="7" t="n"/>
      <c r="E279" s="7" t="n"/>
      <c r="F279" s="7" t="n"/>
      <c r="G279" s="7" t="n"/>
      <c r="H279" s="7" t="n"/>
      <c r="I279" s="7" t="n"/>
      <c r="J279" s="7" t="n"/>
      <c r="K279" s="7" t="n"/>
      <c r="L279" s="7" t="n"/>
      <c r="M279" s="7" t="n"/>
      <c r="N279" s="7" t="n"/>
      <c r="O279" s="7" t="n"/>
      <c r="P279" s="16" t="n"/>
      <c r="Q279" s="16" t="n"/>
      <c r="R279" s="16" t="n"/>
      <c r="S279" s="7" t="n"/>
      <c r="T279" s="7" t="n"/>
      <c r="U279" s="7">
        <f>IF(AND(Q279&lt;&gt;"",R279&lt;&gt;""),R279-Q279,"")</f>
        <v/>
      </c>
      <c r="V279" s="7">
        <f>IF(Q279="","",IF(R279&lt;&gt;"",IF(R279&lt;=Q279,"Réalisée à temps","Réalisée en retard"),IF(Q279&lt;'Tableau de bord'!$C$7,"En retard","À venir")))</f>
        <v/>
      </c>
      <c r="W279" s="7">
        <f>IF(A279="","",IF(COUNTIF($A$5:$A$304,A279)&gt;1,"N° en double",IF(COUNTIF('Sites et équipements'!$D$5:$D$204,D279)=0,"Code installation inconnu",IF(Q279="","Échéance manquante",IF(AND(S279="Réalisé",R279=""),"Date de réalisation manquante",IF(AND(R279&lt;&gt;"",S279&lt;&gt;"Réalisé"),"Statut incohérent",IF(AND(K279="Oui",L279=""),"Référence réglementaire manquante","OK")))))))</f>
        <v/>
      </c>
      <c r="X279" s="7">
        <f>IF(AND(A279&lt;&gt;"",OR('Tableau de bord'!$C$9="",B279='Tableau de bord'!$C$9),OR('Tableau de bord'!$C$10="",C279='Tableau de bord'!$C$10),OR('Tableau de bord'!$C$11="",E279='Tableau de bord'!$C$11),OR('Tableau de bord'!$C$12="",F279='Tableau de bord'!$C$12),OR('Tableau de bord'!$C$13="",'Tableau de bord'!$C$13="Préventive"),OR('Tableau de bord'!$C$16="",M279='Tableau de bord'!$C$16),OR('Tableau de bord'!$C$17="",O279='Tableau de bord'!$C$17)),1,0)</f>
        <v/>
      </c>
      <c r="Y279" s="7">
        <f>IF(AND(X279=1,Q279&lt;&gt;"",Q279&gt;='Tableau de bord'!$C$5,Q279&lt;='Tableau de bord'!$C$6),1,0)</f>
        <v/>
      </c>
      <c r="Z279" s="7">
        <f>IF(AND(Y279=1,R279&lt;&gt;""),1,0)</f>
        <v/>
      </c>
      <c r="AA279" s="7">
        <f>IF(AND(X279=1,V279="En retard"),1,0)</f>
        <v/>
      </c>
      <c r="AB279" s="7">
        <f>IF(AND(AA279=1,K279="Oui"),1,0)</f>
        <v/>
      </c>
      <c r="AC279" s="7">
        <f>IF(AND(A279&lt;&gt;"",Q279&lt;&gt;"",Q279&gt;='Tableau de bord'!$C$5,Q279&lt;='Tableau de bord'!$C$6),B279,"")</f>
        <v/>
      </c>
      <c r="AD279" s="7">
        <f>IF(AND(AC279&lt;&gt;"",R279&lt;&gt;""),B279,"")</f>
        <v/>
      </c>
      <c r="AE279" s="7">
        <f>IF(V279="En retard",B279,"")</f>
        <v/>
      </c>
      <c r="AF279" s="7">
        <f>IF(OR(W279="",W279="OK"),0,1)</f>
        <v/>
      </c>
    </row>
    <row r="280" ht="18" customHeight="1">
      <c r="A280" s="7" t="n"/>
      <c r="B280" s="7" t="n"/>
      <c r="C280" s="7" t="n"/>
      <c r="D280" s="7" t="n"/>
      <c r="E280" s="7" t="n"/>
      <c r="F280" s="7" t="n"/>
      <c r="G280" s="7" t="n"/>
      <c r="H280" s="7" t="n"/>
      <c r="I280" s="7" t="n"/>
      <c r="J280" s="7" t="n"/>
      <c r="K280" s="7" t="n"/>
      <c r="L280" s="7" t="n"/>
      <c r="M280" s="7" t="n"/>
      <c r="N280" s="7" t="n"/>
      <c r="O280" s="7" t="n"/>
      <c r="P280" s="16" t="n"/>
      <c r="Q280" s="16" t="n"/>
      <c r="R280" s="16" t="n"/>
      <c r="S280" s="7" t="n"/>
      <c r="T280" s="7" t="n"/>
      <c r="U280" s="7">
        <f>IF(AND(Q280&lt;&gt;"",R280&lt;&gt;""),R280-Q280,"")</f>
        <v/>
      </c>
      <c r="V280" s="7">
        <f>IF(Q280="","",IF(R280&lt;&gt;"",IF(R280&lt;=Q280,"Réalisée à temps","Réalisée en retard"),IF(Q280&lt;'Tableau de bord'!$C$7,"En retard","À venir")))</f>
        <v/>
      </c>
      <c r="W280" s="7">
        <f>IF(A280="","",IF(COUNTIF($A$5:$A$304,A280)&gt;1,"N° en double",IF(COUNTIF('Sites et équipements'!$D$5:$D$204,D280)=0,"Code installation inconnu",IF(Q280="","Échéance manquante",IF(AND(S280="Réalisé",R280=""),"Date de réalisation manquante",IF(AND(R280&lt;&gt;"",S280&lt;&gt;"Réalisé"),"Statut incohérent",IF(AND(K280="Oui",L280=""),"Référence réglementaire manquante","OK")))))))</f>
        <v/>
      </c>
      <c r="X280" s="7">
        <f>IF(AND(A280&lt;&gt;"",OR('Tableau de bord'!$C$9="",B280='Tableau de bord'!$C$9),OR('Tableau de bord'!$C$10="",C280='Tableau de bord'!$C$10),OR('Tableau de bord'!$C$11="",E280='Tableau de bord'!$C$11),OR('Tableau de bord'!$C$12="",F280='Tableau de bord'!$C$12),OR('Tableau de bord'!$C$13="",'Tableau de bord'!$C$13="Préventive"),OR('Tableau de bord'!$C$16="",M280='Tableau de bord'!$C$16),OR('Tableau de bord'!$C$17="",O280='Tableau de bord'!$C$17)),1,0)</f>
        <v/>
      </c>
      <c r="Y280" s="7">
        <f>IF(AND(X280=1,Q280&lt;&gt;"",Q280&gt;='Tableau de bord'!$C$5,Q280&lt;='Tableau de bord'!$C$6),1,0)</f>
        <v/>
      </c>
      <c r="Z280" s="7">
        <f>IF(AND(Y280=1,R280&lt;&gt;""),1,0)</f>
        <v/>
      </c>
      <c r="AA280" s="7">
        <f>IF(AND(X280=1,V280="En retard"),1,0)</f>
        <v/>
      </c>
      <c r="AB280" s="7">
        <f>IF(AND(AA280=1,K280="Oui"),1,0)</f>
        <v/>
      </c>
      <c r="AC280" s="7">
        <f>IF(AND(A280&lt;&gt;"",Q280&lt;&gt;"",Q280&gt;='Tableau de bord'!$C$5,Q280&lt;='Tableau de bord'!$C$6),B280,"")</f>
        <v/>
      </c>
      <c r="AD280" s="7">
        <f>IF(AND(AC280&lt;&gt;"",R280&lt;&gt;""),B280,"")</f>
        <v/>
      </c>
      <c r="AE280" s="7">
        <f>IF(V280="En retard",B280,"")</f>
        <v/>
      </c>
      <c r="AF280" s="7">
        <f>IF(OR(W280="",W280="OK"),0,1)</f>
        <v/>
      </c>
    </row>
    <row r="281" ht="18" customHeight="1">
      <c r="A281" s="7" t="n"/>
      <c r="B281" s="7" t="n"/>
      <c r="C281" s="7" t="n"/>
      <c r="D281" s="7" t="n"/>
      <c r="E281" s="7" t="n"/>
      <c r="F281" s="7" t="n"/>
      <c r="G281" s="7" t="n"/>
      <c r="H281" s="7" t="n"/>
      <c r="I281" s="7" t="n"/>
      <c r="J281" s="7" t="n"/>
      <c r="K281" s="7" t="n"/>
      <c r="L281" s="7" t="n"/>
      <c r="M281" s="7" t="n"/>
      <c r="N281" s="7" t="n"/>
      <c r="O281" s="7" t="n"/>
      <c r="P281" s="16" t="n"/>
      <c r="Q281" s="16" t="n"/>
      <c r="R281" s="16" t="n"/>
      <c r="S281" s="7" t="n"/>
      <c r="T281" s="7" t="n"/>
      <c r="U281" s="7">
        <f>IF(AND(Q281&lt;&gt;"",R281&lt;&gt;""),R281-Q281,"")</f>
        <v/>
      </c>
      <c r="V281" s="7">
        <f>IF(Q281="","",IF(R281&lt;&gt;"",IF(R281&lt;=Q281,"Réalisée à temps","Réalisée en retard"),IF(Q281&lt;'Tableau de bord'!$C$7,"En retard","À venir")))</f>
        <v/>
      </c>
      <c r="W281" s="7">
        <f>IF(A281="","",IF(COUNTIF($A$5:$A$304,A281)&gt;1,"N° en double",IF(COUNTIF('Sites et équipements'!$D$5:$D$204,D281)=0,"Code installation inconnu",IF(Q281="","Échéance manquante",IF(AND(S281="Réalisé",R281=""),"Date de réalisation manquante",IF(AND(R281&lt;&gt;"",S281&lt;&gt;"Réalisé"),"Statut incohérent",IF(AND(K281="Oui",L281=""),"Référence réglementaire manquante","OK")))))))</f>
        <v/>
      </c>
      <c r="X281" s="7">
        <f>IF(AND(A281&lt;&gt;"",OR('Tableau de bord'!$C$9="",B281='Tableau de bord'!$C$9),OR('Tableau de bord'!$C$10="",C281='Tableau de bord'!$C$10),OR('Tableau de bord'!$C$11="",E281='Tableau de bord'!$C$11),OR('Tableau de bord'!$C$12="",F281='Tableau de bord'!$C$12),OR('Tableau de bord'!$C$13="",'Tableau de bord'!$C$13="Préventive"),OR('Tableau de bord'!$C$16="",M281='Tableau de bord'!$C$16),OR('Tableau de bord'!$C$17="",O281='Tableau de bord'!$C$17)),1,0)</f>
        <v/>
      </c>
      <c r="Y281" s="7">
        <f>IF(AND(X281=1,Q281&lt;&gt;"",Q281&gt;='Tableau de bord'!$C$5,Q281&lt;='Tableau de bord'!$C$6),1,0)</f>
        <v/>
      </c>
      <c r="Z281" s="7">
        <f>IF(AND(Y281=1,R281&lt;&gt;""),1,0)</f>
        <v/>
      </c>
      <c r="AA281" s="7">
        <f>IF(AND(X281=1,V281="En retard"),1,0)</f>
        <v/>
      </c>
      <c r="AB281" s="7">
        <f>IF(AND(AA281=1,K281="Oui"),1,0)</f>
        <v/>
      </c>
      <c r="AC281" s="7">
        <f>IF(AND(A281&lt;&gt;"",Q281&lt;&gt;"",Q281&gt;='Tableau de bord'!$C$5,Q281&lt;='Tableau de bord'!$C$6),B281,"")</f>
        <v/>
      </c>
      <c r="AD281" s="7">
        <f>IF(AND(AC281&lt;&gt;"",R281&lt;&gt;""),B281,"")</f>
        <v/>
      </c>
      <c r="AE281" s="7">
        <f>IF(V281="En retard",B281,"")</f>
        <v/>
      </c>
      <c r="AF281" s="7">
        <f>IF(OR(W281="",W281="OK"),0,1)</f>
        <v/>
      </c>
    </row>
    <row r="282" ht="18" customHeight="1">
      <c r="A282" s="7" t="n"/>
      <c r="B282" s="7" t="n"/>
      <c r="C282" s="7" t="n"/>
      <c r="D282" s="7" t="n"/>
      <c r="E282" s="7" t="n"/>
      <c r="F282" s="7" t="n"/>
      <c r="G282" s="7" t="n"/>
      <c r="H282" s="7" t="n"/>
      <c r="I282" s="7" t="n"/>
      <c r="J282" s="7" t="n"/>
      <c r="K282" s="7" t="n"/>
      <c r="L282" s="7" t="n"/>
      <c r="M282" s="7" t="n"/>
      <c r="N282" s="7" t="n"/>
      <c r="O282" s="7" t="n"/>
      <c r="P282" s="16" t="n"/>
      <c r="Q282" s="16" t="n"/>
      <c r="R282" s="16" t="n"/>
      <c r="S282" s="7" t="n"/>
      <c r="T282" s="7" t="n"/>
      <c r="U282" s="7">
        <f>IF(AND(Q282&lt;&gt;"",R282&lt;&gt;""),R282-Q282,"")</f>
        <v/>
      </c>
      <c r="V282" s="7">
        <f>IF(Q282="","",IF(R282&lt;&gt;"",IF(R282&lt;=Q282,"Réalisée à temps","Réalisée en retard"),IF(Q282&lt;'Tableau de bord'!$C$7,"En retard","À venir")))</f>
        <v/>
      </c>
      <c r="W282" s="7">
        <f>IF(A282="","",IF(COUNTIF($A$5:$A$304,A282)&gt;1,"N° en double",IF(COUNTIF('Sites et équipements'!$D$5:$D$204,D282)=0,"Code installation inconnu",IF(Q282="","Échéance manquante",IF(AND(S282="Réalisé",R282=""),"Date de réalisation manquante",IF(AND(R282&lt;&gt;"",S282&lt;&gt;"Réalisé"),"Statut incohérent",IF(AND(K282="Oui",L282=""),"Référence réglementaire manquante","OK")))))))</f>
        <v/>
      </c>
      <c r="X282" s="7">
        <f>IF(AND(A282&lt;&gt;"",OR('Tableau de bord'!$C$9="",B282='Tableau de bord'!$C$9),OR('Tableau de bord'!$C$10="",C282='Tableau de bord'!$C$10),OR('Tableau de bord'!$C$11="",E282='Tableau de bord'!$C$11),OR('Tableau de bord'!$C$12="",F282='Tableau de bord'!$C$12),OR('Tableau de bord'!$C$13="",'Tableau de bord'!$C$13="Préventive"),OR('Tableau de bord'!$C$16="",M282='Tableau de bord'!$C$16),OR('Tableau de bord'!$C$17="",O282='Tableau de bord'!$C$17)),1,0)</f>
        <v/>
      </c>
      <c r="Y282" s="7">
        <f>IF(AND(X282=1,Q282&lt;&gt;"",Q282&gt;='Tableau de bord'!$C$5,Q282&lt;='Tableau de bord'!$C$6),1,0)</f>
        <v/>
      </c>
      <c r="Z282" s="7">
        <f>IF(AND(Y282=1,R282&lt;&gt;""),1,0)</f>
        <v/>
      </c>
      <c r="AA282" s="7">
        <f>IF(AND(X282=1,V282="En retard"),1,0)</f>
        <v/>
      </c>
      <c r="AB282" s="7">
        <f>IF(AND(AA282=1,K282="Oui"),1,0)</f>
        <v/>
      </c>
      <c r="AC282" s="7">
        <f>IF(AND(A282&lt;&gt;"",Q282&lt;&gt;"",Q282&gt;='Tableau de bord'!$C$5,Q282&lt;='Tableau de bord'!$C$6),B282,"")</f>
        <v/>
      </c>
      <c r="AD282" s="7">
        <f>IF(AND(AC282&lt;&gt;"",R282&lt;&gt;""),B282,"")</f>
        <v/>
      </c>
      <c r="AE282" s="7">
        <f>IF(V282="En retard",B282,"")</f>
        <v/>
      </c>
      <c r="AF282" s="7">
        <f>IF(OR(W282="",W282="OK"),0,1)</f>
        <v/>
      </c>
    </row>
    <row r="283" ht="18" customHeight="1">
      <c r="A283" s="7" t="n"/>
      <c r="B283" s="7" t="n"/>
      <c r="C283" s="7" t="n"/>
      <c r="D283" s="7" t="n"/>
      <c r="E283" s="7" t="n"/>
      <c r="F283" s="7" t="n"/>
      <c r="G283" s="7" t="n"/>
      <c r="H283" s="7" t="n"/>
      <c r="I283" s="7" t="n"/>
      <c r="J283" s="7" t="n"/>
      <c r="K283" s="7" t="n"/>
      <c r="L283" s="7" t="n"/>
      <c r="M283" s="7" t="n"/>
      <c r="N283" s="7" t="n"/>
      <c r="O283" s="7" t="n"/>
      <c r="P283" s="16" t="n"/>
      <c r="Q283" s="16" t="n"/>
      <c r="R283" s="16" t="n"/>
      <c r="S283" s="7" t="n"/>
      <c r="T283" s="7" t="n"/>
      <c r="U283" s="7">
        <f>IF(AND(Q283&lt;&gt;"",R283&lt;&gt;""),R283-Q283,"")</f>
        <v/>
      </c>
      <c r="V283" s="7">
        <f>IF(Q283="","",IF(R283&lt;&gt;"",IF(R283&lt;=Q283,"Réalisée à temps","Réalisée en retard"),IF(Q283&lt;'Tableau de bord'!$C$7,"En retard","À venir")))</f>
        <v/>
      </c>
      <c r="W283" s="7">
        <f>IF(A283="","",IF(COUNTIF($A$5:$A$304,A283)&gt;1,"N° en double",IF(COUNTIF('Sites et équipements'!$D$5:$D$204,D283)=0,"Code installation inconnu",IF(Q283="","Échéance manquante",IF(AND(S283="Réalisé",R283=""),"Date de réalisation manquante",IF(AND(R283&lt;&gt;"",S283&lt;&gt;"Réalisé"),"Statut incohérent",IF(AND(K283="Oui",L283=""),"Référence réglementaire manquante","OK")))))))</f>
        <v/>
      </c>
      <c r="X283" s="7">
        <f>IF(AND(A283&lt;&gt;"",OR('Tableau de bord'!$C$9="",B283='Tableau de bord'!$C$9),OR('Tableau de bord'!$C$10="",C283='Tableau de bord'!$C$10),OR('Tableau de bord'!$C$11="",E283='Tableau de bord'!$C$11),OR('Tableau de bord'!$C$12="",F283='Tableau de bord'!$C$12),OR('Tableau de bord'!$C$13="",'Tableau de bord'!$C$13="Préventive"),OR('Tableau de bord'!$C$16="",M283='Tableau de bord'!$C$16),OR('Tableau de bord'!$C$17="",O283='Tableau de bord'!$C$17)),1,0)</f>
        <v/>
      </c>
      <c r="Y283" s="7">
        <f>IF(AND(X283=1,Q283&lt;&gt;"",Q283&gt;='Tableau de bord'!$C$5,Q283&lt;='Tableau de bord'!$C$6),1,0)</f>
        <v/>
      </c>
      <c r="Z283" s="7">
        <f>IF(AND(Y283=1,R283&lt;&gt;""),1,0)</f>
        <v/>
      </c>
      <c r="AA283" s="7">
        <f>IF(AND(X283=1,V283="En retard"),1,0)</f>
        <v/>
      </c>
      <c r="AB283" s="7">
        <f>IF(AND(AA283=1,K283="Oui"),1,0)</f>
        <v/>
      </c>
      <c r="AC283" s="7">
        <f>IF(AND(A283&lt;&gt;"",Q283&lt;&gt;"",Q283&gt;='Tableau de bord'!$C$5,Q283&lt;='Tableau de bord'!$C$6),B283,"")</f>
        <v/>
      </c>
      <c r="AD283" s="7">
        <f>IF(AND(AC283&lt;&gt;"",R283&lt;&gt;""),B283,"")</f>
        <v/>
      </c>
      <c r="AE283" s="7">
        <f>IF(V283="En retard",B283,"")</f>
        <v/>
      </c>
      <c r="AF283" s="7">
        <f>IF(OR(W283="",W283="OK"),0,1)</f>
        <v/>
      </c>
    </row>
    <row r="284" ht="18" customHeight="1">
      <c r="A284" s="7" t="n"/>
      <c r="B284" s="7" t="n"/>
      <c r="C284" s="7" t="n"/>
      <c r="D284" s="7" t="n"/>
      <c r="E284" s="7" t="n"/>
      <c r="F284" s="7" t="n"/>
      <c r="G284" s="7" t="n"/>
      <c r="H284" s="7" t="n"/>
      <c r="I284" s="7" t="n"/>
      <c r="J284" s="7" t="n"/>
      <c r="K284" s="7" t="n"/>
      <c r="L284" s="7" t="n"/>
      <c r="M284" s="7" t="n"/>
      <c r="N284" s="7" t="n"/>
      <c r="O284" s="7" t="n"/>
      <c r="P284" s="16" t="n"/>
      <c r="Q284" s="16" t="n"/>
      <c r="R284" s="16" t="n"/>
      <c r="S284" s="7" t="n"/>
      <c r="T284" s="7" t="n"/>
      <c r="U284" s="7">
        <f>IF(AND(Q284&lt;&gt;"",R284&lt;&gt;""),R284-Q284,"")</f>
        <v/>
      </c>
      <c r="V284" s="7">
        <f>IF(Q284="","",IF(R284&lt;&gt;"",IF(R284&lt;=Q284,"Réalisée à temps","Réalisée en retard"),IF(Q284&lt;'Tableau de bord'!$C$7,"En retard","À venir")))</f>
        <v/>
      </c>
      <c r="W284" s="7">
        <f>IF(A284="","",IF(COUNTIF($A$5:$A$304,A284)&gt;1,"N° en double",IF(COUNTIF('Sites et équipements'!$D$5:$D$204,D284)=0,"Code installation inconnu",IF(Q284="","Échéance manquante",IF(AND(S284="Réalisé",R284=""),"Date de réalisation manquante",IF(AND(R284&lt;&gt;"",S284&lt;&gt;"Réalisé"),"Statut incohérent",IF(AND(K284="Oui",L284=""),"Référence réglementaire manquante","OK")))))))</f>
        <v/>
      </c>
      <c r="X284" s="7">
        <f>IF(AND(A284&lt;&gt;"",OR('Tableau de bord'!$C$9="",B284='Tableau de bord'!$C$9),OR('Tableau de bord'!$C$10="",C284='Tableau de bord'!$C$10),OR('Tableau de bord'!$C$11="",E284='Tableau de bord'!$C$11),OR('Tableau de bord'!$C$12="",F284='Tableau de bord'!$C$12),OR('Tableau de bord'!$C$13="",'Tableau de bord'!$C$13="Préventive"),OR('Tableau de bord'!$C$16="",M284='Tableau de bord'!$C$16),OR('Tableau de bord'!$C$17="",O284='Tableau de bord'!$C$17)),1,0)</f>
        <v/>
      </c>
      <c r="Y284" s="7">
        <f>IF(AND(X284=1,Q284&lt;&gt;"",Q284&gt;='Tableau de bord'!$C$5,Q284&lt;='Tableau de bord'!$C$6),1,0)</f>
        <v/>
      </c>
      <c r="Z284" s="7">
        <f>IF(AND(Y284=1,R284&lt;&gt;""),1,0)</f>
        <v/>
      </c>
      <c r="AA284" s="7">
        <f>IF(AND(X284=1,V284="En retard"),1,0)</f>
        <v/>
      </c>
      <c r="AB284" s="7">
        <f>IF(AND(AA284=1,K284="Oui"),1,0)</f>
        <v/>
      </c>
      <c r="AC284" s="7">
        <f>IF(AND(A284&lt;&gt;"",Q284&lt;&gt;"",Q284&gt;='Tableau de bord'!$C$5,Q284&lt;='Tableau de bord'!$C$6),B284,"")</f>
        <v/>
      </c>
      <c r="AD284" s="7">
        <f>IF(AND(AC284&lt;&gt;"",R284&lt;&gt;""),B284,"")</f>
        <v/>
      </c>
      <c r="AE284" s="7">
        <f>IF(V284="En retard",B284,"")</f>
        <v/>
      </c>
      <c r="AF284" s="7">
        <f>IF(OR(W284="",W284="OK"),0,1)</f>
        <v/>
      </c>
    </row>
    <row r="285" ht="18" customHeight="1">
      <c r="A285" s="7" t="n"/>
      <c r="B285" s="7" t="n"/>
      <c r="C285" s="7" t="n"/>
      <c r="D285" s="7" t="n"/>
      <c r="E285" s="7" t="n"/>
      <c r="F285" s="7" t="n"/>
      <c r="G285" s="7" t="n"/>
      <c r="H285" s="7" t="n"/>
      <c r="I285" s="7" t="n"/>
      <c r="J285" s="7" t="n"/>
      <c r="K285" s="7" t="n"/>
      <c r="L285" s="7" t="n"/>
      <c r="M285" s="7" t="n"/>
      <c r="N285" s="7" t="n"/>
      <c r="O285" s="7" t="n"/>
      <c r="P285" s="16" t="n"/>
      <c r="Q285" s="16" t="n"/>
      <c r="R285" s="16" t="n"/>
      <c r="S285" s="7" t="n"/>
      <c r="T285" s="7" t="n"/>
      <c r="U285" s="7">
        <f>IF(AND(Q285&lt;&gt;"",R285&lt;&gt;""),R285-Q285,"")</f>
        <v/>
      </c>
      <c r="V285" s="7">
        <f>IF(Q285="","",IF(R285&lt;&gt;"",IF(R285&lt;=Q285,"Réalisée à temps","Réalisée en retard"),IF(Q285&lt;'Tableau de bord'!$C$7,"En retard","À venir")))</f>
        <v/>
      </c>
      <c r="W285" s="7">
        <f>IF(A285="","",IF(COUNTIF($A$5:$A$304,A285)&gt;1,"N° en double",IF(COUNTIF('Sites et équipements'!$D$5:$D$204,D285)=0,"Code installation inconnu",IF(Q285="","Échéance manquante",IF(AND(S285="Réalisé",R285=""),"Date de réalisation manquante",IF(AND(R285&lt;&gt;"",S285&lt;&gt;"Réalisé"),"Statut incohérent",IF(AND(K285="Oui",L285=""),"Référence réglementaire manquante","OK")))))))</f>
        <v/>
      </c>
      <c r="X285" s="7">
        <f>IF(AND(A285&lt;&gt;"",OR('Tableau de bord'!$C$9="",B285='Tableau de bord'!$C$9),OR('Tableau de bord'!$C$10="",C285='Tableau de bord'!$C$10),OR('Tableau de bord'!$C$11="",E285='Tableau de bord'!$C$11),OR('Tableau de bord'!$C$12="",F285='Tableau de bord'!$C$12),OR('Tableau de bord'!$C$13="",'Tableau de bord'!$C$13="Préventive"),OR('Tableau de bord'!$C$16="",M285='Tableau de bord'!$C$16),OR('Tableau de bord'!$C$17="",O285='Tableau de bord'!$C$17)),1,0)</f>
        <v/>
      </c>
      <c r="Y285" s="7">
        <f>IF(AND(X285=1,Q285&lt;&gt;"",Q285&gt;='Tableau de bord'!$C$5,Q285&lt;='Tableau de bord'!$C$6),1,0)</f>
        <v/>
      </c>
      <c r="Z285" s="7">
        <f>IF(AND(Y285=1,R285&lt;&gt;""),1,0)</f>
        <v/>
      </c>
      <c r="AA285" s="7">
        <f>IF(AND(X285=1,V285="En retard"),1,0)</f>
        <v/>
      </c>
      <c r="AB285" s="7">
        <f>IF(AND(AA285=1,K285="Oui"),1,0)</f>
        <v/>
      </c>
      <c r="AC285" s="7">
        <f>IF(AND(A285&lt;&gt;"",Q285&lt;&gt;"",Q285&gt;='Tableau de bord'!$C$5,Q285&lt;='Tableau de bord'!$C$6),B285,"")</f>
        <v/>
      </c>
      <c r="AD285" s="7">
        <f>IF(AND(AC285&lt;&gt;"",R285&lt;&gt;""),B285,"")</f>
        <v/>
      </c>
      <c r="AE285" s="7">
        <f>IF(V285="En retard",B285,"")</f>
        <v/>
      </c>
      <c r="AF285" s="7">
        <f>IF(OR(W285="",W285="OK"),0,1)</f>
        <v/>
      </c>
    </row>
    <row r="286" ht="18" customHeight="1">
      <c r="A286" s="7" t="n"/>
      <c r="B286" s="7" t="n"/>
      <c r="C286" s="7" t="n"/>
      <c r="D286" s="7" t="n"/>
      <c r="E286" s="7" t="n"/>
      <c r="F286" s="7" t="n"/>
      <c r="G286" s="7" t="n"/>
      <c r="H286" s="7" t="n"/>
      <c r="I286" s="7" t="n"/>
      <c r="J286" s="7" t="n"/>
      <c r="K286" s="7" t="n"/>
      <c r="L286" s="7" t="n"/>
      <c r="M286" s="7" t="n"/>
      <c r="N286" s="7" t="n"/>
      <c r="O286" s="7" t="n"/>
      <c r="P286" s="16" t="n"/>
      <c r="Q286" s="16" t="n"/>
      <c r="R286" s="16" t="n"/>
      <c r="S286" s="7" t="n"/>
      <c r="T286" s="7" t="n"/>
      <c r="U286" s="7">
        <f>IF(AND(Q286&lt;&gt;"",R286&lt;&gt;""),R286-Q286,"")</f>
        <v/>
      </c>
      <c r="V286" s="7">
        <f>IF(Q286="","",IF(R286&lt;&gt;"",IF(R286&lt;=Q286,"Réalisée à temps","Réalisée en retard"),IF(Q286&lt;'Tableau de bord'!$C$7,"En retard","À venir")))</f>
        <v/>
      </c>
      <c r="W286" s="7">
        <f>IF(A286="","",IF(COUNTIF($A$5:$A$304,A286)&gt;1,"N° en double",IF(COUNTIF('Sites et équipements'!$D$5:$D$204,D286)=0,"Code installation inconnu",IF(Q286="","Échéance manquante",IF(AND(S286="Réalisé",R286=""),"Date de réalisation manquante",IF(AND(R286&lt;&gt;"",S286&lt;&gt;"Réalisé"),"Statut incohérent",IF(AND(K286="Oui",L286=""),"Référence réglementaire manquante","OK")))))))</f>
        <v/>
      </c>
      <c r="X286" s="7">
        <f>IF(AND(A286&lt;&gt;"",OR('Tableau de bord'!$C$9="",B286='Tableau de bord'!$C$9),OR('Tableau de bord'!$C$10="",C286='Tableau de bord'!$C$10),OR('Tableau de bord'!$C$11="",E286='Tableau de bord'!$C$11),OR('Tableau de bord'!$C$12="",F286='Tableau de bord'!$C$12),OR('Tableau de bord'!$C$13="",'Tableau de bord'!$C$13="Préventive"),OR('Tableau de bord'!$C$16="",M286='Tableau de bord'!$C$16),OR('Tableau de bord'!$C$17="",O286='Tableau de bord'!$C$17)),1,0)</f>
        <v/>
      </c>
      <c r="Y286" s="7">
        <f>IF(AND(X286=1,Q286&lt;&gt;"",Q286&gt;='Tableau de bord'!$C$5,Q286&lt;='Tableau de bord'!$C$6),1,0)</f>
        <v/>
      </c>
      <c r="Z286" s="7">
        <f>IF(AND(Y286=1,R286&lt;&gt;""),1,0)</f>
        <v/>
      </c>
      <c r="AA286" s="7">
        <f>IF(AND(X286=1,V286="En retard"),1,0)</f>
        <v/>
      </c>
      <c r="AB286" s="7">
        <f>IF(AND(AA286=1,K286="Oui"),1,0)</f>
        <v/>
      </c>
      <c r="AC286" s="7">
        <f>IF(AND(A286&lt;&gt;"",Q286&lt;&gt;"",Q286&gt;='Tableau de bord'!$C$5,Q286&lt;='Tableau de bord'!$C$6),B286,"")</f>
        <v/>
      </c>
      <c r="AD286" s="7">
        <f>IF(AND(AC286&lt;&gt;"",R286&lt;&gt;""),B286,"")</f>
        <v/>
      </c>
      <c r="AE286" s="7">
        <f>IF(V286="En retard",B286,"")</f>
        <v/>
      </c>
      <c r="AF286" s="7">
        <f>IF(OR(W286="",W286="OK"),0,1)</f>
        <v/>
      </c>
    </row>
    <row r="287" ht="18" customHeight="1">
      <c r="A287" s="7" t="n"/>
      <c r="B287" s="7" t="n"/>
      <c r="C287" s="7" t="n"/>
      <c r="D287" s="7" t="n"/>
      <c r="E287" s="7" t="n"/>
      <c r="F287" s="7" t="n"/>
      <c r="G287" s="7" t="n"/>
      <c r="H287" s="7" t="n"/>
      <c r="I287" s="7" t="n"/>
      <c r="J287" s="7" t="n"/>
      <c r="K287" s="7" t="n"/>
      <c r="L287" s="7" t="n"/>
      <c r="M287" s="7" t="n"/>
      <c r="N287" s="7" t="n"/>
      <c r="O287" s="7" t="n"/>
      <c r="P287" s="16" t="n"/>
      <c r="Q287" s="16" t="n"/>
      <c r="R287" s="16" t="n"/>
      <c r="S287" s="7" t="n"/>
      <c r="T287" s="7" t="n"/>
      <c r="U287" s="7">
        <f>IF(AND(Q287&lt;&gt;"",R287&lt;&gt;""),R287-Q287,"")</f>
        <v/>
      </c>
      <c r="V287" s="7">
        <f>IF(Q287="","",IF(R287&lt;&gt;"",IF(R287&lt;=Q287,"Réalisée à temps","Réalisée en retard"),IF(Q287&lt;'Tableau de bord'!$C$7,"En retard","À venir")))</f>
        <v/>
      </c>
      <c r="W287" s="7">
        <f>IF(A287="","",IF(COUNTIF($A$5:$A$304,A287)&gt;1,"N° en double",IF(COUNTIF('Sites et équipements'!$D$5:$D$204,D287)=0,"Code installation inconnu",IF(Q287="","Échéance manquante",IF(AND(S287="Réalisé",R287=""),"Date de réalisation manquante",IF(AND(R287&lt;&gt;"",S287&lt;&gt;"Réalisé"),"Statut incohérent",IF(AND(K287="Oui",L287=""),"Référence réglementaire manquante","OK")))))))</f>
        <v/>
      </c>
      <c r="X287" s="7">
        <f>IF(AND(A287&lt;&gt;"",OR('Tableau de bord'!$C$9="",B287='Tableau de bord'!$C$9),OR('Tableau de bord'!$C$10="",C287='Tableau de bord'!$C$10),OR('Tableau de bord'!$C$11="",E287='Tableau de bord'!$C$11),OR('Tableau de bord'!$C$12="",F287='Tableau de bord'!$C$12),OR('Tableau de bord'!$C$13="",'Tableau de bord'!$C$13="Préventive"),OR('Tableau de bord'!$C$16="",M287='Tableau de bord'!$C$16),OR('Tableau de bord'!$C$17="",O287='Tableau de bord'!$C$17)),1,0)</f>
        <v/>
      </c>
      <c r="Y287" s="7">
        <f>IF(AND(X287=1,Q287&lt;&gt;"",Q287&gt;='Tableau de bord'!$C$5,Q287&lt;='Tableau de bord'!$C$6),1,0)</f>
        <v/>
      </c>
      <c r="Z287" s="7">
        <f>IF(AND(Y287=1,R287&lt;&gt;""),1,0)</f>
        <v/>
      </c>
      <c r="AA287" s="7">
        <f>IF(AND(X287=1,V287="En retard"),1,0)</f>
        <v/>
      </c>
      <c r="AB287" s="7">
        <f>IF(AND(AA287=1,K287="Oui"),1,0)</f>
        <v/>
      </c>
      <c r="AC287" s="7">
        <f>IF(AND(A287&lt;&gt;"",Q287&lt;&gt;"",Q287&gt;='Tableau de bord'!$C$5,Q287&lt;='Tableau de bord'!$C$6),B287,"")</f>
        <v/>
      </c>
      <c r="AD287" s="7">
        <f>IF(AND(AC287&lt;&gt;"",R287&lt;&gt;""),B287,"")</f>
        <v/>
      </c>
      <c r="AE287" s="7">
        <f>IF(V287="En retard",B287,"")</f>
        <v/>
      </c>
      <c r="AF287" s="7">
        <f>IF(OR(W287="",W287="OK"),0,1)</f>
        <v/>
      </c>
    </row>
    <row r="288" ht="18" customHeight="1">
      <c r="A288" s="7" t="n"/>
      <c r="B288" s="7" t="n"/>
      <c r="C288" s="7" t="n"/>
      <c r="D288" s="7" t="n"/>
      <c r="E288" s="7" t="n"/>
      <c r="F288" s="7" t="n"/>
      <c r="G288" s="7" t="n"/>
      <c r="H288" s="7" t="n"/>
      <c r="I288" s="7" t="n"/>
      <c r="J288" s="7" t="n"/>
      <c r="K288" s="7" t="n"/>
      <c r="L288" s="7" t="n"/>
      <c r="M288" s="7" t="n"/>
      <c r="N288" s="7" t="n"/>
      <c r="O288" s="7" t="n"/>
      <c r="P288" s="16" t="n"/>
      <c r="Q288" s="16" t="n"/>
      <c r="R288" s="16" t="n"/>
      <c r="S288" s="7" t="n"/>
      <c r="T288" s="7" t="n"/>
      <c r="U288" s="7">
        <f>IF(AND(Q288&lt;&gt;"",R288&lt;&gt;""),R288-Q288,"")</f>
        <v/>
      </c>
      <c r="V288" s="7">
        <f>IF(Q288="","",IF(R288&lt;&gt;"",IF(R288&lt;=Q288,"Réalisée à temps","Réalisée en retard"),IF(Q288&lt;'Tableau de bord'!$C$7,"En retard","À venir")))</f>
        <v/>
      </c>
      <c r="W288" s="7">
        <f>IF(A288="","",IF(COUNTIF($A$5:$A$304,A288)&gt;1,"N° en double",IF(COUNTIF('Sites et équipements'!$D$5:$D$204,D288)=0,"Code installation inconnu",IF(Q288="","Échéance manquante",IF(AND(S288="Réalisé",R288=""),"Date de réalisation manquante",IF(AND(R288&lt;&gt;"",S288&lt;&gt;"Réalisé"),"Statut incohérent",IF(AND(K288="Oui",L288=""),"Référence réglementaire manquante","OK")))))))</f>
        <v/>
      </c>
      <c r="X288" s="7">
        <f>IF(AND(A288&lt;&gt;"",OR('Tableau de bord'!$C$9="",B288='Tableau de bord'!$C$9),OR('Tableau de bord'!$C$10="",C288='Tableau de bord'!$C$10),OR('Tableau de bord'!$C$11="",E288='Tableau de bord'!$C$11),OR('Tableau de bord'!$C$12="",F288='Tableau de bord'!$C$12),OR('Tableau de bord'!$C$13="",'Tableau de bord'!$C$13="Préventive"),OR('Tableau de bord'!$C$16="",M288='Tableau de bord'!$C$16),OR('Tableau de bord'!$C$17="",O288='Tableau de bord'!$C$17)),1,0)</f>
        <v/>
      </c>
      <c r="Y288" s="7">
        <f>IF(AND(X288=1,Q288&lt;&gt;"",Q288&gt;='Tableau de bord'!$C$5,Q288&lt;='Tableau de bord'!$C$6),1,0)</f>
        <v/>
      </c>
      <c r="Z288" s="7">
        <f>IF(AND(Y288=1,R288&lt;&gt;""),1,0)</f>
        <v/>
      </c>
      <c r="AA288" s="7">
        <f>IF(AND(X288=1,V288="En retard"),1,0)</f>
        <v/>
      </c>
      <c r="AB288" s="7">
        <f>IF(AND(AA288=1,K288="Oui"),1,0)</f>
        <v/>
      </c>
      <c r="AC288" s="7">
        <f>IF(AND(A288&lt;&gt;"",Q288&lt;&gt;"",Q288&gt;='Tableau de bord'!$C$5,Q288&lt;='Tableau de bord'!$C$6),B288,"")</f>
        <v/>
      </c>
      <c r="AD288" s="7">
        <f>IF(AND(AC288&lt;&gt;"",R288&lt;&gt;""),B288,"")</f>
        <v/>
      </c>
      <c r="AE288" s="7">
        <f>IF(V288="En retard",B288,"")</f>
        <v/>
      </c>
      <c r="AF288" s="7">
        <f>IF(OR(W288="",W288="OK"),0,1)</f>
        <v/>
      </c>
    </row>
    <row r="289" ht="18" customHeight="1">
      <c r="A289" s="7" t="n"/>
      <c r="B289" s="7" t="n"/>
      <c r="C289" s="7" t="n"/>
      <c r="D289" s="7" t="n"/>
      <c r="E289" s="7" t="n"/>
      <c r="F289" s="7" t="n"/>
      <c r="G289" s="7" t="n"/>
      <c r="H289" s="7" t="n"/>
      <c r="I289" s="7" t="n"/>
      <c r="J289" s="7" t="n"/>
      <c r="K289" s="7" t="n"/>
      <c r="L289" s="7" t="n"/>
      <c r="M289" s="7" t="n"/>
      <c r="N289" s="7" t="n"/>
      <c r="O289" s="7" t="n"/>
      <c r="P289" s="16" t="n"/>
      <c r="Q289" s="16" t="n"/>
      <c r="R289" s="16" t="n"/>
      <c r="S289" s="7" t="n"/>
      <c r="T289" s="7" t="n"/>
      <c r="U289" s="7">
        <f>IF(AND(Q289&lt;&gt;"",R289&lt;&gt;""),R289-Q289,"")</f>
        <v/>
      </c>
      <c r="V289" s="7">
        <f>IF(Q289="","",IF(R289&lt;&gt;"",IF(R289&lt;=Q289,"Réalisée à temps","Réalisée en retard"),IF(Q289&lt;'Tableau de bord'!$C$7,"En retard","À venir")))</f>
        <v/>
      </c>
      <c r="W289" s="7">
        <f>IF(A289="","",IF(COUNTIF($A$5:$A$304,A289)&gt;1,"N° en double",IF(COUNTIF('Sites et équipements'!$D$5:$D$204,D289)=0,"Code installation inconnu",IF(Q289="","Échéance manquante",IF(AND(S289="Réalisé",R289=""),"Date de réalisation manquante",IF(AND(R289&lt;&gt;"",S289&lt;&gt;"Réalisé"),"Statut incohérent",IF(AND(K289="Oui",L289=""),"Référence réglementaire manquante","OK")))))))</f>
        <v/>
      </c>
      <c r="X289" s="7">
        <f>IF(AND(A289&lt;&gt;"",OR('Tableau de bord'!$C$9="",B289='Tableau de bord'!$C$9),OR('Tableau de bord'!$C$10="",C289='Tableau de bord'!$C$10),OR('Tableau de bord'!$C$11="",E289='Tableau de bord'!$C$11),OR('Tableau de bord'!$C$12="",F289='Tableau de bord'!$C$12),OR('Tableau de bord'!$C$13="",'Tableau de bord'!$C$13="Préventive"),OR('Tableau de bord'!$C$16="",M289='Tableau de bord'!$C$16),OR('Tableau de bord'!$C$17="",O289='Tableau de bord'!$C$17)),1,0)</f>
        <v/>
      </c>
      <c r="Y289" s="7">
        <f>IF(AND(X289=1,Q289&lt;&gt;"",Q289&gt;='Tableau de bord'!$C$5,Q289&lt;='Tableau de bord'!$C$6),1,0)</f>
        <v/>
      </c>
      <c r="Z289" s="7">
        <f>IF(AND(Y289=1,R289&lt;&gt;""),1,0)</f>
        <v/>
      </c>
      <c r="AA289" s="7">
        <f>IF(AND(X289=1,V289="En retard"),1,0)</f>
        <v/>
      </c>
      <c r="AB289" s="7">
        <f>IF(AND(AA289=1,K289="Oui"),1,0)</f>
        <v/>
      </c>
      <c r="AC289" s="7">
        <f>IF(AND(A289&lt;&gt;"",Q289&lt;&gt;"",Q289&gt;='Tableau de bord'!$C$5,Q289&lt;='Tableau de bord'!$C$6),B289,"")</f>
        <v/>
      </c>
      <c r="AD289" s="7">
        <f>IF(AND(AC289&lt;&gt;"",R289&lt;&gt;""),B289,"")</f>
        <v/>
      </c>
      <c r="AE289" s="7">
        <f>IF(V289="En retard",B289,"")</f>
        <v/>
      </c>
      <c r="AF289" s="7">
        <f>IF(OR(W289="",W289="OK"),0,1)</f>
        <v/>
      </c>
    </row>
    <row r="290" ht="18" customHeight="1">
      <c r="A290" s="7" t="n"/>
      <c r="B290" s="7" t="n"/>
      <c r="C290" s="7" t="n"/>
      <c r="D290" s="7" t="n"/>
      <c r="E290" s="7" t="n"/>
      <c r="F290" s="7" t="n"/>
      <c r="G290" s="7" t="n"/>
      <c r="H290" s="7" t="n"/>
      <c r="I290" s="7" t="n"/>
      <c r="J290" s="7" t="n"/>
      <c r="K290" s="7" t="n"/>
      <c r="L290" s="7" t="n"/>
      <c r="M290" s="7" t="n"/>
      <c r="N290" s="7" t="n"/>
      <c r="O290" s="7" t="n"/>
      <c r="P290" s="16" t="n"/>
      <c r="Q290" s="16" t="n"/>
      <c r="R290" s="16" t="n"/>
      <c r="S290" s="7" t="n"/>
      <c r="T290" s="7" t="n"/>
      <c r="U290" s="7">
        <f>IF(AND(Q290&lt;&gt;"",R290&lt;&gt;""),R290-Q290,"")</f>
        <v/>
      </c>
      <c r="V290" s="7">
        <f>IF(Q290="","",IF(R290&lt;&gt;"",IF(R290&lt;=Q290,"Réalisée à temps","Réalisée en retard"),IF(Q290&lt;'Tableau de bord'!$C$7,"En retard","À venir")))</f>
        <v/>
      </c>
      <c r="W290" s="7">
        <f>IF(A290="","",IF(COUNTIF($A$5:$A$304,A290)&gt;1,"N° en double",IF(COUNTIF('Sites et équipements'!$D$5:$D$204,D290)=0,"Code installation inconnu",IF(Q290="","Échéance manquante",IF(AND(S290="Réalisé",R290=""),"Date de réalisation manquante",IF(AND(R290&lt;&gt;"",S290&lt;&gt;"Réalisé"),"Statut incohérent",IF(AND(K290="Oui",L290=""),"Référence réglementaire manquante","OK")))))))</f>
        <v/>
      </c>
      <c r="X290" s="7">
        <f>IF(AND(A290&lt;&gt;"",OR('Tableau de bord'!$C$9="",B290='Tableau de bord'!$C$9),OR('Tableau de bord'!$C$10="",C290='Tableau de bord'!$C$10),OR('Tableau de bord'!$C$11="",E290='Tableau de bord'!$C$11),OR('Tableau de bord'!$C$12="",F290='Tableau de bord'!$C$12),OR('Tableau de bord'!$C$13="",'Tableau de bord'!$C$13="Préventive"),OR('Tableau de bord'!$C$16="",M290='Tableau de bord'!$C$16),OR('Tableau de bord'!$C$17="",O290='Tableau de bord'!$C$17)),1,0)</f>
        <v/>
      </c>
      <c r="Y290" s="7">
        <f>IF(AND(X290=1,Q290&lt;&gt;"",Q290&gt;='Tableau de bord'!$C$5,Q290&lt;='Tableau de bord'!$C$6),1,0)</f>
        <v/>
      </c>
      <c r="Z290" s="7">
        <f>IF(AND(Y290=1,R290&lt;&gt;""),1,0)</f>
        <v/>
      </c>
      <c r="AA290" s="7">
        <f>IF(AND(X290=1,V290="En retard"),1,0)</f>
        <v/>
      </c>
      <c r="AB290" s="7">
        <f>IF(AND(AA290=1,K290="Oui"),1,0)</f>
        <v/>
      </c>
      <c r="AC290" s="7">
        <f>IF(AND(A290&lt;&gt;"",Q290&lt;&gt;"",Q290&gt;='Tableau de bord'!$C$5,Q290&lt;='Tableau de bord'!$C$6),B290,"")</f>
        <v/>
      </c>
      <c r="AD290" s="7">
        <f>IF(AND(AC290&lt;&gt;"",R290&lt;&gt;""),B290,"")</f>
        <v/>
      </c>
      <c r="AE290" s="7">
        <f>IF(V290="En retard",B290,"")</f>
        <v/>
      </c>
      <c r="AF290" s="7">
        <f>IF(OR(W290="",W290="OK"),0,1)</f>
        <v/>
      </c>
    </row>
    <row r="291" ht="18" customHeight="1">
      <c r="A291" s="7" t="n"/>
      <c r="B291" s="7" t="n"/>
      <c r="C291" s="7" t="n"/>
      <c r="D291" s="7" t="n"/>
      <c r="E291" s="7" t="n"/>
      <c r="F291" s="7" t="n"/>
      <c r="G291" s="7" t="n"/>
      <c r="H291" s="7" t="n"/>
      <c r="I291" s="7" t="n"/>
      <c r="J291" s="7" t="n"/>
      <c r="K291" s="7" t="n"/>
      <c r="L291" s="7" t="n"/>
      <c r="M291" s="7" t="n"/>
      <c r="N291" s="7" t="n"/>
      <c r="O291" s="7" t="n"/>
      <c r="P291" s="16" t="n"/>
      <c r="Q291" s="16" t="n"/>
      <c r="R291" s="16" t="n"/>
      <c r="S291" s="7" t="n"/>
      <c r="T291" s="7" t="n"/>
      <c r="U291" s="7">
        <f>IF(AND(Q291&lt;&gt;"",R291&lt;&gt;""),R291-Q291,"")</f>
        <v/>
      </c>
      <c r="V291" s="7">
        <f>IF(Q291="","",IF(R291&lt;&gt;"",IF(R291&lt;=Q291,"Réalisée à temps","Réalisée en retard"),IF(Q291&lt;'Tableau de bord'!$C$7,"En retard","À venir")))</f>
        <v/>
      </c>
      <c r="W291" s="7">
        <f>IF(A291="","",IF(COUNTIF($A$5:$A$304,A291)&gt;1,"N° en double",IF(COUNTIF('Sites et équipements'!$D$5:$D$204,D291)=0,"Code installation inconnu",IF(Q291="","Échéance manquante",IF(AND(S291="Réalisé",R291=""),"Date de réalisation manquante",IF(AND(R291&lt;&gt;"",S291&lt;&gt;"Réalisé"),"Statut incohérent",IF(AND(K291="Oui",L291=""),"Référence réglementaire manquante","OK")))))))</f>
        <v/>
      </c>
      <c r="X291" s="7">
        <f>IF(AND(A291&lt;&gt;"",OR('Tableau de bord'!$C$9="",B291='Tableau de bord'!$C$9),OR('Tableau de bord'!$C$10="",C291='Tableau de bord'!$C$10),OR('Tableau de bord'!$C$11="",E291='Tableau de bord'!$C$11),OR('Tableau de bord'!$C$12="",F291='Tableau de bord'!$C$12),OR('Tableau de bord'!$C$13="",'Tableau de bord'!$C$13="Préventive"),OR('Tableau de bord'!$C$16="",M291='Tableau de bord'!$C$16),OR('Tableau de bord'!$C$17="",O291='Tableau de bord'!$C$17)),1,0)</f>
        <v/>
      </c>
      <c r="Y291" s="7">
        <f>IF(AND(X291=1,Q291&lt;&gt;"",Q291&gt;='Tableau de bord'!$C$5,Q291&lt;='Tableau de bord'!$C$6),1,0)</f>
        <v/>
      </c>
      <c r="Z291" s="7">
        <f>IF(AND(Y291=1,R291&lt;&gt;""),1,0)</f>
        <v/>
      </c>
      <c r="AA291" s="7">
        <f>IF(AND(X291=1,V291="En retard"),1,0)</f>
        <v/>
      </c>
      <c r="AB291" s="7">
        <f>IF(AND(AA291=1,K291="Oui"),1,0)</f>
        <v/>
      </c>
      <c r="AC291" s="7">
        <f>IF(AND(A291&lt;&gt;"",Q291&lt;&gt;"",Q291&gt;='Tableau de bord'!$C$5,Q291&lt;='Tableau de bord'!$C$6),B291,"")</f>
        <v/>
      </c>
      <c r="AD291" s="7">
        <f>IF(AND(AC291&lt;&gt;"",R291&lt;&gt;""),B291,"")</f>
        <v/>
      </c>
      <c r="AE291" s="7">
        <f>IF(V291="En retard",B291,"")</f>
        <v/>
      </c>
      <c r="AF291" s="7">
        <f>IF(OR(W291="",W291="OK"),0,1)</f>
        <v/>
      </c>
    </row>
    <row r="292" ht="18" customHeight="1">
      <c r="A292" s="7" t="n"/>
      <c r="B292" s="7" t="n"/>
      <c r="C292" s="7" t="n"/>
      <c r="D292" s="7" t="n"/>
      <c r="E292" s="7" t="n"/>
      <c r="F292" s="7" t="n"/>
      <c r="G292" s="7" t="n"/>
      <c r="H292" s="7" t="n"/>
      <c r="I292" s="7" t="n"/>
      <c r="J292" s="7" t="n"/>
      <c r="K292" s="7" t="n"/>
      <c r="L292" s="7" t="n"/>
      <c r="M292" s="7" t="n"/>
      <c r="N292" s="7" t="n"/>
      <c r="O292" s="7" t="n"/>
      <c r="P292" s="16" t="n"/>
      <c r="Q292" s="16" t="n"/>
      <c r="R292" s="16" t="n"/>
      <c r="S292" s="7" t="n"/>
      <c r="T292" s="7" t="n"/>
      <c r="U292" s="7">
        <f>IF(AND(Q292&lt;&gt;"",R292&lt;&gt;""),R292-Q292,"")</f>
        <v/>
      </c>
      <c r="V292" s="7">
        <f>IF(Q292="","",IF(R292&lt;&gt;"",IF(R292&lt;=Q292,"Réalisée à temps","Réalisée en retard"),IF(Q292&lt;'Tableau de bord'!$C$7,"En retard","À venir")))</f>
        <v/>
      </c>
      <c r="W292" s="7">
        <f>IF(A292="","",IF(COUNTIF($A$5:$A$304,A292)&gt;1,"N° en double",IF(COUNTIF('Sites et équipements'!$D$5:$D$204,D292)=0,"Code installation inconnu",IF(Q292="","Échéance manquante",IF(AND(S292="Réalisé",R292=""),"Date de réalisation manquante",IF(AND(R292&lt;&gt;"",S292&lt;&gt;"Réalisé"),"Statut incohérent",IF(AND(K292="Oui",L292=""),"Référence réglementaire manquante","OK")))))))</f>
        <v/>
      </c>
      <c r="X292" s="7">
        <f>IF(AND(A292&lt;&gt;"",OR('Tableau de bord'!$C$9="",B292='Tableau de bord'!$C$9),OR('Tableau de bord'!$C$10="",C292='Tableau de bord'!$C$10),OR('Tableau de bord'!$C$11="",E292='Tableau de bord'!$C$11),OR('Tableau de bord'!$C$12="",F292='Tableau de bord'!$C$12),OR('Tableau de bord'!$C$13="",'Tableau de bord'!$C$13="Préventive"),OR('Tableau de bord'!$C$16="",M292='Tableau de bord'!$C$16),OR('Tableau de bord'!$C$17="",O292='Tableau de bord'!$C$17)),1,0)</f>
        <v/>
      </c>
      <c r="Y292" s="7">
        <f>IF(AND(X292=1,Q292&lt;&gt;"",Q292&gt;='Tableau de bord'!$C$5,Q292&lt;='Tableau de bord'!$C$6),1,0)</f>
        <v/>
      </c>
      <c r="Z292" s="7">
        <f>IF(AND(Y292=1,R292&lt;&gt;""),1,0)</f>
        <v/>
      </c>
      <c r="AA292" s="7">
        <f>IF(AND(X292=1,V292="En retard"),1,0)</f>
        <v/>
      </c>
      <c r="AB292" s="7">
        <f>IF(AND(AA292=1,K292="Oui"),1,0)</f>
        <v/>
      </c>
      <c r="AC292" s="7">
        <f>IF(AND(A292&lt;&gt;"",Q292&lt;&gt;"",Q292&gt;='Tableau de bord'!$C$5,Q292&lt;='Tableau de bord'!$C$6),B292,"")</f>
        <v/>
      </c>
      <c r="AD292" s="7">
        <f>IF(AND(AC292&lt;&gt;"",R292&lt;&gt;""),B292,"")</f>
        <v/>
      </c>
      <c r="AE292" s="7">
        <f>IF(V292="En retard",B292,"")</f>
        <v/>
      </c>
      <c r="AF292" s="7">
        <f>IF(OR(W292="",W292="OK"),0,1)</f>
        <v/>
      </c>
    </row>
    <row r="293" ht="18" customHeight="1">
      <c r="A293" s="7" t="n"/>
      <c r="B293" s="7" t="n"/>
      <c r="C293" s="7" t="n"/>
      <c r="D293" s="7" t="n"/>
      <c r="E293" s="7" t="n"/>
      <c r="F293" s="7" t="n"/>
      <c r="G293" s="7" t="n"/>
      <c r="H293" s="7" t="n"/>
      <c r="I293" s="7" t="n"/>
      <c r="J293" s="7" t="n"/>
      <c r="K293" s="7" t="n"/>
      <c r="L293" s="7" t="n"/>
      <c r="M293" s="7" t="n"/>
      <c r="N293" s="7" t="n"/>
      <c r="O293" s="7" t="n"/>
      <c r="P293" s="16" t="n"/>
      <c r="Q293" s="16" t="n"/>
      <c r="R293" s="16" t="n"/>
      <c r="S293" s="7" t="n"/>
      <c r="T293" s="7" t="n"/>
      <c r="U293" s="7">
        <f>IF(AND(Q293&lt;&gt;"",R293&lt;&gt;""),R293-Q293,"")</f>
        <v/>
      </c>
      <c r="V293" s="7">
        <f>IF(Q293="","",IF(R293&lt;&gt;"",IF(R293&lt;=Q293,"Réalisée à temps","Réalisée en retard"),IF(Q293&lt;'Tableau de bord'!$C$7,"En retard","À venir")))</f>
        <v/>
      </c>
      <c r="W293" s="7">
        <f>IF(A293="","",IF(COUNTIF($A$5:$A$304,A293)&gt;1,"N° en double",IF(COUNTIF('Sites et équipements'!$D$5:$D$204,D293)=0,"Code installation inconnu",IF(Q293="","Échéance manquante",IF(AND(S293="Réalisé",R293=""),"Date de réalisation manquante",IF(AND(R293&lt;&gt;"",S293&lt;&gt;"Réalisé"),"Statut incohérent",IF(AND(K293="Oui",L293=""),"Référence réglementaire manquante","OK")))))))</f>
        <v/>
      </c>
      <c r="X293" s="7">
        <f>IF(AND(A293&lt;&gt;"",OR('Tableau de bord'!$C$9="",B293='Tableau de bord'!$C$9),OR('Tableau de bord'!$C$10="",C293='Tableau de bord'!$C$10),OR('Tableau de bord'!$C$11="",E293='Tableau de bord'!$C$11),OR('Tableau de bord'!$C$12="",F293='Tableau de bord'!$C$12),OR('Tableau de bord'!$C$13="",'Tableau de bord'!$C$13="Préventive"),OR('Tableau de bord'!$C$16="",M293='Tableau de bord'!$C$16),OR('Tableau de bord'!$C$17="",O293='Tableau de bord'!$C$17)),1,0)</f>
        <v/>
      </c>
      <c r="Y293" s="7">
        <f>IF(AND(X293=1,Q293&lt;&gt;"",Q293&gt;='Tableau de bord'!$C$5,Q293&lt;='Tableau de bord'!$C$6),1,0)</f>
        <v/>
      </c>
      <c r="Z293" s="7">
        <f>IF(AND(Y293=1,R293&lt;&gt;""),1,0)</f>
        <v/>
      </c>
      <c r="AA293" s="7">
        <f>IF(AND(X293=1,V293="En retard"),1,0)</f>
        <v/>
      </c>
      <c r="AB293" s="7">
        <f>IF(AND(AA293=1,K293="Oui"),1,0)</f>
        <v/>
      </c>
      <c r="AC293" s="7">
        <f>IF(AND(A293&lt;&gt;"",Q293&lt;&gt;"",Q293&gt;='Tableau de bord'!$C$5,Q293&lt;='Tableau de bord'!$C$6),B293,"")</f>
        <v/>
      </c>
      <c r="AD293" s="7">
        <f>IF(AND(AC293&lt;&gt;"",R293&lt;&gt;""),B293,"")</f>
        <v/>
      </c>
      <c r="AE293" s="7">
        <f>IF(V293="En retard",B293,"")</f>
        <v/>
      </c>
      <c r="AF293" s="7">
        <f>IF(OR(W293="",W293="OK"),0,1)</f>
        <v/>
      </c>
    </row>
    <row r="294" ht="18" customHeight="1">
      <c r="A294" s="7" t="n"/>
      <c r="B294" s="7" t="n"/>
      <c r="C294" s="7" t="n"/>
      <c r="D294" s="7" t="n"/>
      <c r="E294" s="7" t="n"/>
      <c r="F294" s="7" t="n"/>
      <c r="G294" s="7" t="n"/>
      <c r="H294" s="7" t="n"/>
      <c r="I294" s="7" t="n"/>
      <c r="J294" s="7" t="n"/>
      <c r="K294" s="7" t="n"/>
      <c r="L294" s="7" t="n"/>
      <c r="M294" s="7" t="n"/>
      <c r="N294" s="7" t="n"/>
      <c r="O294" s="7" t="n"/>
      <c r="P294" s="16" t="n"/>
      <c r="Q294" s="16" t="n"/>
      <c r="R294" s="16" t="n"/>
      <c r="S294" s="7" t="n"/>
      <c r="T294" s="7" t="n"/>
      <c r="U294" s="7">
        <f>IF(AND(Q294&lt;&gt;"",R294&lt;&gt;""),R294-Q294,"")</f>
        <v/>
      </c>
      <c r="V294" s="7">
        <f>IF(Q294="","",IF(R294&lt;&gt;"",IF(R294&lt;=Q294,"Réalisée à temps","Réalisée en retard"),IF(Q294&lt;'Tableau de bord'!$C$7,"En retard","À venir")))</f>
        <v/>
      </c>
      <c r="W294" s="7">
        <f>IF(A294="","",IF(COUNTIF($A$5:$A$304,A294)&gt;1,"N° en double",IF(COUNTIF('Sites et équipements'!$D$5:$D$204,D294)=0,"Code installation inconnu",IF(Q294="","Échéance manquante",IF(AND(S294="Réalisé",R294=""),"Date de réalisation manquante",IF(AND(R294&lt;&gt;"",S294&lt;&gt;"Réalisé"),"Statut incohérent",IF(AND(K294="Oui",L294=""),"Référence réglementaire manquante","OK")))))))</f>
        <v/>
      </c>
      <c r="X294" s="7">
        <f>IF(AND(A294&lt;&gt;"",OR('Tableau de bord'!$C$9="",B294='Tableau de bord'!$C$9),OR('Tableau de bord'!$C$10="",C294='Tableau de bord'!$C$10),OR('Tableau de bord'!$C$11="",E294='Tableau de bord'!$C$11),OR('Tableau de bord'!$C$12="",F294='Tableau de bord'!$C$12),OR('Tableau de bord'!$C$13="",'Tableau de bord'!$C$13="Préventive"),OR('Tableau de bord'!$C$16="",M294='Tableau de bord'!$C$16),OR('Tableau de bord'!$C$17="",O294='Tableau de bord'!$C$17)),1,0)</f>
        <v/>
      </c>
      <c r="Y294" s="7">
        <f>IF(AND(X294=1,Q294&lt;&gt;"",Q294&gt;='Tableau de bord'!$C$5,Q294&lt;='Tableau de bord'!$C$6),1,0)</f>
        <v/>
      </c>
      <c r="Z294" s="7">
        <f>IF(AND(Y294=1,R294&lt;&gt;""),1,0)</f>
        <v/>
      </c>
      <c r="AA294" s="7">
        <f>IF(AND(X294=1,V294="En retard"),1,0)</f>
        <v/>
      </c>
      <c r="AB294" s="7">
        <f>IF(AND(AA294=1,K294="Oui"),1,0)</f>
        <v/>
      </c>
      <c r="AC294" s="7">
        <f>IF(AND(A294&lt;&gt;"",Q294&lt;&gt;"",Q294&gt;='Tableau de bord'!$C$5,Q294&lt;='Tableau de bord'!$C$6),B294,"")</f>
        <v/>
      </c>
      <c r="AD294" s="7">
        <f>IF(AND(AC294&lt;&gt;"",R294&lt;&gt;""),B294,"")</f>
        <v/>
      </c>
      <c r="AE294" s="7">
        <f>IF(V294="En retard",B294,"")</f>
        <v/>
      </c>
      <c r="AF294" s="7">
        <f>IF(OR(W294="",W294="OK"),0,1)</f>
        <v/>
      </c>
    </row>
    <row r="295" ht="18" customHeight="1">
      <c r="A295" s="7" t="n"/>
      <c r="B295" s="7" t="n"/>
      <c r="C295" s="7" t="n"/>
      <c r="D295" s="7" t="n"/>
      <c r="E295" s="7" t="n"/>
      <c r="F295" s="7" t="n"/>
      <c r="G295" s="7" t="n"/>
      <c r="H295" s="7" t="n"/>
      <c r="I295" s="7" t="n"/>
      <c r="J295" s="7" t="n"/>
      <c r="K295" s="7" t="n"/>
      <c r="L295" s="7" t="n"/>
      <c r="M295" s="7" t="n"/>
      <c r="N295" s="7" t="n"/>
      <c r="O295" s="7" t="n"/>
      <c r="P295" s="16" t="n"/>
      <c r="Q295" s="16" t="n"/>
      <c r="R295" s="16" t="n"/>
      <c r="S295" s="7" t="n"/>
      <c r="T295" s="7" t="n"/>
      <c r="U295" s="7">
        <f>IF(AND(Q295&lt;&gt;"",R295&lt;&gt;""),R295-Q295,"")</f>
        <v/>
      </c>
      <c r="V295" s="7">
        <f>IF(Q295="","",IF(R295&lt;&gt;"",IF(R295&lt;=Q295,"Réalisée à temps","Réalisée en retard"),IF(Q295&lt;'Tableau de bord'!$C$7,"En retard","À venir")))</f>
        <v/>
      </c>
      <c r="W295" s="7">
        <f>IF(A295="","",IF(COUNTIF($A$5:$A$304,A295)&gt;1,"N° en double",IF(COUNTIF('Sites et équipements'!$D$5:$D$204,D295)=0,"Code installation inconnu",IF(Q295="","Échéance manquante",IF(AND(S295="Réalisé",R295=""),"Date de réalisation manquante",IF(AND(R295&lt;&gt;"",S295&lt;&gt;"Réalisé"),"Statut incohérent",IF(AND(K295="Oui",L295=""),"Référence réglementaire manquante","OK")))))))</f>
        <v/>
      </c>
      <c r="X295" s="7">
        <f>IF(AND(A295&lt;&gt;"",OR('Tableau de bord'!$C$9="",B295='Tableau de bord'!$C$9),OR('Tableau de bord'!$C$10="",C295='Tableau de bord'!$C$10),OR('Tableau de bord'!$C$11="",E295='Tableau de bord'!$C$11),OR('Tableau de bord'!$C$12="",F295='Tableau de bord'!$C$12),OR('Tableau de bord'!$C$13="",'Tableau de bord'!$C$13="Préventive"),OR('Tableau de bord'!$C$16="",M295='Tableau de bord'!$C$16),OR('Tableau de bord'!$C$17="",O295='Tableau de bord'!$C$17)),1,0)</f>
        <v/>
      </c>
      <c r="Y295" s="7">
        <f>IF(AND(X295=1,Q295&lt;&gt;"",Q295&gt;='Tableau de bord'!$C$5,Q295&lt;='Tableau de bord'!$C$6),1,0)</f>
        <v/>
      </c>
      <c r="Z295" s="7">
        <f>IF(AND(Y295=1,R295&lt;&gt;""),1,0)</f>
        <v/>
      </c>
      <c r="AA295" s="7">
        <f>IF(AND(X295=1,V295="En retard"),1,0)</f>
        <v/>
      </c>
      <c r="AB295" s="7">
        <f>IF(AND(AA295=1,K295="Oui"),1,0)</f>
        <v/>
      </c>
      <c r="AC295" s="7">
        <f>IF(AND(A295&lt;&gt;"",Q295&lt;&gt;"",Q295&gt;='Tableau de bord'!$C$5,Q295&lt;='Tableau de bord'!$C$6),B295,"")</f>
        <v/>
      </c>
      <c r="AD295" s="7">
        <f>IF(AND(AC295&lt;&gt;"",R295&lt;&gt;""),B295,"")</f>
        <v/>
      </c>
      <c r="AE295" s="7">
        <f>IF(V295="En retard",B295,"")</f>
        <v/>
      </c>
      <c r="AF295" s="7">
        <f>IF(OR(W295="",W295="OK"),0,1)</f>
        <v/>
      </c>
    </row>
    <row r="296" ht="18" customHeight="1">
      <c r="A296" s="7" t="n"/>
      <c r="B296" s="7" t="n"/>
      <c r="C296" s="7" t="n"/>
      <c r="D296" s="7" t="n"/>
      <c r="E296" s="7" t="n"/>
      <c r="F296" s="7" t="n"/>
      <c r="G296" s="7" t="n"/>
      <c r="H296" s="7" t="n"/>
      <c r="I296" s="7" t="n"/>
      <c r="J296" s="7" t="n"/>
      <c r="K296" s="7" t="n"/>
      <c r="L296" s="7" t="n"/>
      <c r="M296" s="7" t="n"/>
      <c r="N296" s="7" t="n"/>
      <c r="O296" s="7" t="n"/>
      <c r="P296" s="16" t="n"/>
      <c r="Q296" s="16" t="n"/>
      <c r="R296" s="16" t="n"/>
      <c r="S296" s="7" t="n"/>
      <c r="T296" s="7" t="n"/>
      <c r="U296" s="7">
        <f>IF(AND(Q296&lt;&gt;"",R296&lt;&gt;""),R296-Q296,"")</f>
        <v/>
      </c>
      <c r="V296" s="7">
        <f>IF(Q296="","",IF(R296&lt;&gt;"",IF(R296&lt;=Q296,"Réalisée à temps","Réalisée en retard"),IF(Q296&lt;'Tableau de bord'!$C$7,"En retard","À venir")))</f>
        <v/>
      </c>
      <c r="W296" s="7">
        <f>IF(A296="","",IF(COUNTIF($A$5:$A$304,A296)&gt;1,"N° en double",IF(COUNTIF('Sites et équipements'!$D$5:$D$204,D296)=0,"Code installation inconnu",IF(Q296="","Échéance manquante",IF(AND(S296="Réalisé",R296=""),"Date de réalisation manquante",IF(AND(R296&lt;&gt;"",S296&lt;&gt;"Réalisé"),"Statut incohérent",IF(AND(K296="Oui",L296=""),"Référence réglementaire manquante","OK")))))))</f>
        <v/>
      </c>
      <c r="X296" s="7">
        <f>IF(AND(A296&lt;&gt;"",OR('Tableau de bord'!$C$9="",B296='Tableau de bord'!$C$9),OR('Tableau de bord'!$C$10="",C296='Tableau de bord'!$C$10),OR('Tableau de bord'!$C$11="",E296='Tableau de bord'!$C$11),OR('Tableau de bord'!$C$12="",F296='Tableau de bord'!$C$12),OR('Tableau de bord'!$C$13="",'Tableau de bord'!$C$13="Préventive"),OR('Tableau de bord'!$C$16="",M296='Tableau de bord'!$C$16),OR('Tableau de bord'!$C$17="",O296='Tableau de bord'!$C$17)),1,0)</f>
        <v/>
      </c>
      <c r="Y296" s="7">
        <f>IF(AND(X296=1,Q296&lt;&gt;"",Q296&gt;='Tableau de bord'!$C$5,Q296&lt;='Tableau de bord'!$C$6),1,0)</f>
        <v/>
      </c>
      <c r="Z296" s="7">
        <f>IF(AND(Y296=1,R296&lt;&gt;""),1,0)</f>
        <v/>
      </c>
      <c r="AA296" s="7">
        <f>IF(AND(X296=1,V296="En retard"),1,0)</f>
        <v/>
      </c>
      <c r="AB296" s="7">
        <f>IF(AND(AA296=1,K296="Oui"),1,0)</f>
        <v/>
      </c>
      <c r="AC296" s="7">
        <f>IF(AND(A296&lt;&gt;"",Q296&lt;&gt;"",Q296&gt;='Tableau de bord'!$C$5,Q296&lt;='Tableau de bord'!$C$6),B296,"")</f>
        <v/>
      </c>
      <c r="AD296" s="7">
        <f>IF(AND(AC296&lt;&gt;"",R296&lt;&gt;""),B296,"")</f>
        <v/>
      </c>
      <c r="AE296" s="7">
        <f>IF(V296="En retard",B296,"")</f>
        <v/>
      </c>
      <c r="AF296" s="7">
        <f>IF(OR(W296="",W296="OK"),0,1)</f>
        <v/>
      </c>
    </row>
    <row r="297" ht="18" customHeight="1">
      <c r="A297" s="7" t="n"/>
      <c r="B297" s="7" t="n"/>
      <c r="C297" s="7" t="n"/>
      <c r="D297" s="7" t="n"/>
      <c r="E297" s="7" t="n"/>
      <c r="F297" s="7" t="n"/>
      <c r="G297" s="7" t="n"/>
      <c r="H297" s="7" t="n"/>
      <c r="I297" s="7" t="n"/>
      <c r="J297" s="7" t="n"/>
      <c r="K297" s="7" t="n"/>
      <c r="L297" s="7" t="n"/>
      <c r="M297" s="7" t="n"/>
      <c r="N297" s="7" t="n"/>
      <c r="O297" s="7" t="n"/>
      <c r="P297" s="16" t="n"/>
      <c r="Q297" s="16" t="n"/>
      <c r="R297" s="16" t="n"/>
      <c r="S297" s="7" t="n"/>
      <c r="T297" s="7" t="n"/>
      <c r="U297" s="7">
        <f>IF(AND(Q297&lt;&gt;"",R297&lt;&gt;""),R297-Q297,"")</f>
        <v/>
      </c>
      <c r="V297" s="7">
        <f>IF(Q297="","",IF(R297&lt;&gt;"",IF(R297&lt;=Q297,"Réalisée à temps","Réalisée en retard"),IF(Q297&lt;'Tableau de bord'!$C$7,"En retard","À venir")))</f>
        <v/>
      </c>
      <c r="W297" s="7">
        <f>IF(A297="","",IF(COUNTIF($A$5:$A$304,A297)&gt;1,"N° en double",IF(COUNTIF('Sites et équipements'!$D$5:$D$204,D297)=0,"Code installation inconnu",IF(Q297="","Échéance manquante",IF(AND(S297="Réalisé",R297=""),"Date de réalisation manquante",IF(AND(R297&lt;&gt;"",S297&lt;&gt;"Réalisé"),"Statut incohérent",IF(AND(K297="Oui",L297=""),"Référence réglementaire manquante","OK")))))))</f>
        <v/>
      </c>
      <c r="X297" s="7">
        <f>IF(AND(A297&lt;&gt;"",OR('Tableau de bord'!$C$9="",B297='Tableau de bord'!$C$9),OR('Tableau de bord'!$C$10="",C297='Tableau de bord'!$C$10),OR('Tableau de bord'!$C$11="",E297='Tableau de bord'!$C$11),OR('Tableau de bord'!$C$12="",F297='Tableau de bord'!$C$12),OR('Tableau de bord'!$C$13="",'Tableau de bord'!$C$13="Préventive"),OR('Tableau de bord'!$C$16="",M297='Tableau de bord'!$C$16),OR('Tableau de bord'!$C$17="",O297='Tableau de bord'!$C$17)),1,0)</f>
        <v/>
      </c>
      <c r="Y297" s="7">
        <f>IF(AND(X297=1,Q297&lt;&gt;"",Q297&gt;='Tableau de bord'!$C$5,Q297&lt;='Tableau de bord'!$C$6),1,0)</f>
        <v/>
      </c>
      <c r="Z297" s="7">
        <f>IF(AND(Y297=1,R297&lt;&gt;""),1,0)</f>
        <v/>
      </c>
      <c r="AA297" s="7">
        <f>IF(AND(X297=1,V297="En retard"),1,0)</f>
        <v/>
      </c>
      <c r="AB297" s="7">
        <f>IF(AND(AA297=1,K297="Oui"),1,0)</f>
        <v/>
      </c>
      <c r="AC297" s="7">
        <f>IF(AND(A297&lt;&gt;"",Q297&lt;&gt;"",Q297&gt;='Tableau de bord'!$C$5,Q297&lt;='Tableau de bord'!$C$6),B297,"")</f>
        <v/>
      </c>
      <c r="AD297" s="7">
        <f>IF(AND(AC297&lt;&gt;"",R297&lt;&gt;""),B297,"")</f>
        <v/>
      </c>
      <c r="AE297" s="7">
        <f>IF(V297="En retard",B297,"")</f>
        <v/>
      </c>
      <c r="AF297" s="7">
        <f>IF(OR(W297="",W297="OK"),0,1)</f>
        <v/>
      </c>
    </row>
    <row r="298" ht="18" customHeight="1">
      <c r="A298" s="7" t="n"/>
      <c r="B298" s="7" t="n"/>
      <c r="C298" s="7" t="n"/>
      <c r="D298" s="7" t="n"/>
      <c r="E298" s="7" t="n"/>
      <c r="F298" s="7" t="n"/>
      <c r="G298" s="7" t="n"/>
      <c r="H298" s="7" t="n"/>
      <c r="I298" s="7" t="n"/>
      <c r="J298" s="7" t="n"/>
      <c r="K298" s="7" t="n"/>
      <c r="L298" s="7" t="n"/>
      <c r="M298" s="7" t="n"/>
      <c r="N298" s="7" t="n"/>
      <c r="O298" s="7" t="n"/>
      <c r="P298" s="16" t="n"/>
      <c r="Q298" s="16" t="n"/>
      <c r="R298" s="16" t="n"/>
      <c r="S298" s="7" t="n"/>
      <c r="T298" s="7" t="n"/>
      <c r="U298" s="7">
        <f>IF(AND(Q298&lt;&gt;"",R298&lt;&gt;""),R298-Q298,"")</f>
        <v/>
      </c>
      <c r="V298" s="7">
        <f>IF(Q298="","",IF(R298&lt;&gt;"",IF(R298&lt;=Q298,"Réalisée à temps","Réalisée en retard"),IF(Q298&lt;'Tableau de bord'!$C$7,"En retard","À venir")))</f>
        <v/>
      </c>
      <c r="W298" s="7">
        <f>IF(A298="","",IF(COUNTIF($A$5:$A$304,A298)&gt;1,"N° en double",IF(COUNTIF('Sites et équipements'!$D$5:$D$204,D298)=0,"Code installation inconnu",IF(Q298="","Échéance manquante",IF(AND(S298="Réalisé",R298=""),"Date de réalisation manquante",IF(AND(R298&lt;&gt;"",S298&lt;&gt;"Réalisé"),"Statut incohérent",IF(AND(K298="Oui",L298=""),"Référence réglementaire manquante","OK")))))))</f>
        <v/>
      </c>
      <c r="X298" s="7">
        <f>IF(AND(A298&lt;&gt;"",OR('Tableau de bord'!$C$9="",B298='Tableau de bord'!$C$9),OR('Tableau de bord'!$C$10="",C298='Tableau de bord'!$C$10),OR('Tableau de bord'!$C$11="",E298='Tableau de bord'!$C$11),OR('Tableau de bord'!$C$12="",F298='Tableau de bord'!$C$12),OR('Tableau de bord'!$C$13="",'Tableau de bord'!$C$13="Préventive"),OR('Tableau de bord'!$C$16="",M298='Tableau de bord'!$C$16),OR('Tableau de bord'!$C$17="",O298='Tableau de bord'!$C$17)),1,0)</f>
        <v/>
      </c>
      <c r="Y298" s="7">
        <f>IF(AND(X298=1,Q298&lt;&gt;"",Q298&gt;='Tableau de bord'!$C$5,Q298&lt;='Tableau de bord'!$C$6),1,0)</f>
        <v/>
      </c>
      <c r="Z298" s="7">
        <f>IF(AND(Y298=1,R298&lt;&gt;""),1,0)</f>
        <v/>
      </c>
      <c r="AA298" s="7">
        <f>IF(AND(X298=1,V298="En retard"),1,0)</f>
        <v/>
      </c>
      <c r="AB298" s="7">
        <f>IF(AND(AA298=1,K298="Oui"),1,0)</f>
        <v/>
      </c>
      <c r="AC298" s="7">
        <f>IF(AND(A298&lt;&gt;"",Q298&lt;&gt;"",Q298&gt;='Tableau de bord'!$C$5,Q298&lt;='Tableau de bord'!$C$6),B298,"")</f>
        <v/>
      </c>
      <c r="AD298" s="7">
        <f>IF(AND(AC298&lt;&gt;"",R298&lt;&gt;""),B298,"")</f>
        <v/>
      </c>
      <c r="AE298" s="7">
        <f>IF(V298="En retard",B298,"")</f>
        <v/>
      </c>
      <c r="AF298" s="7">
        <f>IF(OR(W298="",W298="OK"),0,1)</f>
        <v/>
      </c>
    </row>
    <row r="299" ht="18" customHeight="1">
      <c r="A299" s="7" t="n"/>
      <c r="B299" s="7" t="n"/>
      <c r="C299" s="7" t="n"/>
      <c r="D299" s="7" t="n"/>
      <c r="E299" s="7" t="n"/>
      <c r="F299" s="7" t="n"/>
      <c r="G299" s="7" t="n"/>
      <c r="H299" s="7" t="n"/>
      <c r="I299" s="7" t="n"/>
      <c r="J299" s="7" t="n"/>
      <c r="K299" s="7" t="n"/>
      <c r="L299" s="7" t="n"/>
      <c r="M299" s="7" t="n"/>
      <c r="N299" s="7" t="n"/>
      <c r="O299" s="7" t="n"/>
      <c r="P299" s="16" t="n"/>
      <c r="Q299" s="16" t="n"/>
      <c r="R299" s="16" t="n"/>
      <c r="S299" s="7" t="n"/>
      <c r="T299" s="7" t="n"/>
      <c r="U299" s="7">
        <f>IF(AND(Q299&lt;&gt;"",R299&lt;&gt;""),R299-Q299,"")</f>
        <v/>
      </c>
      <c r="V299" s="7">
        <f>IF(Q299="","",IF(R299&lt;&gt;"",IF(R299&lt;=Q299,"Réalisée à temps","Réalisée en retard"),IF(Q299&lt;'Tableau de bord'!$C$7,"En retard","À venir")))</f>
        <v/>
      </c>
      <c r="W299" s="7">
        <f>IF(A299="","",IF(COUNTIF($A$5:$A$304,A299)&gt;1,"N° en double",IF(COUNTIF('Sites et équipements'!$D$5:$D$204,D299)=0,"Code installation inconnu",IF(Q299="","Échéance manquante",IF(AND(S299="Réalisé",R299=""),"Date de réalisation manquante",IF(AND(R299&lt;&gt;"",S299&lt;&gt;"Réalisé"),"Statut incohérent",IF(AND(K299="Oui",L299=""),"Référence réglementaire manquante","OK")))))))</f>
        <v/>
      </c>
      <c r="X299" s="7">
        <f>IF(AND(A299&lt;&gt;"",OR('Tableau de bord'!$C$9="",B299='Tableau de bord'!$C$9),OR('Tableau de bord'!$C$10="",C299='Tableau de bord'!$C$10),OR('Tableau de bord'!$C$11="",E299='Tableau de bord'!$C$11),OR('Tableau de bord'!$C$12="",F299='Tableau de bord'!$C$12),OR('Tableau de bord'!$C$13="",'Tableau de bord'!$C$13="Préventive"),OR('Tableau de bord'!$C$16="",M299='Tableau de bord'!$C$16),OR('Tableau de bord'!$C$17="",O299='Tableau de bord'!$C$17)),1,0)</f>
        <v/>
      </c>
      <c r="Y299" s="7">
        <f>IF(AND(X299=1,Q299&lt;&gt;"",Q299&gt;='Tableau de bord'!$C$5,Q299&lt;='Tableau de bord'!$C$6),1,0)</f>
        <v/>
      </c>
      <c r="Z299" s="7">
        <f>IF(AND(Y299=1,R299&lt;&gt;""),1,0)</f>
        <v/>
      </c>
      <c r="AA299" s="7">
        <f>IF(AND(X299=1,V299="En retard"),1,0)</f>
        <v/>
      </c>
      <c r="AB299" s="7">
        <f>IF(AND(AA299=1,K299="Oui"),1,0)</f>
        <v/>
      </c>
      <c r="AC299" s="7">
        <f>IF(AND(A299&lt;&gt;"",Q299&lt;&gt;"",Q299&gt;='Tableau de bord'!$C$5,Q299&lt;='Tableau de bord'!$C$6),B299,"")</f>
        <v/>
      </c>
      <c r="AD299" s="7">
        <f>IF(AND(AC299&lt;&gt;"",R299&lt;&gt;""),B299,"")</f>
        <v/>
      </c>
      <c r="AE299" s="7">
        <f>IF(V299="En retard",B299,"")</f>
        <v/>
      </c>
      <c r="AF299" s="7">
        <f>IF(OR(W299="",W299="OK"),0,1)</f>
        <v/>
      </c>
    </row>
    <row r="300" ht="18" customHeight="1">
      <c r="A300" s="7" t="n"/>
      <c r="B300" s="7" t="n"/>
      <c r="C300" s="7" t="n"/>
      <c r="D300" s="7" t="n"/>
      <c r="E300" s="7" t="n"/>
      <c r="F300" s="7" t="n"/>
      <c r="G300" s="7" t="n"/>
      <c r="H300" s="7" t="n"/>
      <c r="I300" s="7" t="n"/>
      <c r="J300" s="7" t="n"/>
      <c r="K300" s="7" t="n"/>
      <c r="L300" s="7" t="n"/>
      <c r="M300" s="7" t="n"/>
      <c r="N300" s="7" t="n"/>
      <c r="O300" s="7" t="n"/>
      <c r="P300" s="16" t="n"/>
      <c r="Q300" s="16" t="n"/>
      <c r="R300" s="16" t="n"/>
      <c r="S300" s="7" t="n"/>
      <c r="T300" s="7" t="n"/>
      <c r="U300" s="7">
        <f>IF(AND(Q300&lt;&gt;"",R300&lt;&gt;""),R300-Q300,"")</f>
        <v/>
      </c>
      <c r="V300" s="7">
        <f>IF(Q300="","",IF(R300&lt;&gt;"",IF(R300&lt;=Q300,"Réalisée à temps","Réalisée en retard"),IF(Q300&lt;'Tableau de bord'!$C$7,"En retard","À venir")))</f>
        <v/>
      </c>
      <c r="W300" s="7">
        <f>IF(A300="","",IF(COUNTIF($A$5:$A$304,A300)&gt;1,"N° en double",IF(COUNTIF('Sites et équipements'!$D$5:$D$204,D300)=0,"Code installation inconnu",IF(Q300="","Échéance manquante",IF(AND(S300="Réalisé",R300=""),"Date de réalisation manquante",IF(AND(R300&lt;&gt;"",S300&lt;&gt;"Réalisé"),"Statut incohérent",IF(AND(K300="Oui",L300=""),"Référence réglementaire manquante","OK")))))))</f>
        <v/>
      </c>
      <c r="X300" s="7">
        <f>IF(AND(A300&lt;&gt;"",OR('Tableau de bord'!$C$9="",B300='Tableau de bord'!$C$9),OR('Tableau de bord'!$C$10="",C300='Tableau de bord'!$C$10),OR('Tableau de bord'!$C$11="",E300='Tableau de bord'!$C$11),OR('Tableau de bord'!$C$12="",F300='Tableau de bord'!$C$12),OR('Tableau de bord'!$C$13="",'Tableau de bord'!$C$13="Préventive"),OR('Tableau de bord'!$C$16="",M300='Tableau de bord'!$C$16),OR('Tableau de bord'!$C$17="",O300='Tableau de bord'!$C$17)),1,0)</f>
        <v/>
      </c>
      <c r="Y300" s="7">
        <f>IF(AND(X300=1,Q300&lt;&gt;"",Q300&gt;='Tableau de bord'!$C$5,Q300&lt;='Tableau de bord'!$C$6),1,0)</f>
        <v/>
      </c>
      <c r="Z300" s="7">
        <f>IF(AND(Y300=1,R300&lt;&gt;""),1,0)</f>
        <v/>
      </c>
      <c r="AA300" s="7">
        <f>IF(AND(X300=1,V300="En retard"),1,0)</f>
        <v/>
      </c>
      <c r="AB300" s="7">
        <f>IF(AND(AA300=1,K300="Oui"),1,0)</f>
        <v/>
      </c>
      <c r="AC300" s="7">
        <f>IF(AND(A300&lt;&gt;"",Q300&lt;&gt;"",Q300&gt;='Tableau de bord'!$C$5,Q300&lt;='Tableau de bord'!$C$6),B300,"")</f>
        <v/>
      </c>
      <c r="AD300" s="7">
        <f>IF(AND(AC300&lt;&gt;"",R300&lt;&gt;""),B300,"")</f>
        <v/>
      </c>
      <c r="AE300" s="7">
        <f>IF(V300="En retard",B300,"")</f>
        <v/>
      </c>
      <c r="AF300" s="7">
        <f>IF(OR(W300="",W300="OK"),0,1)</f>
        <v/>
      </c>
    </row>
    <row r="301" ht="18" customHeight="1">
      <c r="A301" s="7" t="n"/>
      <c r="B301" s="7" t="n"/>
      <c r="C301" s="7" t="n"/>
      <c r="D301" s="7" t="n"/>
      <c r="E301" s="7" t="n"/>
      <c r="F301" s="7" t="n"/>
      <c r="G301" s="7" t="n"/>
      <c r="H301" s="7" t="n"/>
      <c r="I301" s="7" t="n"/>
      <c r="J301" s="7" t="n"/>
      <c r="K301" s="7" t="n"/>
      <c r="L301" s="7" t="n"/>
      <c r="M301" s="7" t="n"/>
      <c r="N301" s="7" t="n"/>
      <c r="O301" s="7" t="n"/>
      <c r="P301" s="16" t="n"/>
      <c r="Q301" s="16" t="n"/>
      <c r="R301" s="16" t="n"/>
      <c r="S301" s="7" t="n"/>
      <c r="T301" s="7" t="n"/>
      <c r="U301" s="7">
        <f>IF(AND(Q301&lt;&gt;"",R301&lt;&gt;""),R301-Q301,"")</f>
        <v/>
      </c>
      <c r="V301" s="7">
        <f>IF(Q301="","",IF(R301&lt;&gt;"",IF(R301&lt;=Q301,"Réalisée à temps","Réalisée en retard"),IF(Q301&lt;'Tableau de bord'!$C$7,"En retard","À venir")))</f>
        <v/>
      </c>
      <c r="W301" s="7">
        <f>IF(A301="","",IF(COUNTIF($A$5:$A$304,A301)&gt;1,"N° en double",IF(COUNTIF('Sites et équipements'!$D$5:$D$204,D301)=0,"Code installation inconnu",IF(Q301="","Échéance manquante",IF(AND(S301="Réalisé",R301=""),"Date de réalisation manquante",IF(AND(R301&lt;&gt;"",S301&lt;&gt;"Réalisé"),"Statut incohérent",IF(AND(K301="Oui",L301=""),"Référence réglementaire manquante","OK")))))))</f>
        <v/>
      </c>
      <c r="X301" s="7">
        <f>IF(AND(A301&lt;&gt;"",OR('Tableau de bord'!$C$9="",B301='Tableau de bord'!$C$9),OR('Tableau de bord'!$C$10="",C301='Tableau de bord'!$C$10),OR('Tableau de bord'!$C$11="",E301='Tableau de bord'!$C$11),OR('Tableau de bord'!$C$12="",F301='Tableau de bord'!$C$12),OR('Tableau de bord'!$C$13="",'Tableau de bord'!$C$13="Préventive"),OR('Tableau de bord'!$C$16="",M301='Tableau de bord'!$C$16),OR('Tableau de bord'!$C$17="",O301='Tableau de bord'!$C$17)),1,0)</f>
        <v/>
      </c>
      <c r="Y301" s="7">
        <f>IF(AND(X301=1,Q301&lt;&gt;"",Q301&gt;='Tableau de bord'!$C$5,Q301&lt;='Tableau de bord'!$C$6),1,0)</f>
        <v/>
      </c>
      <c r="Z301" s="7">
        <f>IF(AND(Y301=1,R301&lt;&gt;""),1,0)</f>
        <v/>
      </c>
      <c r="AA301" s="7">
        <f>IF(AND(X301=1,V301="En retard"),1,0)</f>
        <v/>
      </c>
      <c r="AB301" s="7">
        <f>IF(AND(AA301=1,K301="Oui"),1,0)</f>
        <v/>
      </c>
      <c r="AC301" s="7">
        <f>IF(AND(A301&lt;&gt;"",Q301&lt;&gt;"",Q301&gt;='Tableau de bord'!$C$5,Q301&lt;='Tableau de bord'!$C$6),B301,"")</f>
        <v/>
      </c>
      <c r="AD301" s="7">
        <f>IF(AND(AC301&lt;&gt;"",R301&lt;&gt;""),B301,"")</f>
        <v/>
      </c>
      <c r="AE301" s="7">
        <f>IF(V301="En retard",B301,"")</f>
        <v/>
      </c>
      <c r="AF301" s="7">
        <f>IF(OR(W301="",W301="OK"),0,1)</f>
        <v/>
      </c>
    </row>
    <row r="302" ht="18" customHeight="1">
      <c r="A302" s="7" t="n"/>
      <c r="B302" s="7" t="n"/>
      <c r="C302" s="7" t="n"/>
      <c r="D302" s="7" t="n"/>
      <c r="E302" s="7" t="n"/>
      <c r="F302" s="7" t="n"/>
      <c r="G302" s="7" t="n"/>
      <c r="H302" s="7" t="n"/>
      <c r="I302" s="7" t="n"/>
      <c r="J302" s="7" t="n"/>
      <c r="K302" s="7" t="n"/>
      <c r="L302" s="7" t="n"/>
      <c r="M302" s="7" t="n"/>
      <c r="N302" s="7" t="n"/>
      <c r="O302" s="7" t="n"/>
      <c r="P302" s="16" t="n"/>
      <c r="Q302" s="16" t="n"/>
      <c r="R302" s="16" t="n"/>
      <c r="S302" s="7" t="n"/>
      <c r="T302" s="7" t="n"/>
      <c r="U302" s="7">
        <f>IF(AND(Q302&lt;&gt;"",R302&lt;&gt;""),R302-Q302,"")</f>
        <v/>
      </c>
      <c r="V302" s="7">
        <f>IF(Q302="","",IF(R302&lt;&gt;"",IF(R302&lt;=Q302,"Réalisée à temps","Réalisée en retard"),IF(Q302&lt;'Tableau de bord'!$C$7,"En retard","À venir")))</f>
        <v/>
      </c>
      <c r="W302" s="7">
        <f>IF(A302="","",IF(COUNTIF($A$5:$A$304,A302)&gt;1,"N° en double",IF(COUNTIF('Sites et équipements'!$D$5:$D$204,D302)=0,"Code installation inconnu",IF(Q302="","Échéance manquante",IF(AND(S302="Réalisé",R302=""),"Date de réalisation manquante",IF(AND(R302&lt;&gt;"",S302&lt;&gt;"Réalisé"),"Statut incohérent",IF(AND(K302="Oui",L302=""),"Référence réglementaire manquante","OK")))))))</f>
        <v/>
      </c>
      <c r="X302" s="7">
        <f>IF(AND(A302&lt;&gt;"",OR('Tableau de bord'!$C$9="",B302='Tableau de bord'!$C$9),OR('Tableau de bord'!$C$10="",C302='Tableau de bord'!$C$10),OR('Tableau de bord'!$C$11="",E302='Tableau de bord'!$C$11),OR('Tableau de bord'!$C$12="",F302='Tableau de bord'!$C$12),OR('Tableau de bord'!$C$13="",'Tableau de bord'!$C$13="Préventive"),OR('Tableau de bord'!$C$16="",M302='Tableau de bord'!$C$16),OR('Tableau de bord'!$C$17="",O302='Tableau de bord'!$C$17)),1,0)</f>
        <v/>
      </c>
      <c r="Y302" s="7">
        <f>IF(AND(X302=1,Q302&lt;&gt;"",Q302&gt;='Tableau de bord'!$C$5,Q302&lt;='Tableau de bord'!$C$6),1,0)</f>
        <v/>
      </c>
      <c r="Z302" s="7">
        <f>IF(AND(Y302=1,R302&lt;&gt;""),1,0)</f>
        <v/>
      </c>
      <c r="AA302" s="7">
        <f>IF(AND(X302=1,V302="En retard"),1,0)</f>
        <v/>
      </c>
      <c r="AB302" s="7">
        <f>IF(AND(AA302=1,K302="Oui"),1,0)</f>
        <v/>
      </c>
      <c r="AC302" s="7">
        <f>IF(AND(A302&lt;&gt;"",Q302&lt;&gt;"",Q302&gt;='Tableau de bord'!$C$5,Q302&lt;='Tableau de bord'!$C$6),B302,"")</f>
        <v/>
      </c>
      <c r="AD302" s="7">
        <f>IF(AND(AC302&lt;&gt;"",R302&lt;&gt;""),B302,"")</f>
        <v/>
      </c>
      <c r="AE302" s="7">
        <f>IF(V302="En retard",B302,"")</f>
        <v/>
      </c>
      <c r="AF302" s="7">
        <f>IF(OR(W302="",W302="OK"),0,1)</f>
        <v/>
      </c>
    </row>
    <row r="303" ht="18" customHeight="1">
      <c r="A303" s="7" t="n"/>
      <c r="B303" s="7" t="n"/>
      <c r="C303" s="7" t="n"/>
      <c r="D303" s="7" t="n"/>
      <c r="E303" s="7" t="n"/>
      <c r="F303" s="7" t="n"/>
      <c r="G303" s="7" t="n"/>
      <c r="H303" s="7" t="n"/>
      <c r="I303" s="7" t="n"/>
      <c r="J303" s="7" t="n"/>
      <c r="K303" s="7" t="n"/>
      <c r="L303" s="7" t="n"/>
      <c r="M303" s="7" t="n"/>
      <c r="N303" s="7" t="n"/>
      <c r="O303" s="7" t="n"/>
      <c r="P303" s="16" t="n"/>
      <c r="Q303" s="16" t="n"/>
      <c r="R303" s="16" t="n"/>
      <c r="S303" s="7" t="n"/>
      <c r="T303" s="7" t="n"/>
      <c r="U303" s="7">
        <f>IF(AND(Q303&lt;&gt;"",R303&lt;&gt;""),R303-Q303,"")</f>
        <v/>
      </c>
      <c r="V303" s="7">
        <f>IF(Q303="","",IF(R303&lt;&gt;"",IF(R303&lt;=Q303,"Réalisée à temps","Réalisée en retard"),IF(Q303&lt;'Tableau de bord'!$C$7,"En retard","À venir")))</f>
        <v/>
      </c>
      <c r="W303" s="7">
        <f>IF(A303="","",IF(COUNTIF($A$5:$A$304,A303)&gt;1,"N° en double",IF(COUNTIF('Sites et équipements'!$D$5:$D$204,D303)=0,"Code installation inconnu",IF(Q303="","Échéance manquante",IF(AND(S303="Réalisé",R303=""),"Date de réalisation manquante",IF(AND(R303&lt;&gt;"",S303&lt;&gt;"Réalisé"),"Statut incohérent",IF(AND(K303="Oui",L303=""),"Référence réglementaire manquante","OK")))))))</f>
        <v/>
      </c>
      <c r="X303" s="7">
        <f>IF(AND(A303&lt;&gt;"",OR('Tableau de bord'!$C$9="",B303='Tableau de bord'!$C$9),OR('Tableau de bord'!$C$10="",C303='Tableau de bord'!$C$10),OR('Tableau de bord'!$C$11="",E303='Tableau de bord'!$C$11),OR('Tableau de bord'!$C$12="",F303='Tableau de bord'!$C$12),OR('Tableau de bord'!$C$13="",'Tableau de bord'!$C$13="Préventive"),OR('Tableau de bord'!$C$16="",M303='Tableau de bord'!$C$16),OR('Tableau de bord'!$C$17="",O303='Tableau de bord'!$C$17)),1,0)</f>
        <v/>
      </c>
      <c r="Y303" s="7">
        <f>IF(AND(X303=1,Q303&lt;&gt;"",Q303&gt;='Tableau de bord'!$C$5,Q303&lt;='Tableau de bord'!$C$6),1,0)</f>
        <v/>
      </c>
      <c r="Z303" s="7">
        <f>IF(AND(Y303=1,R303&lt;&gt;""),1,0)</f>
        <v/>
      </c>
      <c r="AA303" s="7">
        <f>IF(AND(X303=1,V303="En retard"),1,0)</f>
        <v/>
      </c>
      <c r="AB303" s="7">
        <f>IF(AND(AA303=1,K303="Oui"),1,0)</f>
        <v/>
      </c>
      <c r="AC303" s="7">
        <f>IF(AND(A303&lt;&gt;"",Q303&lt;&gt;"",Q303&gt;='Tableau de bord'!$C$5,Q303&lt;='Tableau de bord'!$C$6),B303,"")</f>
        <v/>
      </c>
      <c r="AD303" s="7">
        <f>IF(AND(AC303&lt;&gt;"",R303&lt;&gt;""),B303,"")</f>
        <v/>
      </c>
      <c r="AE303" s="7">
        <f>IF(V303="En retard",B303,"")</f>
        <v/>
      </c>
      <c r="AF303" s="7">
        <f>IF(OR(W303="",W303="OK"),0,1)</f>
        <v/>
      </c>
    </row>
    <row r="304" ht="18" customHeight="1">
      <c r="A304" s="7" t="n"/>
      <c r="B304" s="7" t="n"/>
      <c r="C304" s="7" t="n"/>
      <c r="D304" s="7" t="n"/>
      <c r="E304" s="7" t="n"/>
      <c r="F304" s="7" t="n"/>
      <c r="G304" s="7" t="n"/>
      <c r="H304" s="7" t="n"/>
      <c r="I304" s="7" t="n"/>
      <c r="J304" s="7" t="n"/>
      <c r="K304" s="7" t="n"/>
      <c r="L304" s="7" t="n"/>
      <c r="M304" s="7" t="n"/>
      <c r="N304" s="7" t="n"/>
      <c r="O304" s="7" t="n"/>
      <c r="P304" s="16" t="n"/>
      <c r="Q304" s="16" t="n"/>
      <c r="R304" s="16" t="n"/>
      <c r="S304" s="7" t="n"/>
      <c r="T304" s="7" t="n"/>
      <c r="U304" s="7">
        <f>IF(AND(Q304&lt;&gt;"",R304&lt;&gt;""),R304-Q304,"")</f>
        <v/>
      </c>
      <c r="V304" s="7">
        <f>IF(Q304="","",IF(R304&lt;&gt;"",IF(R304&lt;=Q304,"Réalisée à temps","Réalisée en retard"),IF(Q304&lt;'Tableau de bord'!$C$7,"En retard","À venir")))</f>
        <v/>
      </c>
      <c r="W304" s="7">
        <f>IF(A304="","",IF(COUNTIF($A$5:$A$304,A304)&gt;1,"N° en double",IF(COUNTIF('Sites et équipements'!$D$5:$D$204,D304)=0,"Code installation inconnu",IF(Q304="","Échéance manquante",IF(AND(S304="Réalisé",R304=""),"Date de réalisation manquante",IF(AND(R304&lt;&gt;"",S304&lt;&gt;"Réalisé"),"Statut incohérent",IF(AND(K304="Oui",L304=""),"Référence réglementaire manquante","OK")))))))</f>
        <v/>
      </c>
      <c r="X304" s="7">
        <f>IF(AND(A304&lt;&gt;"",OR('Tableau de bord'!$C$9="",B304='Tableau de bord'!$C$9),OR('Tableau de bord'!$C$10="",C304='Tableau de bord'!$C$10),OR('Tableau de bord'!$C$11="",E304='Tableau de bord'!$C$11),OR('Tableau de bord'!$C$12="",F304='Tableau de bord'!$C$12),OR('Tableau de bord'!$C$13="",'Tableau de bord'!$C$13="Préventive"),OR('Tableau de bord'!$C$16="",M304='Tableau de bord'!$C$16),OR('Tableau de bord'!$C$17="",O304='Tableau de bord'!$C$17)),1,0)</f>
        <v/>
      </c>
      <c r="Y304" s="7">
        <f>IF(AND(X304=1,Q304&lt;&gt;"",Q304&gt;='Tableau de bord'!$C$5,Q304&lt;='Tableau de bord'!$C$6),1,0)</f>
        <v/>
      </c>
      <c r="Z304" s="7">
        <f>IF(AND(Y304=1,R304&lt;&gt;""),1,0)</f>
        <v/>
      </c>
      <c r="AA304" s="7">
        <f>IF(AND(X304=1,V304="En retard"),1,0)</f>
        <v/>
      </c>
      <c r="AB304" s="7">
        <f>IF(AND(AA304=1,K304="Oui"),1,0)</f>
        <v/>
      </c>
      <c r="AC304" s="7">
        <f>IF(AND(A304&lt;&gt;"",Q304&lt;&gt;"",Q304&gt;='Tableau de bord'!$C$5,Q304&lt;='Tableau de bord'!$C$6),B304,"")</f>
        <v/>
      </c>
      <c r="AD304" s="7">
        <f>IF(AND(AC304&lt;&gt;"",R304&lt;&gt;""),B304,"")</f>
        <v/>
      </c>
      <c r="AE304" s="7">
        <f>IF(V304="En retard",B304,"")</f>
        <v/>
      </c>
      <c r="AF304" s="7">
        <f>IF(OR(W304="",W304="OK"),0,1)</f>
        <v/>
      </c>
    </row>
  </sheetData>
  <autoFilter ref="A4:AF304"/>
  <mergeCells count="2">
    <mergeCell ref="A1:AF1"/>
    <mergeCell ref="A2:AF2"/>
  </mergeCells>
  <conditionalFormatting sqref="V5:V304">
    <cfRule type="expression" priority="1" dxfId="0">
      <formula>V5="En retard"</formula>
    </cfRule>
  </conditionalFormatting>
  <conditionalFormatting sqref="W5:W304">
    <cfRule type="expression" priority="2" dxfId="0">
      <formula>AND(W5&lt;&gt;"",W5&lt;&gt;"OK")</formula>
    </cfRule>
  </conditionalFormatting>
  <dataValidations count="12">
    <dataValidation sqref="B5:B304" showDropDown="0" showInputMessage="0" showErrorMessage="1" allowBlank="1" errorTitle="Valeur hors liste" error="Choisissez une valeur de la liste (modifiable dans la feuille Mode d’emploi)." type="list">
      <formula1>='Sites et équipements'!$A$5:$A$204</formula1>
    </dataValidation>
    <dataValidation sqref="C5:C304" showDropDown="0" showInputMessage="0" showErrorMessage="1" allowBlank="1" errorTitle="Valeur hors liste" error="Choisissez une valeur de la liste (modifiable dans la feuille Mode d’emploi)." type="list">
      <formula1>='Sites et équipements'!$B$5:$B$204</formula1>
    </dataValidation>
    <dataValidation sqref="D5:D304" showDropDown="0" showInputMessage="0" showErrorMessage="1" allowBlank="1" errorTitle="Valeur hors liste" error="Choisissez une valeur de la liste (modifiable dans la feuille Mode d’emploi)." type="list">
      <formula1>='Sites et équipements'!$D$5:$D$204</formula1>
    </dataValidation>
    <dataValidation sqref="E5:E304" showDropDown="0" showInputMessage="0" showErrorMessage="1" allowBlank="1" errorTitle="Valeur hors liste" error="Choisissez une valeur de la liste (modifiable dans la feuille Mode d’emploi)." type="list">
      <formula1>='Mode d’emploi'!$C$6:$C$30</formula1>
    </dataValidation>
    <dataValidation sqref="F5:F304" showDropDown="0" showInputMessage="0" showErrorMessage="1" allowBlank="1" errorTitle="Valeur hors liste" error="Choisissez une valeur de la liste (modifiable dans la feuille Mode d’emploi)." type="list">
      <formula1>='Mode d’emploi'!$D$6:$D$30</formula1>
    </dataValidation>
    <dataValidation sqref="H5:H304" showDropDown="0" showInputMessage="0" showErrorMessage="1" allowBlank="1" errorTitle="Valeur hors liste" error="Choisissez une valeur de la liste (modifiable dans la feuille Mode d’emploi)." type="list">
      <formula1>='Mode d’emploi'!$F$6:$F$8</formula1>
    </dataValidation>
    <dataValidation sqref="J5:J304" showDropDown="0" showInputMessage="0" showErrorMessage="1" allowBlank="1" errorTitle="Valeur hors liste" error="Choisissez une valeur de la liste (modifiable dans la feuille Mode d’emploi)." type="list">
      <formula1>='Mode d’emploi'!$J$6:$J$30</formula1>
    </dataValidation>
    <dataValidation sqref="K5:K304" showDropDown="0" showInputMessage="0" showErrorMessage="1" allowBlank="1" errorTitle="Valeur hors liste" error="Choisissez une valeur de la liste (modifiable dans la feuille Mode d’emploi)." type="list">
      <formula1>='Mode d’emploi'!$K$6:$K$30</formula1>
    </dataValidation>
    <dataValidation sqref="M5:M304" showDropDown="0" showInputMessage="0" showErrorMessage="1" allowBlank="1" errorTitle="Valeur hors liste" error="Choisissez une valeur de la liste (modifiable dans la feuille Mode d’emploi)." type="list">
      <formula1>='Mode d’emploi'!$N$6:$N$30</formula1>
    </dataValidation>
    <dataValidation sqref="O5:O304" showDropDown="0" showInputMessage="0" showErrorMessage="1" allowBlank="1" errorTitle="Valeur hors liste" error="Choisissez une valeur de la liste (modifiable dans la feuille Mode d’emploi)." type="list">
      <formula1>='Mode d’emploi'!$M$6:$M$30</formula1>
    </dataValidation>
    <dataValidation sqref="S5:S304" showDropDown="0" showInputMessage="0" showErrorMessage="1" allowBlank="1" errorTitle="Valeur hors liste" error="Choisissez une valeur de la liste (modifiable dans la feuille Mode d’emploi)." type="list">
      <formula1>='Mode d’emploi'!$I$6:$I$30</formula1>
    </dataValidation>
    <dataValidation sqref="I5:I304" showDropDown="0" showInputMessage="0" showErrorMessage="1" allowBlank="1" error="Niveau de maintenance de 1 à 5 (NF X 60-000)." type="whole" operator="between">
      <formula1>1</formula1>
      <formula2>5</formula2>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BN5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13" customWidth="1" min="3" max="3"/>
    <col width="20" customWidth="1" min="4" max="4"/>
    <col width="12" customWidth="1" min="5" max="5"/>
    <col width="14" customWidth="1" min="6" max="6"/>
    <col width="17" customWidth="1" min="7" max="7"/>
    <col width="10" customWidth="1" min="8" max="8"/>
    <col width="32" customWidth="1" min="9" max="9"/>
    <col width="12" customWidth="1" min="10" max="10"/>
    <col width="14" customWidth="1" min="11" max="11"/>
    <col width="8" customWidth="1" min="12" max="12"/>
    <col width="10" customWidth="1" min="13" max="13"/>
    <col width="14" customWidth="1" min="14" max="14"/>
    <col width="26" customWidth="1" min="15" max="15"/>
    <col width="22" customWidth="1" min="16" max="16"/>
    <col width="11" customWidth="1" min="17" max="17"/>
    <col width="16" customWidth="1" min="18" max="18"/>
    <col width="12" customWidth="1" min="19" max="19"/>
    <col width="16" customWidth="1" min="20" max="20"/>
    <col width="16" customWidth="1" min="21" max="21"/>
    <col width="12" customWidth="1" min="22" max="22"/>
    <col width="12" customWidth="1" min="23" max="23"/>
    <col width="9" customWidth="1" min="24" max="24"/>
    <col width="9" customWidth="1" min="25" max="25"/>
    <col width="10" customWidth="1" min="26" max="26"/>
    <col width="10" customWidth="1" min="27" max="27"/>
    <col width="10" customWidth="1" min="28" max="28"/>
    <col width="15" customWidth="1" min="29" max="29"/>
    <col width="10" customWidth="1" min="30" max="30"/>
    <col width="12" customWidth="1" min="31" max="31"/>
    <col width="12" customWidth="1" min="32" max="32"/>
    <col width="13" customWidth="1" min="33" max="33"/>
    <col width="12" customWidth="1" min="34" max="34"/>
    <col width="11" customWidth="1" min="35" max="35"/>
    <col width="11" customWidth="1" min="36" max="36"/>
    <col width="10" customWidth="1" min="37" max="37"/>
    <col width="10" customWidth="1" min="38" max="38"/>
    <col width="8" customWidth="1" min="39" max="39"/>
    <col width="9" customWidth="1" min="40" max="40"/>
    <col width="24" customWidth="1" min="41" max="41"/>
    <col hidden="1" outlineLevel="1" width="14" customWidth="1" min="42" max="66"/>
  </cols>
  <sheetData>
    <row r="1" ht="24" customHeight="1">
      <c r="A1" s="1" t="inlineStr">
        <is>
          <t>harmony.  par Depanneo  —  Interventions</t>
        </is>
      </c>
    </row>
    <row r="2" ht="26" customHeight="1">
      <c r="A2" s="10" t="inlineStr">
        <is>
          <t>Une ligne par ordre de travail, avec un numéro unique et le code de l’installation concernée. Horodatages au format jj/mm/aaaa hh:mm, durées en heures.  Modèle fourni à titre indicatif, à adapter et à faire valider avant usage.</t>
        </is>
      </c>
    </row>
    <row r="4" ht="44" customHeight="1">
      <c r="A4" s="6" t="inlineStr">
        <is>
          <t>N° d’ordre de travail (unique)</t>
        </is>
      </c>
      <c r="B4" s="6" t="inlineStr">
        <is>
          <t>N° de demande</t>
        </is>
      </c>
      <c r="C4" s="6" t="inlineStr">
        <is>
          <t>Réf. opération du planning</t>
        </is>
      </c>
      <c r="D4" s="6" t="inlineStr">
        <is>
          <t>Site</t>
        </is>
      </c>
      <c r="E4" s="6" t="inlineStr">
        <is>
          <t>Bâtiment</t>
        </is>
      </c>
      <c r="F4" s="6" t="inlineStr">
        <is>
          <t>Code installation</t>
        </is>
      </c>
      <c r="G4" s="6" t="inlineStr">
        <is>
          <t>Lot technique</t>
        </is>
      </c>
      <c r="H4" s="6" t="inlineStr">
        <is>
          <t>Criticité</t>
        </is>
      </c>
      <c r="I4" s="6" t="inlineStr">
        <is>
          <t>Objet de l’intervention</t>
        </is>
      </c>
      <c r="J4" s="6" t="inlineStr">
        <is>
          <t>Nature</t>
        </is>
      </c>
      <c r="K4" s="6" t="inlineStr">
        <is>
          <t>Type (NF EN 13306)</t>
        </is>
      </c>
      <c r="L4" s="6" t="inlineStr">
        <is>
          <t>Niveau (1 à 5)</t>
        </is>
      </c>
      <c r="M4" s="6" t="inlineStr">
        <is>
          <t>Priorité</t>
        </is>
      </c>
      <c r="N4" s="6" t="inlineStr">
        <is>
          <t>Statut</t>
        </is>
      </c>
      <c r="O4" s="6" t="inlineStr">
        <is>
          <t>Prestataire</t>
        </is>
      </c>
      <c r="P4" s="6" t="inlineStr">
        <is>
          <t>Équipe interne</t>
        </is>
      </c>
      <c r="Q4" s="6" t="inlineStr">
        <is>
          <t>Défaillance (Oui/Non)</t>
        </is>
      </c>
      <c r="R4" s="6" t="inlineStr">
        <is>
          <t>Date et heure de demande</t>
        </is>
      </c>
      <c r="S4" s="6" t="inlineStr">
        <is>
          <t>Date planifiée</t>
        </is>
      </c>
      <c r="T4" s="6" t="inlineStr">
        <is>
          <t>Date et heure de prise en charge</t>
        </is>
      </c>
      <c r="U4" s="6" t="inlineStr">
        <is>
          <t>Date et heure de rétablissement</t>
        </is>
      </c>
      <c r="V4" s="6" t="inlineStr">
        <is>
          <t>Date de réalisation</t>
        </is>
      </c>
      <c r="W4" s="6" t="inlineStr">
        <is>
          <t>Date de clôture</t>
        </is>
      </c>
      <c r="X4" s="6" t="inlineStr">
        <is>
          <t>Durée d’action (h)</t>
        </is>
      </c>
      <c r="Y4" s="6" t="inlineStr">
        <is>
          <t>Durée d’arrêt (h)</t>
        </is>
      </c>
      <c r="Z4" s="6" t="inlineStr">
        <is>
          <t>Charge estimée restante (h)</t>
        </is>
      </c>
      <c r="AA4" s="6" t="inlineStr">
        <is>
          <t>GTI contractuelle (h)</t>
        </is>
      </c>
      <c r="AB4" s="6" t="inlineStr">
        <is>
          <t>GTR contractuelle (h)</t>
        </is>
      </c>
      <c r="AC4" s="6" t="inlineStr">
        <is>
          <t>Inclus au contrat ou hors forfait</t>
        </is>
      </c>
      <c r="AD4" s="6" t="inlineStr">
        <is>
          <t>Prestation (P2/P3)</t>
        </is>
      </c>
      <c r="AE4" s="6" t="inlineStr">
        <is>
          <t>Pièces et fournitures (€ HT)</t>
        </is>
      </c>
      <c r="AF4" s="6" t="inlineStr">
        <is>
          <t>Consommables (€ HT)</t>
        </is>
      </c>
      <c r="AG4" s="6" t="inlineStr">
        <is>
          <t>Main-d’œuvre et déplacement (€ HT)</t>
        </is>
      </c>
      <c r="AH4" s="11" t="inlineStr">
        <is>
          <t>Coût total (€ HT)</t>
        </is>
      </c>
      <c r="AI4" s="11" t="inlineStr">
        <is>
          <t>Délai de prise en charge (h)</t>
        </is>
      </c>
      <c r="AJ4" s="11" t="inlineStr">
        <is>
          <t>Délai de rétablissement (h)</t>
        </is>
      </c>
      <c r="AK4" s="11" t="inlineStr">
        <is>
          <t>GTI respectée</t>
        </is>
      </c>
      <c r="AL4" s="11" t="inlineStr">
        <is>
          <t>GTR respectée</t>
        </is>
      </c>
      <c r="AM4" s="11" t="inlineStr">
        <is>
          <t>Soldé</t>
        </is>
      </c>
      <c r="AN4" s="11" t="inlineStr">
        <is>
          <t>En retard</t>
        </is>
      </c>
      <c r="AO4" s="11" t="inlineStr">
        <is>
          <t>Contrôle</t>
        </is>
      </c>
      <c r="AP4" s="12" t="inlineStr">
        <is>
          <t>Date de référence (période)</t>
        </is>
      </c>
      <c r="AQ4" s="12" t="inlineStr">
        <is>
          <t>Dans les filtres hors période (1/0)</t>
        </is>
      </c>
      <c r="AR4" s="12" t="inlineStr">
        <is>
          <t>Dans la période (1/0)</t>
        </is>
      </c>
      <c r="AS4" s="12" t="inlineStr">
        <is>
          <t>Retenu (1/0)</t>
        </is>
      </c>
      <c r="AT4" s="12" t="inlineStr">
        <is>
          <t>Corrective retenue (1/0)</t>
        </is>
      </c>
      <c r="AU4" s="12" t="inlineStr">
        <is>
          <t>Préventive retenue (1/0)</t>
        </is>
      </c>
      <c r="AV4" s="12" t="inlineStr">
        <is>
          <t>Défaillance retenue (1/0)</t>
        </is>
      </c>
      <c r="AW4" s="12" t="inlineStr">
        <is>
          <t>Rétablissement des défaillances (h)</t>
        </is>
      </c>
      <c r="AX4" s="12" t="inlineStr">
        <is>
          <t>Arrêt retenu (h)</t>
        </is>
      </c>
      <c r="AY4" s="12" t="inlineStr">
        <is>
          <t>Coût retenu (€ HT)</t>
        </is>
      </c>
      <c r="AZ4" s="12" t="inlineStr">
        <is>
          <t>Pièces, fournitures et consommables retenus (€ HT)</t>
        </is>
      </c>
      <c r="BA4" s="12" t="inlineStr">
        <is>
          <t>Hors forfait retenu (€ HT)</t>
        </is>
      </c>
      <c r="BB4" s="12" t="inlineStr">
        <is>
          <t>GTI évaluée (1/0)</t>
        </is>
      </c>
      <c r="BC4" s="12" t="inlineStr">
        <is>
          <t>GTI respectée (1/0)</t>
        </is>
      </c>
      <c r="BD4" s="12" t="inlineStr">
        <is>
          <t>GTR évaluée (1/0)</t>
        </is>
      </c>
      <c r="BE4" s="12" t="inlineStr">
        <is>
          <t>GTR respectée (1/0)</t>
        </is>
      </c>
      <c r="BF4" s="12" t="inlineStr">
        <is>
          <t>Ouvert dans les filtres (1/0)</t>
        </is>
      </c>
      <c r="BG4" s="12" t="inlineStr">
        <is>
          <t>Charge en attente (h)</t>
        </is>
      </c>
      <c r="BH4" s="12" t="inlineStr">
        <is>
          <t>Ouvert en retard (1/0)</t>
        </is>
      </c>
      <c r="BI4" s="12" t="inlineStr">
        <is>
          <t>Clé statut (période)</t>
        </is>
      </c>
      <c r="BJ4" s="12" t="inlineStr">
        <is>
          <t>Clé statut (ordres ouverts)</t>
        </is>
      </c>
      <c r="BK4" s="12" t="inlineStr">
        <is>
          <t>Clé priorité (ordres ouverts)</t>
        </is>
      </c>
      <c r="BL4" s="12" t="inlineStr">
        <is>
          <t>Clé site | nature (période)</t>
        </is>
      </c>
      <c r="BM4" s="12" t="inlineStr">
        <is>
          <t>Clé site : GTR non respectée</t>
        </is>
      </c>
      <c r="BN4" s="12" t="inlineStr">
        <is>
          <t>Anomalie (1/0)</t>
        </is>
      </c>
    </row>
    <row r="5" ht="18" customHeight="1">
      <c r="A5" s="8" t="inlineStr">
        <is>
          <t>EX-OT-0001</t>
        </is>
      </c>
      <c r="B5" s="8" t="n"/>
      <c r="C5" s="8" t="inlineStr">
        <is>
          <t>EX-PRV-001</t>
        </is>
      </c>
      <c r="D5" s="8" t="inlineStr">
        <is>
          <t>Exemple – Siège</t>
        </is>
      </c>
      <c r="E5" s="8" t="inlineStr">
        <is>
          <t>Bât. A</t>
        </is>
      </c>
      <c r="F5" s="8" t="inlineStr">
        <is>
          <t>EX-CVC-001</t>
        </is>
      </c>
      <c r="G5" s="8" t="inlineStr">
        <is>
          <t>CVC</t>
        </is>
      </c>
      <c r="H5" s="8" t="inlineStr">
        <is>
          <t>Élevée</t>
        </is>
      </c>
      <c r="I5" s="8" t="inlineStr">
        <is>
          <t>Remplacement des filtres de la CTA 1</t>
        </is>
      </c>
      <c r="J5" s="8" t="inlineStr">
        <is>
          <t>Préventive</t>
        </is>
      </c>
      <c r="K5" s="8" t="inlineStr">
        <is>
          <t>Systématique</t>
        </is>
      </c>
      <c r="L5" s="8" t="n">
        <v>2</v>
      </c>
      <c r="M5" s="8" t="inlineStr">
        <is>
          <t>Normale</t>
        </is>
      </c>
      <c r="N5" s="8" t="inlineStr">
        <is>
          <t>Clôturé</t>
        </is>
      </c>
      <c r="O5" s="8" t="inlineStr">
        <is>
          <t>Exemple – Prestataire CVC</t>
        </is>
      </c>
      <c r="P5" s="8" t="n"/>
      <c r="Q5" s="8" t="inlineStr">
        <is>
          <t>Non</t>
        </is>
      </c>
      <c r="R5" s="17" t="n"/>
      <c r="S5" s="14" t="n">
        <v>46280</v>
      </c>
      <c r="T5" s="17" t="n"/>
      <c r="U5" s="17" t="n"/>
      <c r="V5" s="14" t="n">
        <v>46283</v>
      </c>
      <c r="W5" s="14" t="n">
        <v>46284</v>
      </c>
      <c r="X5" s="18" t="n">
        <v>2</v>
      </c>
      <c r="Y5" s="18" t="n">
        <v>2</v>
      </c>
      <c r="Z5" s="18" t="n"/>
      <c r="AA5" s="18" t="n"/>
      <c r="AB5" s="18" t="n"/>
      <c r="AC5" s="8" t="inlineStr">
        <is>
          <t>Inclus au contrat</t>
        </is>
      </c>
      <c r="AD5" s="8" t="inlineStr">
        <is>
          <t>P2</t>
        </is>
      </c>
      <c r="AE5" s="19" t="n">
        <v>180</v>
      </c>
      <c r="AF5" s="19" t="n"/>
      <c r="AG5" s="19" t="n"/>
      <c r="AH5" s="19">
        <f>IF(A5="","",SUM(AE5:AG5))</f>
        <v/>
      </c>
      <c r="AI5" s="18">
        <f>IF(AND(R5&lt;&gt;"",T5&lt;&gt;""),(T5-R5)*24,"")</f>
        <v/>
      </c>
      <c r="AJ5" s="18">
        <f>IF(AND(R5&lt;&gt;"",U5&lt;&gt;""),(U5-R5)*24,"")</f>
        <v/>
      </c>
      <c r="AK5" s="8">
        <f>IF(OR(AA5="",AI5=""),"",IF(AI5&lt;=AA5,"Oui","Non"))</f>
        <v/>
      </c>
      <c r="AL5" s="8">
        <f>IF(OR(AB5="",AJ5=""),"",IF(AJ5&lt;=AB5,"Oui","Non"))</f>
        <v/>
      </c>
      <c r="AM5" s="8">
        <f>IF(A5="","",IF(OR(N5="Réalisé",N5="Clôturé"),"Oui","Non"))</f>
        <v/>
      </c>
      <c r="AN5" s="8">
        <f>IF(AM5="","",IF(AND(AM5="Non",S5&lt;&gt;"",S5&lt;'Tableau de bord'!$C$7),"Oui","Non"))</f>
        <v/>
      </c>
      <c r="AO5" s="8">
        <f>IF(A5="","",IF(COUNTIF($A$5:$A$504,A5)&gt;1,"N° d’OT en double",IF(COUNTIF('Sites et équipements'!$D$5:$D$204,F5)=0,"Code installation inconnu",IF(OR(D5="",J5="",N5="",M5=""),"Champ obligatoire manquant",IF(AND(R5="",S5=""),"Date de demande ou planifiée manquante",IF(AND(AM5="Oui",V5=""),"Date de réalisation manquante",IF(AND(N5="Clôturé",W5=""),"Date de clôture manquante",IF(OR(AND(T5&lt;&gt;"",R5&lt;&gt;"",T5&lt;R5),AND(U5&lt;&gt;"",T5&lt;&gt;"",U5&lt;T5)),"Chronologie incohérente",IF(AND(Q5="Oui",U5=""),"Rétablissement non daté","OK")))))))))</f>
        <v/>
      </c>
      <c r="AP5" s="14">
        <f>IF(R5&lt;&gt;"",R5,IF(S5&lt;&gt;"",S5,""))</f>
        <v/>
      </c>
      <c r="AQ5" s="8">
        <f>IF(AND(A5&lt;&gt;"",OR('Tableau de bord'!$C$9="",D5='Tableau de bord'!$C$9),OR('Tableau de bord'!$C$10="",E5='Tableau de bord'!$C$10),OR('Tableau de bord'!$C$11="",G5='Tableau de bord'!$C$11),OR('Tableau de bord'!$C$12="",H5='Tableau de bord'!$C$12),OR('Tableau de bord'!$C$13="",J5='Tableau de bord'!$C$13),OR('Tableau de bord'!$C$14="",N5='Tableau de bord'!$C$14),OR('Tableau de bord'!$C$15="",M5='Tableau de bord'!$C$15),OR('Tableau de bord'!$C$16="",O5='Tableau de bord'!$C$16),OR('Tableau de bord'!$C$17="",AD5='Tableau de bord'!$C$17)),1,0)</f>
        <v/>
      </c>
      <c r="AR5" s="8">
        <f>IF(AND(A5&lt;&gt;"",AP5&lt;&gt;""),IF(AND(AP5&gt;='Tableau de bord'!$C$5,AP5&lt;'Tableau de bord'!$C$6+1),1,0),0)</f>
        <v/>
      </c>
      <c r="AS5" s="8">
        <f>IF(AND(AQ5=1,AR5=1),1,0)</f>
        <v/>
      </c>
      <c r="AT5" s="8">
        <f>IF(AND(AS5=1,J5="Corrective"),1,0)</f>
        <v/>
      </c>
      <c r="AU5" s="8">
        <f>IF(AND(AS5=1,J5="Préventive"),1,0)</f>
        <v/>
      </c>
      <c r="AV5" s="8">
        <f>IF(AND(AS5=1,Q5="Oui"),1,0)</f>
        <v/>
      </c>
      <c r="AW5" s="18">
        <f>IF(AND(AV5=1,AJ5&lt;&gt;""),AJ5,0)</f>
        <v/>
      </c>
      <c r="AX5" s="18">
        <f>IF(AND(AS5=1,Y5&lt;&gt;""),Y5,0)</f>
        <v/>
      </c>
      <c r="AY5" s="19">
        <f>IF(AND(AS5=1,AH5&lt;&gt;""),AH5,0)</f>
        <v/>
      </c>
      <c r="AZ5" s="19">
        <f>IF(AS5=1,SUM(AE5:AF5),0)</f>
        <v/>
      </c>
      <c r="BA5" s="19">
        <f>IF(AND(AS5=1,AC5="Hors forfait"),AY5,0)</f>
        <v/>
      </c>
      <c r="BB5" s="8">
        <f>IF(AND(AS5=1,AK5&lt;&gt;""),1,0)</f>
        <v/>
      </c>
      <c r="BC5" s="8">
        <f>IF(AND(BB5=1,AK5="Oui"),1,0)</f>
        <v/>
      </c>
      <c r="BD5" s="8">
        <f>IF(AND(AS5=1,AL5&lt;&gt;""),1,0)</f>
        <v/>
      </c>
      <c r="BE5" s="8">
        <f>IF(AND(BD5=1,AL5="Oui"),1,0)</f>
        <v/>
      </c>
      <c r="BF5" s="8">
        <f>IF(AND(AQ5=1,AM5="Non"),1,0)</f>
        <v/>
      </c>
      <c r="BG5" s="18">
        <f>IF(AND(BF5=1,Z5&lt;&gt;""),Z5,0)</f>
        <v/>
      </c>
      <c r="BH5" s="8">
        <f>IF(AND(BF5=1,AN5="Oui"),1,0)</f>
        <v/>
      </c>
      <c r="BI5" s="8">
        <f>IF(AS5=1,N5,"")</f>
        <v/>
      </c>
      <c r="BJ5" s="8">
        <f>IF(BF5=1,N5,"")</f>
        <v/>
      </c>
      <c r="BK5" s="8">
        <f>IF(BF5=1,M5,"")</f>
        <v/>
      </c>
      <c r="BL5" s="8">
        <f>IF(AR5=1,D5&amp;" | "&amp;J5,"")</f>
        <v/>
      </c>
      <c r="BM5" s="8">
        <f>IF(AND(AR5=1,AL5="Non"),D5,"")</f>
        <v/>
      </c>
      <c r="BN5" s="8">
        <f>IF(OR(AO5="",AO5="OK"),0,1)</f>
        <v/>
      </c>
    </row>
    <row r="6" ht="18" customHeight="1">
      <c r="A6" s="8" t="inlineStr">
        <is>
          <t>EX-OT-0002</t>
        </is>
      </c>
      <c r="B6" s="8" t="inlineStr">
        <is>
          <t>EX-DEM-0014</t>
        </is>
      </c>
      <c r="C6" s="8" t="n"/>
      <c r="D6" s="8" t="inlineStr">
        <is>
          <t>Exemple – Siège</t>
        </is>
      </c>
      <c r="E6" s="8" t="inlineStr">
        <is>
          <t>Bât. A</t>
        </is>
      </c>
      <c r="F6" s="8" t="inlineStr">
        <is>
          <t>EX-CVC-001</t>
        </is>
      </c>
      <c r="G6" s="8" t="inlineStr">
        <is>
          <t>CVC</t>
        </is>
      </c>
      <c r="H6" s="8" t="inlineStr">
        <is>
          <t>Élevée</t>
        </is>
      </c>
      <c r="I6" s="8" t="inlineStr">
        <is>
          <t>Arrêt de la CTA 1, défaut du moteur de ventilateur</t>
        </is>
      </c>
      <c r="J6" s="8" t="inlineStr">
        <is>
          <t>Corrective</t>
        </is>
      </c>
      <c r="K6" s="8" t="inlineStr">
        <is>
          <t>Curative</t>
        </is>
      </c>
      <c r="L6" s="8" t="n">
        <v>3</v>
      </c>
      <c r="M6" s="8" t="inlineStr">
        <is>
          <t>Urgente</t>
        </is>
      </c>
      <c r="N6" s="8" t="inlineStr">
        <is>
          <t>Réalisé</t>
        </is>
      </c>
      <c r="O6" s="8" t="inlineStr">
        <is>
          <t>Exemple – Prestataire CVC</t>
        </is>
      </c>
      <c r="P6" s="8" t="inlineStr">
        <is>
          <t>Exemple – Services généraux</t>
        </is>
      </c>
      <c r="Q6" s="8" t="inlineStr">
        <is>
          <t>Oui</t>
        </is>
      </c>
      <c r="R6" s="17" t="n">
        <v>46287.35416666666</v>
      </c>
      <c r="S6" s="14" t="n">
        <v>46287</v>
      </c>
      <c r="T6" s="17" t="n">
        <v>46287.41666666666</v>
      </c>
      <c r="U6" s="17" t="n">
        <v>46288.66666666666</v>
      </c>
      <c r="V6" s="14" t="n">
        <v>46288</v>
      </c>
      <c r="W6" s="14" t="n"/>
      <c r="X6" s="18" t="n">
        <v>6</v>
      </c>
      <c r="Y6" s="18" t="n">
        <v>31.5</v>
      </c>
      <c r="Z6" s="18" t="n"/>
      <c r="AA6" s="18" t="n">
        <v>4</v>
      </c>
      <c r="AB6" s="18" t="n">
        <v>24</v>
      </c>
      <c r="AC6" s="8" t="inlineStr">
        <is>
          <t>Inclus au contrat</t>
        </is>
      </c>
      <c r="AD6" s="8" t="inlineStr">
        <is>
          <t>P3</t>
        </is>
      </c>
      <c r="AE6" s="19" t="n">
        <v>1450</v>
      </c>
      <c r="AF6" s="19" t="n"/>
      <c r="AG6" s="19" t="n"/>
      <c r="AH6" s="19">
        <f>IF(A6="","",SUM(AE6:AG6))</f>
        <v/>
      </c>
      <c r="AI6" s="18">
        <f>IF(AND(R6&lt;&gt;"",T6&lt;&gt;""),(T6-R6)*24,"")</f>
        <v/>
      </c>
      <c r="AJ6" s="18">
        <f>IF(AND(R6&lt;&gt;"",U6&lt;&gt;""),(U6-R6)*24,"")</f>
        <v/>
      </c>
      <c r="AK6" s="8">
        <f>IF(OR(AA6="",AI6=""),"",IF(AI6&lt;=AA6,"Oui","Non"))</f>
        <v/>
      </c>
      <c r="AL6" s="8">
        <f>IF(OR(AB6="",AJ6=""),"",IF(AJ6&lt;=AB6,"Oui","Non"))</f>
        <v/>
      </c>
      <c r="AM6" s="8">
        <f>IF(A6="","",IF(OR(N6="Réalisé",N6="Clôturé"),"Oui","Non"))</f>
        <v/>
      </c>
      <c r="AN6" s="8">
        <f>IF(AM6="","",IF(AND(AM6="Non",S6&lt;&gt;"",S6&lt;'Tableau de bord'!$C$7),"Oui","Non"))</f>
        <v/>
      </c>
      <c r="AO6" s="8">
        <f>IF(A6="","",IF(COUNTIF($A$5:$A$504,A6)&gt;1,"N° d’OT en double",IF(COUNTIF('Sites et équipements'!$D$5:$D$204,F6)=0,"Code installation inconnu",IF(OR(D6="",J6="",N6="",M6=""),"Champ obligatoire manquant",IF(AND(R6="",S6=""),"Date de demande ou planifiée manquante",IF(AND(AM6="Oui",V6=""),"Date de réalisation manquante",IF(AND(N6="Clôturé",W6=""),"Date de clôture manquante",IF(OR(AND(T6&lt;&gt;"",R6&lt;&gt;"",T6&lt;R6),AND(U6&lt;&gt;"",T6&lt;&gt;"",U6&lt;T6)),"Chronologie incohérente",IF(AND(Q6="Oui",U6=""),"Rétablissement non daté","OK")))))))))</f>
        <v/>
      </c>
      <c r="AP6" s="14">
        <f>IF(R6&lt;&gt;"",R6,IF(S6&lt;&gt;"",S6,""))</f>
        <v/>
      </c>
      <c r="AQ6" s="8">
        <f>IF(AND(A6&lt;&gt;"",OR('Tableau de bord'!$C$9="",D6='Tableau de bord'!$C$9),OR('Tableau de bord'!$C$10="",E6='Tableau de bord'!$C$10),OR('Tableau de bord'!$C$11="",G6='Tableau de bord'!$C$11),OR('Tableau de bord'!$C$12="",H6='Tableau de bord'!$C$12),OR('Tableau de bord'!$C$13="",J6='Tableau de bord'!$C$13),OR('Tableau de bord'!$C$14="",N6='Tableau de bord'!$C$14),OR('Tableau de bord'!$C$15="",M6='Tableau de bord'!$C$15),OR('Tableau de bord'!$C$16="",O6='Tableau de bord'!$C$16),OR('Tableau de bord'!$C$17="",AD6='Tableau de bord'!$C$17)),1,0)</f>
        <v/>
      </c>
      <c r="AR6" s="8">
        <f>IF(AND(A6&lt;&gt;"",AP6&lt;&gt;""),IF(AND(AP6&gt;='Tableau de bord'!$C$5,AP6&lt;'Tableau de bord'!$C$6+1),1,0),0)</f>
        <v/>
      </c>
      <c r="AS6" s="8">
        <f>IF(AND(AQ6=1,AR6=1),1,0)</f>
        <v/>
      </c>
      <c r="AT6" s="8">
        <f>IF(AND(AS6=1,J6="Corrective"),1,0)</f>
        <v/>
      </c>
      <c r="AU6" s="8">
        <f>IF(AND(AS6=1,J6="Préventive"),1,0)</f>
        <v/>
      </c>
      <c r="AV6" s="8">
        <f>IF(AND(AS6=1,Q6="Oui"),1,0)</f>
        <v/>
      </c>
      <c r="AW6" s="18">
        <f>IF(AND(AV6=1,AJ6&lt;&gt;""),AJ6,0)</f>
        <v/>
      </c>
      <c r="AX6" s="18">
        <f>IF(AND(AS6=1,Y6&lt;&gt;""),Y6,0)</f>
        <v/>
      </c>
      <c r="AY6" s="19">
        <f>IF(AND(AS6=1,AH6&lt;&gt;""),AH6,0)</f>
        <v/>
      </c>
      <c r="AZ6" s="19">
        <f>IF(AS6=1,SUM(AE6:AF6),0)</f>
        <v/>
      </c>
      <c r="BA6" s="19">
        <f>IF(AND(AS6=1,AC6="Hors forfait"),AY6,0)</f>
        <v/>
      </c>
      <c r="BB6" s="8">
        <f>IF(AND(AS6=1,AK6&lt;&gt;""),1,0)</f>
        <v/>
      </c>
      <c r="BC6" s="8">
        <f>IF(AND(BB6=1,AK6="Oui"),1,0)</f>
        <v/>
      </c>
      <c r="BD6" s="8">
        <f>IF(AND(AS6=1,AL6&lt;&gt;""),1,0)</f>
        <v/>
      </c>
      <c r="BE6" s="8">
        <f>IF(AND(BD6=1,AL6="Oui"),1,0)</f>
        <v/>
      </c>
      <c r="BF6" s="8">
        <f>IF(AND(AQ6=1,AM6="Non"),1,0)</f>
        <v/>
      </c>
      <c r="BG6" s="18">
        <f>IF(AND(BF6=1,Z6&lt;&gt;""),Z6,0)</f>
        <v/>
      </c>
      <c r="BH6" s="8">
        <f>IF(AND(BF6=1,AN6="Oui"),1,0)</f>
        <v/>
      </c>
      <c r="BI6" s="8">
        <f>IF(AS6=1,N6,"")</f>
        <v/>
      </c>
      <c r="BJ6" s="8">
        <f>IF(BF6=1,N6,"")</f>
        <v/>
      </c>
      <c r="BK6" s="8">
        <f>IF(BF6=1,M6,"")</f>
        <v/>
      </c>
      <c r="BL6" s="8">
        <f>IF(AR6=1,D6&amp;" | "&amp;J6,"")</f>
        <v/>
      </c>
      <c r="BM6" s="8">
        <f>IF(AND(AR6=1,AL6="Non"),D6,"")</f>
        <v/>
      </c>
      <c r="BN6" s="8">
        <f>IF(OR(AO6="",AO6="OK"),0,1)</f>
        <v/>
      </c>
    </row>
    <row r="7" ht="18" customHeight="1">
      <c r="A7" s="8" t="inlineStr">
        <is>
          <t>EX-OT-0003</t>
        </is>
      </c>
      <c r="B7" s="8" t="inlineStr">
        <is>
          <t>EX-DEM-0017</t>
        </is>
      </c>
      <c r="C7" s="8" t="n"/>
      <c r="D7" s="8" t="inlineStr">
        <is>
          <t>Exemple – Agence Nord</t>
        </is>
      </c>
      <c r="E7" s="8" t="inlineStr">
        <is>
          <t>Bât. unique</t>
        </is>
      </c>
      <c r="F7" s="8" t="inlineStr">
        <is>
          <t>EX-ASC-001</t>
        </is>
      </c>
      <c r="G7" s="8" t="inlineStr">
        <is>
          <t>Ascenseurs et portes automatiques</t>
        </is>
      </c>
      <c r="H7" s="8" t="inlineStr">
        <is>
          <t>Moyenne</t>
        </is>
      </c>
      <c r="I7" s="8" t="inlineStr">
        <is>
          <t>Porte palière bloquée au rez-de-chaussée</t>
        </is>
      </c>
      <c r="J7" s="8" t="inlineStr">
        <is>
          <t>Corrective</t>
        </is>
      </c>
      <c r="K7" s="8" t="inlineStr">
        <is>
          <t>Palliative</t>
        </is>
      </c>
      <c r="L7" s="8" t="n">
        <v>2</v>
      </c>
      <c r="M7" s="8" t="inlineStr">
        <is>
          <t>Haute</t>
        </is>
      </c>
      <c r="N7" s="8" t="inlineStr">
        <is>
          <t>En attente de pièce</t>
        </is>
      </c>
      <c r="O7" s="8" t="inlineStr">
        <is>
          <t>Exemple – Prestataire ascenseurs</t>
        </is>
      </c>
      <c r="P7" s="8" t="n"/>
      <c r="Q7" s="8" t="inlineStr">
        <is>
          <t>Oui</t>
        </is>
      </c>
      <c r="R7" s="17" t="n">
        <v>46293.58333333334</v>
      </c>
      <c r="S7" s="14" t="n">
        <v>46297</v>
      </c>
      <c r="T7" s="17" t="n">
        <v>46293.64583333334</v>
      </c>
      <c r="U7" s="17" t="n">
        <v>46293.70833333334</v>
      </c>
      <c r="V7" s="14" t="n"/>
      <c r="W7" s="14" t="n"/>
      <c r="X7" s="18" t="n">
        <v>1.5</v>
      </c>
      <c r="Y7" s="18" t="n">
        <v>3</v>
      </c>
      <c r="Z7" s="18" t="n">
        <v>3</v>
      </c>
      <c r="AA7" s="18" t="n">
        <v>2</v>
      </c>
      <c r="AB7" s="18" t="n">
        <v>8</v>
      </c>
      <c r="AC7" s="8" t="inlineStr">
        <is>
          <t>Hors forfait</t>
        </is>
      </c>
      <c r="AD7" s="8" t="n"/>
      <c r="AE7" s="19" t="n"/>
      <c r="AF7" s="19" t="n"/>
      <c r="AG7" s="19" t="n">
        <v>180</v>
      </c>
      <c r="AH7" s="19">
        <f>IF(A7="","",SUM(AE7:AG7))</f>
        <v/>
      </c>
      <c r="AI7" s="18">
        <f>IF(AND(R7&lt;&gt;"",T7&lt;&gt;""),(T7-R7)*24,"")</f>
        <v/>
      </c>
      <c r="AJ7" s="18">
        <f>IF(AND(R7&lt;&gt;"",U7&lt;&gt;""),(U7-R7)*24,"")</f>
        <v/>
      </c>
      <c r="AK7" s="8">
        <f>IF(OR(AA7="",AI7=""),"",IF(AI7&lt;=AA7,"Oui","Non"))</f>
        <v/>
      </c>
      <c r="AL7" s="8">
        <f>IF(OR(AB7="",AJ7=""),"",IF(AJ7&lt;=AB7,"Oui","Non"))</f>
        <v/>
      </c>
      <c r="AM7" s="8">
        <f>IF(A7="","",IF(OR(N7="Réalisé",N7="Clôturé"),"Oui","Non"))</f>
        <v/>
      </c>
      <c r="AN7" s="8">
        <f>IF(AM7="","",IF(AND(AM7="Non",S7&lt;&gt;"",S7&lt;'Tableau de bord'!$C$7),"Oui","Non"))</f>
        <v/>
      </c>
      <c r="AO7" s="8">
        <f>IF(A7="","",IF(COUNTIF($A$5:$A$504,A7)&gt;1,"N° d’OT en double",IF(COUNTIF('Sites et équipements'!$D$5:$D$204,F7)=0,"Code installation inconnu",IF(OR(D7="",J7="",N7="",M7=""),"Champ obligatoire manquant",IF(AND(R7="",S7=""),"Date de demande ou planifiée manquante",IF(AND(AM7="Oui",V7=""),"Date de réalisation manquante",IF(AND(N7="Clôturé",W7=""),"Date de clôture manquante",IF(OR(AND(T7&lt;&gt;"",R7&lt;&gt;"",T7&lt;R7),AND(U7&lt;&gt;"",T7&lt;&gt;"",U7&lt;T7)),"Chronologie incohérente",IF(AND(Q7="Oui",U7=""),"Rétablissement non daté","OK")))))))))</f>
        <v/>
      </c>
      <c r="AP7" s="14">
        <f>IF(R7&lt;&gt;"",R7,IF(S7&lt;&gt;"",S7,""))</f>
        <v/>
      </c>
      <c r="AQ7" s="8">
        <f>IF(AND(A7&lt;&gt;"",OR('Tableau de bord'!$C$9="",D7='Tableau de bord'!$C$9),OR('Tableau de bord'!$C$10="",E7='Tableau de bord'!$C$10),OR('Tableau de bord'!$C$11="",G7='Tableau de bord'!$C$11),OR('Tableau de bord'!$C$12="",H7='Tableau de bord'!$C$12),OR('Tableau de bord'!$C$13="",J7='Tableau de bord'!$C$13),OR('Tableau de bord'!$C$14="",N7='Tableau de bord'!$C$14),OR('Tableau de bord'!$C$15="",M7='Tableau de bord'!$C$15),OR('Tableau de bord'!$C$16="",O7='Tableau de bord'!$C$16),OR('Tableau de bord'!$C$17="",AD7='Tableau de bord'!$C$17)),1,0)</f>
        <v/>
      </c>
      <c r="AR7" s="8">
        <f>IF(AND(A7&lt;&gt;"",AP7&lt;&gt;""),IF(AND(AP7&gt;='Tableau de bord'!$C$5,AP7&lt;'Tableau de bord'!$C$6+1),1,0),0)</f>
        <v/>
      </c>
      <c r="AS7" s="8">
        <f>IF(AND(AQ7=1,AR7=1),1,0)</f>
        <v/>
      </c>
      <c r="AT7" s="8">
        <f>IF(AND(AS7=1,J7="Corrective"),1,0)</f>
        <v/>
      </c>
      <c r="AU7" s="8">
        <f>IF(AND(AS7=1,J7="Préventive"),1,0)</f>
        <v/>
      </c>
      <c r="AV7" s="8">
        <f>IF(AND(AS7=1,Q7="Oui"),1,0)</f>
        <v/>
      </c>
      <c r="AW7" s="18">
        <f>IF(AND(AV7=1,AJ7&lt;&gt;""),AJ7,0)</f>
        <v/>
      </c>
      <c r="AX7" s="18">
        <f>IF(AND(AS7=1,Y7&lt;&gt;""),Y7,0)</f>
        <v/>
      </c>
      <c r="AY7" s="19">
        <f>IF(AND(AS7=1,AH7&lt;&gt;""),AH7,0)</f>
        <v/>
      </c>
      <c r="AZ7" s="19">
        <f>IF(AS7=1,SUM(AE7:AF7),0)</f>
        <v/>
      </c>
      <c r="BA7" s="19">
        <f>IF(AND(AS7=1,AC7="Hors forfait"),AY7,0)</f>
        <v/>
      </c>
      <c r="BB7" s="8">
        <f>IF(AND(AS7=1,AK7&lt;&gt;""),1,0)</f>
        <v/>
      </c>
      <c r="BC7" s="8">
        <f>IF(AND(BB7=1,AK7="Oui"),1,0)</f>
        <v/>
      </c>
      <c r="BD7" s="8">
        <f>IF(AND(AS7=1,AL7&lt;&gt;""),1,0)</f>
        <v/>
      </c>
      <c r="BE7" s="8">
        <f>IF(AND(BD7=1,AL7="Oui"),1,0)</f>
        <v/>
      </c>
      <c r="BF7" s="8">
        <f>IF(AND(AQ7=1,AM7="Non"),1,0)</f>
        <v/>
      </c>
      <c r="BG7" s="18">
        <f>IF(AND(BF7=1,Z7&lt;&gt;""),Z7,0)</f>
        <v/>
      </c>
      <c r="BH7" s="8">
        <f>IF(AND(BF7=1,AN7="Oui"),1,0)</f>
        <v/>
      </c>
      <c r="BI7" s="8">
        <f>IF(AS7=1,N7,"")</f>
        <v/>
      </c>
      <c r="BJ7" s="8">
        <f>IF(BF7=1,N7,"")</f>
        <v/>
      </c>
      <c r="BK7" s="8">
        <f>IF(BF7=1,M7,"")</f>
        <v/>
      </c>
      <c r="BL7" s="8">
        <f>IF(AR7=1,D7&amp;" | "&amp;J7,"")</f>
        <v/>
      </c>
      <c r="BM7" s="8">
        <f>IF(AND(AR7=1,AL7="Non"),D7,"")</f>
        <v/>
      </c>
      <c r="BN7" s="8">
        <f>IF(OR(AO7="",AO7="OK"),0,1)</f>
        <v/>
      </c>
    </row>
    <row r="8" ht="18" customHeight="1">
      <c r="A8" s="7" t="n"/>
      <c r="B8" s="7" t="n"/>
      <c r="C8" s="7" t="n"/>
      <c r="D8" s="7" t="n"/>
      <c r="E8" s="7" t="n"/>
      <c r="F8" s="7" t="n"/>
      <c r="G8" s="7" t="n"/>
      <c r="H8" s="7" t="n"/>
      <c r="I8" s="7" t="n"/>
      <c r="J8" s="7" t="n"/>
      <c r="K8" s="7" t="n"/>
      <c r="L8" s="7" t="n"/>
      <c r="M8" s="7" t="n"/>
      <c r="N8" s="7" t="n"/>
      <c r="O8" s="7" t="n"/>
      <c r="P8" s="7" t="n"/>
      <c r="Q8" s="7" t="n"/>
      <c r="R8" s="20" t="n"/>
      <c r="S8" s="16" t="n"/>
      <c r="T8" s="20" t="n"/>
      <c r="U8" s="20" t="n"/>
      <c r="V8" s="16" t="n"/>
      <c r="W8" s="16" t="n"/>
      <c r="X8" s="21" t="n"/>
      <c r="Y8" s="21" t="n"/>
      <c r="Z8" s="21" t="n"/>
      <c r="AA8" s="21" t="n"/>
      <c r="AB8" s="21" t="n"/>
      <c r="AC8" s="7" t="n"/>
      <c r="AD8" s="7" t="n"/>
      <c r="AE8" s="22" t="n"/>
      <c r="AF8" s="22" t="n"/>
      <c r="AG8" s="22" t="n"/>
      <c r="AH8" s="22">
        <f>IF(A8="","",SUM(AE8:AG8))</f>
        <v/>
      </c>
      <c r="AI8" s="21">
        <f>IF(AND(R8&lt;&gt;"",T8&lt;&gt;""),(T8-R8)*24,"")</f>
        <v/>
      </c>
      <c r="AJ8" s="21">
        <f>IF(AND(R8&lt;&gt;"",U8&lt;&gt;""),(U8-R8)*24,"")</f>
        <v/>
      </c>
      <c r="AK8" s="7">
        <f>IF(OR(AA8="",AI8=""),"",IF(AI8&lt;=AA8,"Oui","Non"))</f>
        <v/>
      </c>
      <c r="AL8" s="7">
        <f>IF(OR(AB8="",AJ8=""),"",IF(AJ8&lt;=AB8,"Oui","Non"))</f>
        <v/>
      </c>
      <c r="AM8" s="7">
        <f>IF(A8="","",IF(OR(N8="Réalisé",N8="Clôturé"),"Oui","Non"))</f>
        <v/>
      </c>
      <c r="AN8" s="7">
        <f>IF(AM8="","",IF(AND(AM8="Non",S8&lt;&gt;"",S8&lt;'Tableau de bord'!$C$7),"Oui","Non"))</f>
        <v/>
      </c>
      <c r="AO8" s="7">
        <f>IF(A8="","",IF(COUNTIF($A$5:$A$504,A8)&gt;1,"N° d’OT en double",IF(COUNTIF('Sites et équipements'!$D$5:$D$204,F8)=0,"Code installation inconnu",IF(OR(D8="",J8="",N8="",M8=""),"Champ obligatoire manquant",IF(AND(R8="",S8=""),"Date de demande ou planifiée manquante",IF(AND(AM8="Oui",V8=""),"Date de réalisation manquante",IF(AND(N8="Clôturé",W8=""),"Date de clôture manquante",IF(OR(AND(T8&lt;&gt;"",R8&lt;&gt;"",T8&lt;R8),AND(U8&lt;&gt;"",T8&lt;&gt;"",U8&lt;T8)),"Chronologie incohérente",IF(AND(Q8="Oui",U8=""),"Rétablissement non daté","OK")))))))))</f>
        <v/>
      </c>
      <c r="AP8" s="16">
        <f>IF(R8&lt;&gt;"",R8,IF(S8&lt;&gt;"",S8,""))</f>
        <v/>
      </c>
      <c r="AQ8" s="7">
        <f>IF(AND(A8&lt;&gt;"",OR('Tableau de bord'!$C$9="",D8='Tableau de bord'!$C$9),OR('Tableau de bord'!$C$10="",E8='Tableau de bord'!$C$10),OR('Tableau de bord'!$C$11="",G8='Tableau de bord'!$C$11),OR('Tableau de bord'!$C$12="",H8='Tableau de bord'!$C$12),OR('Tableau de bord'!$C$13="",J8='Tableau de bord'!$C$13),OR('Tableau de bord'!$C$14="",N8='Tableau de bord'!$C$14),OR('Tableau de bord'!$C$15="",M8='Tableau de bord'!$C$15),OR('Tableau de bord'!$C$16="",O8='Tableau de bord'!$C$16),OR('Tableau de bord'!$C$17="",AD8='Tableau de bord'!$C$17)),1,0)</f>
        <v/>
      </c>
      <c r="AR8" s="7">
        <f>IF(AND(A8&lt;&gt;"",AP8&lt;&gt;""),IF(AND(AP8&gt;='Tableau de bord'!$C$5,AP8&lt;'Tableau de bord'!$C$6+1),1,0),0)</f>
        <v/>
      </c>
      <c r="AS8" s="7">
        <f>IF(AND(AQ8=1,AR8=1),1,0)</f>
        <v/>
      </c>
      <c r="AT8" s="7">
        <f>IF(AND(AS8=1,J8="Corrective"),1,0)</f>
        <v/>
      </c>
      <c r="AU8" s="7">
        <f>IF(AND(AS8=1,J8="Préventive"),1,0)</f>
        <v/>
      </c>
      <c r="AV8" s="7">
        <f>IF(AND(AS8=1,Q8="Oui"),1,0)</f>
        <v/>
      </c>
      <c r="AW8" s="21">
        <f>IF(AND(AV8=1,AJ8&lt;&gt;""),AJ8,0)</f>
        <v/>
      </c>
      <c r="AX8" s="21">
        <f>IF(AND(AS8=1,Y8&lt;&gt;""),Y8,0)</f>
        <v/>
      </c>
      <c r="AY8" s="22">
        <f>IF(AND(AS8=1,AH8&lt;&gt;""),AH8,0)</f>
        <v/>
      </c>
      <c r="AZ8" s="22">
        <f>IF(AS8=1,SUM(AE8:AF8),0)</f>
        <v/>
      </c>
      <c r="BA8" s="22">
        <f>IF(AND(AS8=1,AC8="Hors forfait"),AY8,0)</f>
        <v/>
      </c>
      <c r="BB8" s="7">
        <f>IF(AND(AS8=1,AK8&lt;&gt;""),1,0)</f>
        <v/>
      </c>
      <c r="BC8" s="7">
        <f>IF(AND(BB8=1,AK8="Oui"),1,0)</f>
        <v/>
      </c>
      <c r="BD8" s="7">
        <f>IF(AND(AS8=1,AL8&lt;&gt;""),1,0)</f>
        <v/>
      </c>
      <c r="BE8" s="7">
        <f>IF(AND(BD8=1,AL8="Oui"),1,0)</f>
        <v/>
      </c>
      <c r="BF8" s="7">
        <f>IF(AND(AQ8=1,AM8="Non"),1,0)</f>
        <v/>
      </c>
      <c r="BG8" s="21">
        <f>IF(AND(BF8=1,Z8&lt;&gt;""),Z8,0)</f>
        <v/>
      </c>
      <c r="BH8" s="7">
        <f>IF(AND(BF8=1,AN8="Oui"),1,0)</f>
        <v/>
      </c>
      <c r="BI8" s="7">
        <f>IF(AS8=1,N8,"")</f>
        <v/>
      </c>
      <c r="BJ8" s="7">
        <f>IF(BF8=1,N8,"")</f>
        <v/>
      </c>
      <c r="BK8" s="7">
        <f>IF(BF8=1,M8,"")</f>
        <v/>
      </c>
      <c r="BL8" s="7">
        <f>IF(AR8=1,D8&amp;" | "&amp;J8,"")</f>
        <v/>
      </c>
      <c r="BM8" s="7">
        <f>IF(AND(AR8=1,AL8="Non"),D8,"")</f>
        <v/>
      </c>
      <c r="BN8" s="7">
        <f>IF(OR(AO8="",AO8="OK"),0,1)</f>
        <v/>
      </c>
    </row>
    <row r="9" ht="18" customHeight="1">
      <c r="A9" s="7" t="n"/>
      <c r="B9" s="7" t="n"/>
      <c r="C9" s="7" t="n"/>
      <c r="D9" s="7" t="n"/>
      <c r="E9" s="7" t="n"/>
      <c r="F9" s="7" t="n"/>
      <c r="G9" s="7" t="n"/>
      <c r="H9" s="7" t="n"/>
      <c r="I9" s="7" t="n"/>
      <c r="J9" s="7" t="n"/>
      <c r="K9" s="7" t="n"/>
      <c r="L9" s="7" t="n"/>
      <c r="M9" s="7" t="n"/>
      <c r="N9" s="7" t="n"/>
      <c r="O9" s="7" t="n"/>
      <c r="P9" s="7" t="n"/>
      <c r="Q9" s="7" t="n"/>
      <c r="R9" s="20" t="n"/>
      <c r="S9" s="16" t="n"/>
      <c r="T9" s="20" t="n"/>
      <c r="U9" s="20" t="n"/>
      <c r="V9" s="16" t="n"/>
      <c r="W9" s="16" t="n"/>
      <c r="X9" s="21" t="n"/>
      <c r="Y9" s="21" t="n"/>
      <c r="Z9" s="21" t="n"/>
      <c r="AA9" s="21" t="n"/>
      <c r="AB9" s="21" t="n"/>
      <c r="AC9" s="7" t="n"/>
      <c r="AD9" s="7" t="n"/>
      <c r="AE9" s="22" t="n"/>
      <c r="AF9" s="22" t="n"/>
      <c r="AG9" s="22" t="n"/>
      <c r="AH9" s="22">
        <f>IF(A9="","",SUM(AE9:AG9))</f>
        <v/>
      </c>
      <c r="AI9" s="21">
        <f>IF(AND(R9&lt;&gt;"",T9&lt;&gt;""),(T9-R9)*24,"")</f>
        <v/>
      </c>
      <c r="AJ9" s="21">
        <f>IF(AND(R9&lt;&gt;"",U9&lt;&gt;""),(U9-R9)*24,"")</f>
        <v/>
      </c>
      <c r="AK9" s="7">
        <f>IF(OR(AA9="",AI9=""),"",IF(AI9&lt;=AA9,"Oui","Non"))</f>
        <v/>
      </c>
      <c r="AL9" s="7">
        <f>IF(OR(AB9="",AJ9=""),"",IF(AJ9&lt;=AB9,"Oui","Non"))</f>
        <v/>
      </c>
      <c r="AM9" s="7">
        <f>IF(A9="","",IF(OR(N9="Réalisé",N9="Clôturé"),"Oui","Non"))</f>
        <v/>
      </c>
      <c r="AN9" s="7">
        <f>IF(AM9="","",IF(AND(AM9="Non",S9&lt;&gt;"",S9&lt;'Tableau de bord'!$C$7),"Oui","Non"))</f>
        <v/>
      </c>
      <c r="AO9" s="7">
        <f>IF(A9="","",IF(COUNTIF($A$5:$A$504,A9)&gt;1,"N° d’OT en double",IF(COUNTIF('Sites et équipements'!$D$5:$D$204,F9)=0,"Code installation inconnu",IF(OR(D9="",J9="",N9="",M9=""),"Champ obligatoire manquant",IF(AND(R9="",S9=""),"Date de demande ou planifiée manquante",IF(AND(AM9="Oui",V9=""),"Date de réalisation manquante",IF(AND(N9="Clôturé",W9=""),"Date de clôture manquante",IF(OR(AND(T9&lt;&gt;"",R9&lt;&gt;"",T9&lt;R9),AND(U9&lt;&gt;"",T9&lt;&gt;"",U9&lt;T9)),"Chronologie incohérente",IF(AND(Q9="Oui",U9=""),"Rétablissement non daté","OK")))))))))</f>
        <v/>
      </c>
      <c r="AP9" s="16">
        <f>IF(R9&lt;&gt;"",R9,IF(S9&lt;&gt;"",S9,""))</f>
        <v/>
      </c>
      <c r="AQ9" s="7">
        <f>IF(AND(A9&lt;&gt;"",OR('Tableau de bord'!$C$9="",D9='Tableau de bord'!$C$9),OR('Tableau de bord'!$C$10="",E9='Tableau de bord'!$C$10),OR('Tableau de bord'!$C$11="",G9='Tableau de bord'!$C$11),OR('Tableau de bord'!$C$12="",H9='Tableau de bord'!$C$12),OR('Tableau de bord'!$C$13="",J9='Tableau de bord'!$C$13),OR('Tableau de bord'!$C$14="",N9='Tableau de bord'!$C$14),OR('Tableau de bord'!$C$15="",M9='Tableau de bord'!$C$15),OR('Tableau de bord'!$C$16="",O9='Tableau de bord'!$C$16),OR('Tableau de bord'!$C$17="",AD9='Tableau de bord'!$C$17)),1,0)</f>
        <v/>
      </c>
      <c r="AR9" s="7">
        <f>IF(AND(A9&lt;&gt;"",AP9&lt;&gt;""),IF(AND(AP9&gt;='Tableau de bord'!$C$5,AP9&lt;'Tableau de bord'!$C$6+1),1,0),0)</f>
        <v/>
      </c>
      <c r="AS9" s="7">
        <f>IF(AND(AQ9=1,AR9=1),1,0)</f>
        <v/>
      </c>
      <c r="AT9" s="7">
        <f>IF(AND(AS9=1,J9="Corrective"),1,0)</f>
        <v/>
      </c>
      <c r="AU9" s="7">
        <f>IF(AND(AS9=1,J9="Préventive"),1,0)</f>
        <v/>
      </c>
      <c r="AV9" s="7">
        <f>IF(AND(AS9=1,Q9="Oui"),1,0)</f>
        <v/>
      </c>
      <c r="AW9" s="21">
        <f>IF(AND(AV9=1,AJ9&lt;&gt;""),AJ9,0)</f>
        <v/>
      </c>
      <c r="AX9" s="21">
        <f>IF(AND(AS9=1,Y9&lt;&gt;""),Y9,0)</f>
        <v/>
      </c>
      <c r="AY9" s="22">
        <f>IF(AND(AS9=1,AH9&lt;&gt;""),AH9,0)</f>
        <v/>
      </c>
      <c r="AZ9" s="22">
        <f>IF(AS9=1,SUM(AE9:AF9),0)</f>
        <v/>
      </c>
      <c r="BA9" s="22">
        <f>IF(AND(AS9=1,AC9="Hors forfait"),AY9,0)</f>
        <v/>
      </c>
      <c r="BB9" s="7">
        <f>IF(AND(AS9=1,AK9&lt;&gt;""),1,0)</f>
        <v/>
      </c>
      <c r="BC9" s="7">
        <f>IF(AND(BB9=1,AK9="Oui"),1,0)</f>
        <v/>
      </c>
      <c r="BD9" s="7">
        <f>IF(AND(AS9=1,AL9&lt;&gt;""),1,0)</f>
        <v/>
      </c>
      <c r="BE9" s="7">
        <f>IF(AND(BD9=1,AL9="Oui"),1,0)</f>
        <v/>
      </c>
      <c r="BF9" s="7">
        <f>IF(AND(AQ9=1,AM9="Non"),1,0)</f>
        <v/>
      </c>
      <c r="BG9" s="21">
        <f>IF(AND(BF9=1,Z9&lt;&gt;""),Z9,0)</f>
        <v/>
      </c>
      <c r="BH9" s="7">
        <f>IF(AND(BF9=1,AN9="Oui"),1,0)</f>
        <v/>
      </c>
      <c r="BI9" s="7">
        <f>IF(AS9=1,N9,"")</f>
        <v/>
      </c>
      <c r="BJ9" s="7">
        <f>IF(BF9=1,N9,"")</f>
        <v/>
      </c>
      <c r="BK9" s="7">
        <f>IF(BF9=1,M9,"")</f>
        <v/>
      </c>
      <c r="BL9" s="7">
        <f>IF(AR9=1,D9&amp;" | "&amp;J9,"")</f>
        <v/>
      </c>
      <c r="BM9" s="7">
        <f>IF(AND(AR9=1,AL9="Non"),D9,"")</f>
        <v/>
      </c>
      <c r="BN9" s="7">
        <f>IF(OR(AO9="",AO9="OK"),0,1)</f>
        <v/>
      </c>
    </row>
    <row r="10" ht="18" customHeight="1">
      <c r="A10" s="7" t="n"/>
      <c r="B10" s="7" t="n"/>
      <c r="C10" s="7" t="n"/>
      <c r="D10" s="7" t="n"/>
      <c r="E10" s="7" t="n"/>
      <c r="F10" s="7" t="n"/>
      <c r="G10" s="7" t="n"/>
      <c r="H10" s="7" t="n"/>
      <c r="I10" s="7" t="n"/>
      <c r="J10" s="7" t="n"/>
      <c r="K10" s="7" t="n"/>
      <c r="L10" s="7" t="n"/>
      <c r="M10" s="7" t="n"/>
      <c r="N10" s="7" t="n"/>
      <c r="O10" s="7" t="n"/>
      <c r="P10" s="7" t="n"/>
      <c r="Q10" s="7" t="n"/>
      <c r="R10" s="20" t="n"/>
      <c r="S10" s="16" t="n"/>
      <c r="T10" s="20" t="n"/>
      <c r="U10" s="20" t="n"/>
      <c r="V10" s="16" t="n"/>
      <c r="W10" s="16" t="n"/>
      <c r="X10" s="21" t="n"/>
      <c r="Y10" s="21" t="n"/>
      <c r="Z10" s="21" t="n"/>
      <c r="AA10" s="21" t="n"/>
      <c r="AB10" s="21" t="n"/>
      <c r="AC10" s="7" t="n"/>
      <c r="AD10" s="7" t="n"/>
      <c r="AE10" s="22" t="n"/>
      <c r="AF10" s="22" t="n"/>
      <c r="AG10" s="22" t="n"/>
      <c r="AH10" s="22">
        <f>IF(A10="","",SUM(AE10:AG10))</f>
        <v/>
      </c>
      <c r="AI10" s="21">
        <f>IF(AND(R10&lt;&gt;"",T10&lt;&gt;""),(T10-R10)*24,"")</f>
        <v/>
      </c>
      <c r="AJ10" s="21">
        <f>IF(AND(R10&lt;&gt;"",U10&lt;&gt;""),(U10-R10)*24,"")</f>
        <v/>
      </c>
      <c r="AK10" s="7">
        <f>IF(OR(AA10="",AI10=""),"",IF(AI10&lt;=AA10,"Oui","Non"))</f>
        <v/>
      </c>
      <c r="AL10" s="7">
        <f>IF(OR(AB10="",AJ10=""),"",IF(AJ10&lt;=AB10,"Oui","Non"))</f>
        <v/>
      </c>
      <c r="AM10" s="7">
        <f>IF(A10="","",IF(OR(N10="Réalisé",N10="Clôturé"),"Oui","Non"))</f>
        <v/>
      </c>
      <c r="AN10" s="7">
        <f>IF(AM10="","",IF(AND(AM10="Non",S10&lt;&gt;"",S10&lt;'Tableau de bord'!$C$7),"Oui","Non"))</f>
        <v/>
      </c>
      <c r="AO10" s="7">
        <f>IF(A10="","",IF(COUNTIF($A$5:$A$504,A10)&gt;1,"N° d’OT en double",IF(COUNTIF('Sites et équipements'!$D$5:$D$204,F10)=0,"Code installation inconnu",IF(OR(D10="",J10="",N10="",M10=""),"Champ obligatoire manquant",IF(AND(R10="",S10=""),"Date de demande ou planifiée manquante",IF(AND(AM10="Oui",V10=""),"Date de réalisation manquante",IF(AND(N10="Clôturé",W10=""),"Date de clôture manquante",IF(OR(AND(T10&lt;&gt;"",R10&lt;&gt;"",T10&lt;R10),AND(U10&lt;&gt;"",T10&lt;&gt;"",U10&lt;T10)),"Chronologie incohérente",IF(AND(Q10="Oui",U10=""),"Rétablissement non daté","OK")))))))))</f>
        <v/>
      </c>
      <c r="AP10" s="16">
        <f>IF(R10&lt;&gt;"",R10,IF(S10&lt;&gt;"",S10,""))</f>
        <v/>
      </c>
      <c r="AQ10" s="7">
        <f>IF(AND(A10&lt;&gt;"",OR('Tableau de bord'!$C$9="",D10='Tableau de bord'!$C$9),OR('Tableau de bord'!$C$10="",E10='Tableau de bord'!$C$10),OR('Tableau de bord'!$C$11="",G10='Tableau de bord'!$C$11),OR('Tableau de bord'!$C$12="",H10='Tableau de bord'!$C$12),OR('Tableau de bord'!$C$13="",J10='Tableau de bord'!$C$13),OR('Tableau de bord'!$C$14="",N10='Tableau de bord'!$C$14),OR('Tableau de bord'!$C$15="",M10='Tableau de bord'!$C$15),OR('Tableau de bord'!$C$16="",O10='Tableau de bord'!$C$16),OR('Tableau de bord'!$C$17="",AD10='Tableau de bord'!$C$17)),1,0)</f>
        <v/>
      </c>
      <c r="AR10" s="7">
        <f>IF(AND(A10&lt;&gt;"",AP10&lt;&gt;""),IF(AND(AP10&gt;='Tableau de bord'!$C$5,AP10&lt;'Tableau de bord'!$C$6+1),1,0),0)</f>
        <v/>
      </c>
      <c r="AS10" s="7">
        <f>IF(AND(AQ10=1,AR10=1),1,0)</f>
        <v/>
      </c>
      <c r="AT10" s="7">
        <f>IF(AND(AS10=1,J10="Corrective"),1,0)</f>
        <v/>
      </c>
      <c r="AU10" s="7">
        <f>IF(AND(AS10=1,J10="Préventive"),1,0)</f>
        <v/>
      </c>
      <c r="AV10" s="7">
        <f>IF(AND(AS10=1,Q10="Oui"),1,0)</f>
        <v/>
      </c>
      <c r="AW10" s="21">
        <f>IF(AND(AV10=1,AJ10&lt;&gt;""),AJ10,0)</f>
        <v/>
      </c>
      <c r="AX10" s="21">
        <f>IF(AND(AS10=1,Y10&lt;&gt;""),Y10,0)</f>
        <v/>
      </c>
      <c r="AY10" s="22">
        <f>IF(AND(AS10=1,AH10&lt;&gt;""),AH10,0)</f>
        <v/>
      </c>
      <c r="AZ10" s="22">
        <f>IF(AS10=1,SUM(AE10:AF10),0)</f>
        <v/>
      </c>
      <c r="BA10" s="22">
        <f>IF(AND(AS10=1,AC10="Hors forfait"),AY10,0)</f>
        <v/>
      </c>
      <c r="BB10" s="7">
        <f>IF(AND(AS10=1,AK10&lt;&gt;""),1,0)</f>
        <v/>
      </c>
      <c r="BC10" s="7">
        <f>IF(AND(BB10=1,AK10="Oui"),1,0)</f>
        <v/>
      </c>
      <c r="BD10" s="7">
        <f>IF(AND(AS10=1,AL10&lt;&gt;""),1,0)</f>
        <v/>
      </c>
      <c r="BE10" s="7">
        <f>IF(AND(BD10=1,AL10="Oui"),1,0)</f>
        <v/>
      </c>
      <c r="BF10" s="7">
        <f>IF(AND(AQ10=1,AM10="Non"),1,0)</f>
        <v/>
      </c>
      <c r="BG10" s="21">
        <f>IF(AND(BF10=1,Z10&lt;&gt;""),Z10,0)</f>
        <v/>
      </c>
      <c r="BH10" s="7">
        <f>IF(AND(BF10=1,AN10="Oui"),1,0)</f>
        <v/>
      </c>
      <c r="BI10" s="7">
        <f>IF(AS10=1,N10,"")</f>
        <v/>
      </c>
      <c r="BJ10" s="7">
        <f>IF(BF10=1,N10,"")</f>
        <v/>
      </c>
      <c r="BK10" s="7">
        <f>IF(BF10=1,M10,"")</f>
        <v/>
      </c>
      <c r="BL10" s="7">
        <f>IF(AR10=1,D10&amp;" | "&amp;J10,"")</f>
        <v/>
      </c>
      <c r="BM10" s="7">
        <f>IF(AND(AR10=1,AL10="Non"),D10,"")</f>
        <v/>
      </c>
      <c r="BN10" s="7">
        <f>IF(OR(AO10="",AO10="OK"),0,1)</f>
        <v/>
      </c>
    </row>
    <row r="11" ht="18" customHeight="1">
      <c r="A11" s="7" t="n"/>
      <c r="B11" s="7" t="n"/>
      <c r="C11" s="7" t="n"/>
      <c r="D11" s="7" t="n"/>
      <c r="E11" s="7" t="n"/>
      <c r="F11" s="7" t="n"/>
      <c r="G11" s="7" t="n"/>
      <c r="H11" s="7" t="n"/>
      <c r="I11" s="7" t="n"/>
      <c r="J11" s="7" t="n"/>
      <c r="K11" s="7" t="n"/>
      <c r="L11" s="7" t="n"/>
      <c r="M11" s="7" t="n"/>
      <c r="N11" s="7" t="n"/>
      <c r="O11" s="7" t="n"/>
      <c r="P11" s="7" t="n"/>
      <c r="Q11" s="7" t="n"/>
      <c r="R11" s="20" t="n"/>
      <c r="S11" s="16" t="n"/>
      <c r="T11" s="20" t="n"/>
      <c r="U11" s="20" t="n"/>
      <c r="V11" s="16" t="n"/>
      <c r="W11" s="16" t="n"/>
      <c r="X11" s="21" t="n"/>
      <c r="Y11" s="21" t="n"/>
      <c r="Z11" s="21" t="n"/>
      <c r="AA11" s="21" t="n"/>
      <c r="AB11" s="21" t="n"/>
      <c r="AC11" s="7" t="n"/>
      <c r="AD11" s="7" t="n"/>
      <c r="AE11" s="22" t="n"/>
      <c r="AF11" s="22" t="n"/>
      <c r="AG11" s="22" t="n"/>
      <c r="AH11" s="22">
        <f>IF(A11="","",SUM(AE11:AG11))</f>
        <v/>
      </c>
      <c r="AI11" s="21">
        <f>IF(AND(R11&lt;&gt;"",T11&lt;&gt;""),(T11-R11)*24,"")</f>
        <v/>
      </c>
      <c r="AJ11" s="21">
        <f>IF(AND(R11&lt;&gt;"",U11&lt;&gt;""),(U11-R11)*24,"")</f>
        <v/>
      </c>
      <c r="AK11" s="7">
        <f>IF(OR(AA11="",AI11=""),"",IF(AI11&lt;=AA11,"Oui","Non"))</f>
        <v/>
      </c>
      <c r="AL11" s="7">
        <f>IF(OR(AB11="",AJ11=""),"",IF(AJ11&lt;=AB11,"Oui","Non"))</f>
        <v/>
      </c>
      <c r="AM11" s="7">
        <f>IF(A11="","",IF(OR(N11="Réalisé",N11="Clôturé"),"Oui","Non"))</f>
        <v/>
      </c>
      <c r="AN11" s="7">
        <f>IF(AM11="","",IF(AND(AM11="Non",S11&lt;&gt;"",S11&lt;'Tableau de bord'!$C$7),"Oui","Non"))</f>
        <v/>
      </c>
      <c r="AO11" s="7">
        <f>IF(A11="","",IF(COUNTIF($A$5:$A$504,A11)&gt;1,"N° d’OT en double",IF(COUNTIF('Sites et équipements'!$D$5:$D$204,F11)=0,"Code installation inconnu",IF(OR(D11="",J11="",N11="",M11=""),"Champ obligatoire manquant",IF(AND(R11="",S11=""),"Date de demande ou planifiée manquante",IF(AND(AM11="Oui",V11=""),"Date de réalisation manquante",IF(AND(N11="Clôturé",W11=""),"Date de clôture manquante",IF(OR(AND(T11&lt;&gt;"",R11&lt;&gt;"",T11&lt;R11),AND(U11&lt;&gt;"",T11&lt;&gt;"",U11&lt;T11)),"Chronologie incohérente",IF(AND(Q11="Oui",U11=""),"Rétablissement non daté","OK")))))))))</f>
        <v/>
      </c>
      <c r="AP11" s="16">
        <f>IF(R11&lt;&gt;"",R11,IF(S11&lt;&gt;"",S11,""))</f>
        <v/>
      </c>
      <c r="AQ11" s="7">
        <f>IF(AND(A11&lt;&gt;"",OR('Tableau de bord'!$C$9="",D11='Tableau de bord'!$C$9),OR('Tableau de bord'!$C$10="",E11='Tableau de bord'!$C$10),OR('Tableau de bord'!$C$11="",G11='Tableau de bord'!$C$11),OR('Tableau de bord'!$C$12="",H11='Tableau de bord'!$C$12),OR('Tableau de bord'!$C$13="",J11='Tableau de bord'!$C$13),OR('Tableau de bord'!$C$14="",N11='Tableau de bord'!$C$14),OR('Tableau de bord'!$C$15="",M11='Tableau de bord'!$C$15),OR('Tableau de bord'!$C$16="",O11='Tableau de bord'!$C$16),OR('Tableau de bord'!$C$17="",AD11='Tableau de bord'!$C$17)),1,0)</f>
        <v/>
      </c>
      <c r="AR11" s="7">
        <f>IF(AND(A11&lt;&gt;"",AP11&lt;&gt;""),IF(AND(AP11&gt;='Tableau de bord'!$C$5,AP11&lt;'Tableau de bord'!$C$6+1),1,0),0)</f>
        <v/>
      </c>
      <c r="AS11" s="7">
        <f>IF(AND(AQ11=1,AR11=1),1,0)</f>
        <v/>
      </c>
      <c r="AT11" s="7">
        <f>IF(AND(AS11=1,J11="Corrective"),1,0)</f>
        <v/>
      </c>
      <c r="AU11" s="7">
        <f>IF(AND(AS11=1,J11="Préventive"),1,0)</f>
        <v/>
      </c>
      <c r="AV11" s="7">
        <f>IF(AND(AS11=1,Q11="Oui"),1,0)</f>
        <v/>
      </c>
      <c r="AW11" s="21">
        <f>IF(AND(AV11=1,AJ11&lt;&gt;""),AJ11,0)</f>
        <v/>
      </c>
      <c r="AX11" s="21">
        <f>IF(AND(AS11=1,Y11&lt;&gt;""),Y11,0)</f>
        <v/>
      </c>
      <c r="AY11" s="22">
        <f>IF(AND(AS11=1,AH11&lt;&gt;""),AH11,0)</f>
        <v/>
      </c>
      <c r="AZ11" s="22">
        <f>IF(AS11=1,SUM(AE11:AF11),0)</f>
        <v/>
      </c>
      <c r="BA11" s="22">
        <f>IF(AND(AS11=1,AC11="Hors forfait"),AY11,0)</f>
        <v/>
      </c>
      <c r="BB11" s="7">
        <f>IF(AND(AS11=1,AK11&lt;&gt;""),1,0)</f>
        <v/>
      </c>
      <c r="BC11" s="7">
        <f>IF(AND(BB11=1,AK11="Oui"),1,0)</f>
        <v/>
      </c>
      <c r="BD11" s="7">
        <f>IF(AND(AS11=1,AL11&lt;&gt;""),1,0)</f>
        <v/>
      </c>
      <c r="BE11" s="7">
        <f>IF(AND(BD11=1,AL11="Oui"),1,0)</f>
        <v/>
      </c>
      <c r="BF11" s="7">
        <f>IF(AND(AQ11=1,AM11="Non"),1,0)</f>
        <v/>
      </c>
      <c r="BG11" s="21">
        <f>IF(AND(BF11=1,Z11&lt;&gt;""),Z11,0)</f>
        <v/>
      </c>
      <c r="BH11" s="7">
        <f>IF(AND(BF11=1,AN11="Oui"),1,0)</f>
        <v/>
      </c>
      <c r="BI11" s="7">
        <f>IF(AS11=1,N11,"")</f>
        <v/>
      </c>
      <c r="BJ11" s="7">
        <f>IF(BF11=1,N11,"")</f>
        <v/>
      </c>
      <c r="BK11" s="7">
        <f>IF(BF11=1,M11,"")</f>
        <v/>
      </c>
      <c r="BL11" s="7">
        <f>IF(AR11=1,D11&amp;" | "&amp;J11,"")</f>
        <v/>
      </c>
      <c r="BM11" s="7">
        <f>IF(AND(AR11=1,AL11="Non"),D11,"")</f>
        <v/>
      </c>
      <c r="BN11" s="7">
        <f>IF(OR(AO11="",AO11="OK"),0,1)</f>
        <v/>
      </c>
    </row>
    <row r="12" ht="18" customHeight="1">
      <c r="A12" s="7" t="n"/>
      <c r="B12" s="7" t="n"/>
      <c r="C12" s="7" t="n"/>
      <c r="D12" s="7" t="n"/>
      <c r="E12" s="7" t="n"/>
      <c r="F12" s="7" t="n"/>
      <c r="G12" s="7" t="n"/>
      <c r="H12" s="7" t="n"/>
      <c r="I12" s="7" t="n"/>
      <c r="J12" s="7" t="n"/>
      <c r="K12" s="7" t="n"/>
      <c r="L12" s="7" t="n"/>
      <c r="M12" s="7" t="n"/>
      <c r="N12" s="7" t="n"/>
      <c r="O12" s="7" t="n"/>
      <c r="P12" s="7" t="n"/>
      <c r="Q12" s="7" t="n"/>
      <c r="R12" s="20" t="n"/>
      <c r="S12" s="16" t="n"/>
      <c r="T12" s="20" t="n"/>
      <c r="U12" s="20" t="n"/>
      <c r="V12" s="16" t="n"/>
      <c r="W12" s="16" t="n"/>
      <c r="X12" s="21" t="n"/>
      <c r="Y12" s="21" t="n"/>
      <c r="Z12" s="21" t="n"/>
      <c r="AA12" s="21" t="n"/>
      <c r="AB12" s="21" t="n"/>
      <c r="AC12" s="7" t="n"/>
      <c r="AD12" s="7" t="n"/>
      <c r="AE12" s="22" t="n"/>
      <c r="AF12" s="22" t="n"/>
      <c r="AG12" s="22" t="n"/>
      <c r="AH12" s="22">
        <f>IF(A12="","",SUM(AE12:AG12))</f>
        <v/>
      </c>
      <c r="AI12" s="21">
        <f>IF(AND(R12&lt;&gt;"",T12&lt;&gt;""),(T12-R12)*24,"")</f>
        <v/>
      </c>
      <c r="AJ12" s="21">
        <f>IF(AND(R12&lt;&gt;"",U12&lt;&gt;""),(U12-R12)*24,"")</f>
        <v/>
      </c>
      <c r="AK12" s="7">
        <f>IF(OR(AA12="",AI12=""),"",IF(AI12&lt;=AA12,"Oui","Non"))</f>
        <v/>
      </c>
      <c r="AL12" s="7">
        <f>IF(OR(AB12="",AJ12=""),"",IF(AJ12&lt;=AB12,"Oui","Non"))</f>
        <v/>
      </c>
      <c r="AM12" s="7">
        <f>IF(A12="","",IF(OR(N12="Réalisé",N12="Clôturé"),"Oui","Non"))</f>
        <v/>
      </c>
      <c r="AN12" s="7">
        <f>IF(AM12="","",IF(AND(AM12="Non",S12&lt;&gt;"",S12&lt;'Tableau de bord'!$C$7),"Oui","Non"))</f>
        <v/>
      </c>
      <c r="AO12" s="7">
        <f>IF(A12="","",IF(COUNTIF($A$5:$A$504,A12)&gt;1,"N° d’OT en double",IF(COUNTIF('Sites et équipements'!$D$5:$D$204,F12)=0,"Code installation inconnu",IF(OR(D12="",J12="",N12="",M12=""),"Champ obligatoire manquant",IF(AND(R12="",S12=""),"Date de demande ou planifiée manquante",IF(AND(AM12="Oui",V12=""),"Date de réalisation manquante",IF(AND(N12="Clôturé",W12=""),"Date de clôture manquante",IF(OR(AND(T12&lt;&gt;"",R12&lt;&gt;"",T12&lt;R12),AND(U12&lt;&gt;"",T12&lt;&gt;"",U12&lt;T12)),"Chronologie incohérente",IF(AND(Q12="Oui",U12=""),"Rétablissement non daté","OK")))))))))</f>
        <v/>
      </c>
      <c r="AP12" s="16">
        <f>IF(R12&lt;&gt;"",R12,IF(S12&lt;&gt;"",S12,""))</f>
        <v/>
      </c>
      <c r="AQ12" s="7">
        <f>IF(AND(A12&lt;&gt;"",OR('Tableau de bord'!$C$9="",D12='Tableau de bord'!$C$9),OR('Tableau de bord'!$C$10="",E12='Tableau de bord'!$C$10),OR('Tableau de bord'!$C$11="",G12='Tableau de bord'!$C$11),OR('Tableau de bord'!$C$12="",H12='Tableau de bord'!$C$12),OR('Tableau de bord'!$C$13="",J12='Tableau de bord'!$C$13),OR('Tableau de bord'!$C$14="",N12='Tableau de bord'!$C$14),OR('Tableau de bord'!$C$15="",M12='Tableau de bord'!$C$15),OR('Tableau de bord'!$C$16="",O12='Tableau de bord'!$C$16),OR('Tableau de bord'!$C$17="",AD12='Tableau de bord'!$C$17)),1,0)</f>
        <v/>
      </c>
      <c r="AR12" s="7">
        <f>IF(AND(A12&lt;&gt;"",AP12&lt;&gt;""),IF(AND(AP12&gt;='Tableau de bord'!$C$5,AP12&lt;'Tableau de bord'!$C$6+1),1,0),0)</f>
        <v/>
      </c>
      <c r="AS12" s="7">
        <f>IF(AND(AQ12=1,AR12=1),1,0)</f>
        <v/>
      </c>
      <c r="AT12" s="7">
        <f>IF(AND(AS12=1,J12="Corrective"),1,0)</f>
        <v/>
      </c>
      <c r="AU12" s="7">
        <f>IF(AND(AS12=1,J12="Préventive"),1,0)</f>
        <v/>
      </c>
      <c r="AV12" s="7">
        <f>IF(AND(AS12=1,Q12="Oui"),1,0)</f>
        <v/>
      </c>
      <c r="AW12" s="21">
        <f>IF(AND(AV12=1,AJ12&lt;&gt;""),AJ12,0)</f>
        <v/>
      </c>
      <c r="AX12" s="21">
        <f>IF(AND(AS12=1,Y12&lt;&gt;""),Y12,0)</f>
        <v/>
      </c>
      <c r="AY12" s="22">
        <f>IF(AND(AS12=1,AH12&lt;&gt;""),AH12,0)</f>
        <v/>
      </c>
      <c r="AZ12" s="22">
        <f>IF(AS12=1,SUM(AE12:AF12),0)</f>
        <v/>
      </c>
      <c r="BA12" s="22">
        <f>IF(AND(AS12=1,AC12="Hors forfait"),AY12,0)</f>
        <v/>
      </c>
      <c r="BB12" s="7">
        <f>IF(AND(AS12=1,AK12&lt;&gt;""),1,0)</f>
        <v/>
      </c>
      <c r="BC12" s="7">
        <f>IF(AND(BB12=1,AK12="Oui"),1,0)</f>
        <v/>
      </c>
      <c r="BD12" s="7">
        <f>IF(AND(AS12=1,AL12&lt;&gt;""),1,0)</f>
        <v/>
      </c>
      <c r="BE12" s="7">
        <f>IF(AND(BD12=1,AL12="Oui"),1,0)</f>
        <v/>
      </c>
      <c r="BF12" s="7">
        <f>IF(AND(AQ12=1,AM12="Non"),1,0)</f>
        <v/>
      </c>
      <c r="BG12" s="21">
        <f>IF(AND(BF12=1,Z12&lt;&gt;""),Z12,0)</f>
        <v/>
      </c>
      <c r="BH12" s="7">
        <f>IF(AND(BF12=1,AN12="Oui"),1,0)</f>
        <v/>
      </c>
      <c r="BI12" s="7">
        <f>IF(AS12=1,N12,"")</f>
        <v/>
      </c>
      <c r="BJ12" s="7">
        <f>IF(BF12=1,N12,"")</f>
        <v/>
      </c>
      <c r="BK12" s="7">
        <f>IF(BF12=1,M12,"")</f>
        <v/>
      </c>
      <c r="BL12" s="7">
        <f>IF(AR12=1,D12&amp;" | "&amp;J12,"")</f>
        <v/>
      </c>
      <c r="BM12" s="7">
        <f>IF(AND(AR12=1,AL12="Non"),D12,"")</f>
        <v/>
      </c>
      <c r="BN12" s="7">
        <f>IF(OR(AO12="",AO12="OK"),0,1)</f>
        <v/>
      </c>
    </row>
    <row r="13" ht="18" customHeight="1">
      <c r="A13" s="7" t="n"/>
      <c r="B13" s="7" t="n"/>
      <c r="C13" s="7" t="n"/>
      <c r="D13" s="7" t="n"/>
      <c r="E13" s="7" t="n"/>
      <c r="F13" s="7" t="n"/>
      <c r="G13" s="7" t="n"/>
      <c r="H13" s="7" t="n"/>
      <c r="I13" s="7" t="n"/>
      <c r="J13" s="7" t="n"/>
      <c r="K13" s="7" t="n"/>
      <c r="L13" s="7" t="n"/>
      <c r="M13" s="7" t="n"/>
      <c r="N13" s="7" t="n"/>
      <c r="O13" s="7" t="n"/>
      <c r="P13" s="7" t="n"/>
      <c r="Q13" s="7" t="n"/>
      <c r="R13" s="20" t="n"/>
      <c r="S13" s="16" t="n"/>
      <c r="T13" s="20" t="n"/>
      <c r="U13" s="20" t="n"/>
      <c r="V13" s="16" t="n"/>
      <c r="W13" s="16" t="n"/>
      <c r="X13" s="21" t="n"/>
      <c r="Y13" s="21" t="n"/>
      <c r="Z13" s="21" t="n"/>
      <c r="AA13" s="21" t="n"/>
      <c r="AB13" s="21" t="n"/>
      <c r="AC13" s="7" t="n"/>
      <c r="AD13" s="7" t="n"/>
      <c r="AE13" s="22" t="n"/>
      <c r="AF13" s="22" t="n"/>
      <c r="AG13" s="22" t="n"/>
      <c r="AH13" s="22">
        <f>IF(A13="","",SUM(AE13:AG13))</f>
        <v/>
      </c>
      <c r="AI13" s="21">
        <f>IF(AND(R13&lt;&gt;"",T13&lt;&gt;""),(T13-R13)*24,"")</f>
        <v/>
      </c>
      <c r="AJ13" s="21">
        <f>IF(AND(R13&lt;&gt;"",U13&lt;&gt;""),(U13-R13)*24,"")</f>
        <v/>
      </c>
      <c r="AK13" s="7">
        <f>IF(OR(AA13="",AI13=""),"",IF(AI13&lt;=AA13,"Oui","Non"))</f>
        <v/>
      </c>
      <c r="AL13" s="7">
        <f>IF(OR(AB13="",AJ13=""),"",IF(AJ13&lt;=AB13,"Oui","Non"))</f>
        <v/>
      </c>
      <c r="AM13" s="7">
        <f>IF(A13="","",IF(OR(N13="Réalisé",N13="Clôturé"),"Oui","Non"))</f>
        <v/>
      </c>
      <c r="AN13" s="7">
        <f>IF(AM13="","",IF(AND(AM13="Non",S13&lt;&gt;"",S13&lt;'Tableau de bord'!$C$7),"Oui","Non"))</f>
        <v/>
      </c>
      <c r="AO13" s="7">
        <f>IF(A13="","",IF(COUNTIF($A$5:$A$504,A13)&gt;1,"N° d’OT en double",IF(COUNTIF('Sites et équipements'!$D$5:$D$204,F13)=0,"Code installation inconnu",IF(OR(D13="",J13="",N13="",M13=""),"Champ obligatoire manquant",IF(AND(R13="",S13=""),"Date de demande ou planifiée manquante",IF(AND(AM13="Oui",V13=""),"Date de réalisation manquante",IF(AND(N13="Clôturé",W13=""),"Date de clôture manquante",IF(OR(AND(T13&lt;&gt;"",R13&lt;&gt;"",T13&lt;R13),AND(U13&lt;&gt;"",T13&lt;&gt;"",U13&lt;T13)),"Chronologie incohérente",IF(AND(Q13="Oui",U13=""),"Rétablissement non daté","OK")))))))))</f>
        <v/>
      </c>
      <c r="AP13" s="16">
        <f>IF(R13&lt;&gt;"",R13,IF(S13&lt;&gt;"",S13,""))</f>
        <v/>
      </c>
      <c r="AQ13" s="7">
        <f>IF(AND(A13&lt;&gt;"",OR('Tableau de bord'!$C$9="",D13='Tableau de bord'!$C$9),OR('Tableau de bord'!$C$10="",E13='Tableau de bord'!$C$10),OR('Tableau de bord'!$C$11="",G13='Tableau de bord'!$C$11),OR('Tableau de bord'!$C$12="",H13='Tableau de bord'!$C$12),OR('Tableau de bord'!$C$13="",J13='Tableau de bord'!$C$13),OR('Tableau de bord'!$C$14="",N13='Tableau de bord'!$C$14),OR('Tableau de bord'!$C$15="",M13='Tableau de bord'!$C$15),OR('Tableau de bord'!$C$16="",O13='Tableau de bord'!$C$16),OR('Tableau de bord'!$C$17="",AD13='Tableau de bord'!$C$17)),1,0)</f>
        <v/>
      </c>
      <c r="AR13" s="7">
        <f>IF(AND(A13&lt;&gt;"",AP13&lt;&gt;""),IF(AND(AP13&gt;='Tableau de bord'!$C$5,AP13&lt;'Tableau de bord'!$C$6+1),1,0),0)</f>
        <v/>
      </c>
      <c r="AS13" s="7">
        <f>IF(AND(AQ13=1,AR13=1),1,0)</f>
        <v/>
      </c>
      <c r="AT13" s="7">
        <f>IF(AND(AS13=1,J13="Corrective"),1,0)</f>
        <v/>
      </c>
      <c r="AU13" s="7">
        <f>IF(AND(AS13=1,J13="Préventive"),1,0)</f>
        <v/>
      </c>
      <c r="AV13" s="7">
        <f>IF(AND(AS13=1,Q13="Oui"),1,0)</f>
        <v/>
      </c>
      <c r="AW13" s="21">
        <f>IF(AND(AV13=1,AJ13&lt;&gt;""),AJ13,0)</f>
        <v/>
      </c>
      <c r="AX13" s="21">
        <f>IF(AND(AS13=1,Y13&lt;&gt;""),Y13,0)</f>
        <v/>
      </c>
      <c r="AY13" s="22">
        <f>IF(AND(AS13=1,AH13&lt;&gt;""),AH13,0)</f>
        <v/>
      </c>
      <c r="AZ13" s="22">
        <f>IF(AS13=1,SUM(AE13:AF13),0)</f>
        <v/>
      </c>
      <c r="BA13" s="22">
        <f>IF(AND(AS13=1,AC13="Hors forfait"),AY13,0)</f>
        <v/>
      </c>
      <c r="BB13" s="7">
        <f>IF(AND(AS13=1,AK13&lt;&gt;""),1,0)</f>
        <v/>
      </c>
      <c r="BC13" s="7">
        <f>IF(AND(BB13=1,AK13="Oui"),1,0)</f>
        <v/>
      </c>
      <c r="BD13" s="7">
        <f>IF(AND(AS13=1,AL13&lt;&gt;""),1,0)</f>
        <v/>
      </c>
      <c r="BE13" s="7">
        <f>IF(AND(BD13=1,AL13="Oui"),1,0)</f>
        <v/>
      </c>
      <c r="BF13" s="7">
        <f>IF(AND(AQ13=1,AM13="Non"),1,0)</f>
        <v/>
      </c>
      <c r="BG13" s="21">
        <f>IF(AND(BF13=1,Z13&lt;&gt;""),Z13,0)</f>
        <v/>
      </c>
      <c r="BH13" s="7">
        <f>IF(AND(BF13=1,AN13="Oui"),1,0)</f>
        <v/>
      </c>
      <c r="BI13" s="7">
        <f>IF(AS13=1,N13,"")</f>
        <v/>
      </c>
      <c r="BJ13" s="7">
        <f>IF(BF13=1,N13,"")</f>
        <v/>
      </c>
      <c r="BK13" s="7">
        <f>IF(BF13=1,M13,"")</f>
        <v/>
      </c>
      <c r="BL13" s="7">
        <f>IF(AR13=1,D13&amp;" | "&amp;J13,"")</f>
        <v/>
      </c>
      <c r="BM13" s="7">
        <f>IF(AND(AR13=1,AL13="Non"),D13,"")</f>
        <v/>
      </c>
      <c r="BN13" s="7">
        <f>IF(OR(AO13="",AO13="OK"),0,1)</f>
        <v/>
      </c>
    </row>
    <row r="14" ht="18" customHeight="1">
      <c r="A14" s="7" t="n"/>
      <c r="B14" s="7" t="n"/>
      <c r="C14" s="7" t="n"/>
      <c r="D14" s="7" t="n"/>
      <c r="E14" s="7" t="n"/>
      <c r="F14" s="7" t="n"/>
      <c r="G14" s="7" t="n"/>
      <c r="H14" s="7" t="n"/>
      <c r="I14" s="7" t="n"/>
      <c r="J14" s="7" t="n"/>
      <c r="K14" s="7" t="n"/>
      <c r="L14" s="7" t="n"/>
      <c r="M14" s="7" t="n"/>
      <c r="N14" s="7" t="n"/>
      <c r="O14" s="7" t="n"/>
      <c r="P14" s="7" t="n"/>
      <c r="Q14" s="7" t="n"/>
      <c r="R14" s="20" t="n"/>
      <c r="S14" s="16" t="n"/>
      <c r="T14" s="20" t="n"/>
      <c r="U14" s="20" t="n"/>
      <c r="V14" s="16" t="n"/>
      <c r="W14" s="16" t="n"/>
      <c r="X14" s="21" t="n"/>
      <c r="Y14" s="21" t="n"/>
      <c r="Z14" s="21" t="n"/>
      <c r="AA14" s="21" t="n"/>
      <c r="AB14" s="21" t="n"/>
      <c r="AC14" s="7" t="n"/>
      <c r="AD14" s="7" t="n"/>
      <c r="AE14" s="22" t="n"/>
      <c r="AF14" s="22" t="n"/>
      <c r="AG14" s="22" t="n"/>
      <c r="AH14" s="22">
        <f>IF(A14="","",SUM(AE14:AG14))</f>
        <v/>
      </c>
      <c r="AI14" s="21">
        <f>IF(AND(R14&lt;&gt;"",T14&lt;&gt;""),(T14-R14)*24,"")</f>
        <v/>
      </c>
      <c r="AJ14" s="21">
        <f>IF(AND(R14&lt;&gt;"",U14&lt;&gt;""),(U14-R14)*24,"")</f>
        <v/>
      </c>
      <c r="AK14" s="7">
        <f>IF(OR(AA14="",AI14=""),"",IF(AI14&lt;=AA14,"Oui","Non"))</f>
        <v/>
      </c>
      <c r="AL14" s="7">
        <f>IF(OR(AB14="",AJ14=""),"",IF(AJ14&lt;=AB14,"Oui","Non"))</f>
        <v/>
      </c>
      <c r="AM14" s="7">
        <f>IF(A14="","",IF(OR(N14="Réalisé",N14="Clôturé"),"Oui","Non"))</f>
        <v/>
      </c>
      <c r="AN14" s="7">
        <f>IF(AM14="","",IF(AND(AM14="Non",S14&lt;&gt;"",S14&lt;'Tableau de bord'!$C$7),"Oui","Non"))</f>
        <v/>
      </c>
      <c r="AO14" s="7">
        <f>IF(A14="","",IF(COUNTIF($A$5:$A$504,A14)&gt;1,"N° d’OT en double",IF(COUNTIF('Sites et équipements'!$D$5:$D$204,F14)=0,"Code installation inconnu",IF(OR(D14="",J14="",N14="",M14=""),"Champ obligatoire manquant",IF(AND(R14="",S14=""),"Date de demande ou planifiée manquante",IF(AND(AM14="Oui",V14=""),"Date de réalisation manquante",IF(AND(N14="Clôturé",W14=""),"Date de clôture manquante",IF(OR(AND(T14&lt;&gt;"",R14&lt;&gt;"",T14&lt;R14),AND(U14&lt;&gt;"",T14&lt;&gt;"",U14&lt;T14)),"Chronologie incohérente",IF(AND(Q14="Oui",U14=""),"Rétablissement non daté","OK")))))))))</f>
        <v/>
      </c>
      <c r="AP14" s="16">
        <f>IF(R14&lt;&gt;"",R14,IF(S14&lt;&gt;"",S14,""))</f>
        <v/>
      </c>
      <c r="AQ14" s="7">
        <f>IF(AND(A14&lt;&gt;"",OR('Tableau de bord'!$C$9="",D14='Tableau de bord'!$C$9),OR('Tableau de bord'!$C$10="",E14='Tableau de bord'!$C$10),OR('Tableau de bord'!$C$11="",G14='Tableau de bord'!$C$11),OR('Tableau de bord'!$C$12="",H14='Tableau de bord'!$C$12),OR('Tableau de bord'!$C$13="",J14='Tableau de bord'!$C$13),OR('Tableau de bord'!$C$14="",N14='Tableau de bord'!$C$14),OR('Tableau de bord'!$C$15="",M14='Tableau de bord'!$C$15),OR('Tableau de bord'!$C$16="",O14='Tableau de bord'!$C$16),OR('Tableau de bord'!$C$17="",AD14='Tableau de bord'!$C$17)),1,0)</f>
        <v/>
      </c>
      <c r="AR14" s="7">
        <f>IF(AND(A14&lt;&gt;"",AP14&lt;&gt;""),IF(AND(AP14&gt;='Tableau de bord'!$C$5,AP14&lt;'Tableau de bord'!$C$6+1),1,0),0)</f>
        <v/>
      </c>
      <c r="AS14" s="7">
        <f>IF(AND(AQ14=1,AR14=1),1,0)</f>
        <v/>
      </c>
      <c r="AT14" s="7">
        <f>IF(AND(AS14=1,J14="Corrective"),1,0)</f>
        <v/>
      </c>
      <c r="AU14" s="7">
        <f>IF(AND(AS14=1,J14="Préventive"),1,0)</f>
        <v/>
      </c>
      <c r="AV14" s="7">
        <f>IF(AND(AS14=1,Q14="Oui"),1,0)</f>
        <v/>
      </c>
      <c r="AW14" s="21">
        <f>IF(AND(AV14=1,AJ14&lt;&gt;""),AJ14,0)</f>
        <v/>
      </c>
      <c r="AX14" s="21">
        <f>IF(AND(AS14=1,Y14&lt;&gt;""),Y14,0)</f>
        <v/>
      </c>
      <c r="AY14" s="22">
        <f>IF(AND(AS14=1,AH14&lt;&gt;""),AH14,0)</f>
        <v/>
      </c>
      <c r="AZ14" s="22">
        <f>IF(AS14=1,SUM(AE14:AF14),0)</f>
        <v/>
      </c>
      <c r="BA14" s="22">
        <f>IF(AND(AS14=1,AC14="Hors forfait"),AY14,0)</f>
        <v/>
      </c>
      <c r="BB14" s="7">
        <f>IF(AND(AS14=1,AK14&lt;&gt;""),1,0)</f>
        <v/>
      </c>
      <c r="BC14" s="7">
        <f>IF(AND(BB14=1,AK14="Oui"),1,0)</f>
        <v/>
      </c>
      <c r="BD14" s="7">
        <f>IF(AND(AS14=1,AL14&lt;&gt;""),1,0)</f>
        <v/>
      </c>
      <c r="BE14" s="7">
        <f>IF(AND(BD14=1,AL14="Oui"),1,0)</f>
        <v/>
      </c>
      <c r="BF14" s="7">
        <f>IF(AND(AQ14=1,AM14="Non"),1,0)</f>
        <v/>
      </c>
      <c r="BG14" s="21">
        <f>IF(AND(BF14=1,Z14&lt;&gt;""),Z14,0)</f>
        <v/>
      </c>
      <c r="BH14" s="7">
        <f>IF(AND(BF14=1,AN14="Oui"),1,0)</f>
        <v/>
      </c>
      <c r="BI14" s="7">
        <f>IF(AS14=1,N14,"")</f>
        <v/>
      </c>
      <c r="BJ14" s="7">
        <f>IF(BF14=1,N14,"")</f>
        <v/>
      </c>
      <c r="BK14" s="7">
        <f>IF(BF14=1,M14,"")</f>
        <v/>
      </c>
      <c r="BL14" s="7">
        <f>IF(AR14=1,D14&amp;" | "&amp;J14,"")</f>
        <v/>
      </c>
      <c r="BM14" s="7">
        <f>IF(AND(AR14=1,AL14="Non"),D14,"")</f>
        <v/>
      </c>
      <c r="BN14" s="7">
        <f>IF(OR(AO14="",AO14="OK"),0,1)</f>
        <v/>
      </c>
    </row>
    <row r="15" ht="18" customHeight="1">
      <c r="A15" s="7" t="n"/>
      <c r="B15" s="7" t="n"/>
      <c r="C15" s="7" t="n"/>
      <c r="D15" s="7" t="n"/>
      <c r="E15" s="7" t="n"/>
      <c r="F15" s="7" t="n"/>
      <c r="G15" s="7" t="n"/>
      <c r="H15" s="7" t="n"/>
      <c r="I15" s="7" t="n"/>
      <c r="J15" s="7" t="n"/>
      <c r="K15" s="7" t="n"/>
      <c r="L15" s="7" t="n"/>
      <c r="M15" s="7" t="n"/>
      <c r="N15" s="7" t="n"/>
      <c r="O15" s="7" t="n"/>
      <c r="P15" s="7" t="n"/>
      <c r="Q15" s="7" t="n"/>
      <c r="R15" s="20" t="n"/>
      <c r="S15" s="16" t="n"/>
      <c r="T15" s="20" t="n"/>
      <c r="U15" s="20" t="n"/>
      <c r="V15" s="16" t="n"/>
      <c r="W15" s="16" t="n"/>
      <c r="X15" s="21" t="n"/>
      <c r="Y15" s="21" t="n"/>
      <c r="Z15" s="21" t="n"/>
      <c r="AA15" s="21" t="n"/>
      <c r="AB15" s="21" t="n"/>
      <c r="AC15" s="7" t="n"/>
      <c r="AD15" s="7" t="n"/>
      <c r="AE15" s="22" t="n"/>
      <c r="AF15" s="22" t="n"/>
      <c r="AG15" s="22" t="n"/>
      <c r="AH15" s="22">
        <f>IF(A15="","",SUM(AE15:AG15))</f>
        <v/>
      </c>
      <c r="AI15" s="21">
        <f>IF(AND(R15&lt;&gt;"",T15&lt;&gt;""),(T15-R15)*24,"")</f>
        <v/>
      </c>
      <c r="AJ15" s="21">
        <f>IF(AND(R15&lt;&gt;"",U15&lt;&gt;""),(U15-R15)*24,"")</f>
        <v/>
      </c>
      <c r="AK15" s="7">
        <f>IF(OR(AA15="",AI15=""),"",IF(AI15&lt;=AA15,"Oui","Non"))</f>
        <v/>
      </c>
      <c r="AL15" s="7">
        <f>IF(OR(AB15="",AJ15=""),"",IF(AJ15&lt;=AB15,"Oui","Non"))</f>
        <v/>
      </c>
      <c r="AM15" s="7">
        <f>IF(A15="","",IF(OR(N15="Réalisé",N15="Clôturé"),"Oui","Non"))</f>
        <v/>
      </c>
      <c r="AN15" s="7">
        <f>IF(AM15="","",IF(AND(AM15="Non",S15&lt;&gt;"",S15&lt;'Tableau de bord'!$C$7),"Oui","Non"))</f>
        <v/>
      </c>
      <c r="AO15" s="7">
        <f>IF(A15="","",IF(COUNTIF($A$5:$A$504,A15)&gt;1,"N° d’OT en double",IF(COUNTIF('Sites et équipements'!$D$5:$D$204,F15)=0,"Code installation inconnu",IF(OR(D15="",J15="",N15="",M15=""),"Champ obligatoire manquant",IF(AND(R15="",S15=""),"Date de demande ou planifiée manquante",IF(AND(AM15="Oui",V15=""),"Date de réalisation manquante",IF(AND(N15="Clôturé",W15=""),"Date de clôture manquante",IF(OR(AND(T15&lt;&gt;"",R15&lt;&gt;"",T15&lt;R15),AND(U15&lt;&gt;"",T15&lt;&gt;"",U15&lt;T15)),"Chronologie incohérente",IF(AND(Q15="Oui",U15=""),"Rétablissement non daté","OK")))))))))</f>
        <v/>
      </c>
      <c r="AP15" s="16">
        <f>IF(R15&lt;&gt;"",R15,IF(S15&lt;&gt;"",S15,""))</f>
        <v/>
      </c>
      <c r="AQ15" s="7">
        <f>IF(AND(A15&lt;&gt;"",OR('Tableau de bord'!$C$9="",D15='Tableau de bord'!$C$9),OR('Tableau de bord'!$C$10="",E15='Tableau de bord'!$C$10),OR('Tableau de bord'!$C$11="",G15='Tableau de bord'!$C$11),OR('Tableau de bord'!$C$12="",H15='Tableau de bord'!$C$12),OR('Tableau de bord'!$C$13="",J15='Tableau de bord'!$C$13),OR('Tableau de bord'!$C$14="",N15='Tableau de bord'!$C$14),OR('Tableau de bord'!$C$15="",M15='Tableau de bord'!$C$15),OR('Tableau de bord'!$C$16="",O15='Tableau de bord'!$C$16),OR('Tableau de bord'!$C$17="",AD15='Tableau de bord'!$C$17)),1,0)</f>
        <v/>
      </c>
      <c r="AR15" s="7">
        <f>IF(AND(A15&lt;&gt;"",AP15&lt;&gt;""),IF(AND(AP15&gt;='Tableau de bord'!$C$5,AP15&lt;'Tableau de bord'!$C$6+1),1,0),0)</f>
        <v/>
      </c>
      <c r="AS15" s="7">
        <f>IF(AND(AQ15=1,AR15=1),1,0)</f>
        <v/>
      </c>
      <c r="AT15" s="7">
        <f>IF(AND(AS15=1,J15="Corrective"),1,0)</f>
        <v/>
      </c>
      <c r="AU15" s="7">
        <f>IF(AND(AS15=1,J15="Préventive"),1,0)</f>
        <v/>
      </c>
      <c r="AV15" s="7">
        <f>IF(AND(AS15=1,Q15="Oui"),1,0)</f>
        <v/>
      </c>
      <c r="AW15" s="21">
        <f>IF(AND(AV15=1,AJ15&lt;&gt;""),AJ15,0)</f>
        <v/>
      </c>
      <c r="AX15" s="21">
        <f>IF(AND(AS15=1,Y15&lt;&gt;""),Y15,0)</f>
        <v/>
      </c>
      <c r="AY15" s="22">
        <f>IF(AND(AS15=1,AH15&lt;&gt;""),AH15,0)</f>
        <v/>
      </c>
      <c r="AZ15" s="22">
        <f>IF(AS15=1,SUM(AE15:AF15),0)</f>
        <v/>
      </c>
      <c r="BA15" s="22">
        <f>IF(AND(AS15=1,AC15="Hors forfait"),AY15,0)</f>
        <v/>
      </c>
      <c r="BB15" s="7">
        <f>IF(AND(AS15=1,AK15&lt;&gt;""),1,0)</f>
        <v/>
      </c>
      <c r="BC15" s="7">
        <f>IF(AND(BB15=1,AK15="Oui"),1,0)</f>
        <v/>
      </c>
      <c r="BD15" s="7">
        <f>IF(AND(AS15=1,AL15&lt;&gt;""),1,0)</f>
        <v/>
      </c>
      <c r="BE15" s="7">
        <f>IF(AND(BD15=1,AL15="Oui"),1,0)</f>
        <v/>
      </c>
      <c r="BF15" s="7">
        <f>IF(AND(AQ15=1,AM15="Non"),1,0)</f>
        <v/>
      </c>
      <c r="BG15" s="21">
        <f>IF(AND(BF15=1,Z15&lt;&gt;""),Z15,0)</f>
        <v/>
      </c>
      <c r="BH15" s="7">
        <f>IF(AND(BF15=1,AN15="Oui"),1,0)</f>
        <v/>
      </c>
      <c r="BI15" s="7">
        <f>IF(AS15=1,N15,"")</f>
        <v/>
      </c>
      <c r="BJ15" s="7">
        <f>IF(BF15=1,N15,"")</f>
        <v/>
      </c>
      <c r="BK15" s="7">
        <f>IF(BF15=1,M15,"")</f>
        <v/>
      </c>
      <c r="BL15" s="7">
        <f>IF(AR15=1,D15&amp;" | "&amp;J15,"")</f>
        <v/>
      </c>
      <c r="BM15" s="7">
        <f>IF(AND(AR15=1,AL15="Non"),D15,"")</f>
        <v/>
      </c>
      <c r="BN15" s="7">
        <f>IF(OR(AO15="",AO15="OK"),0,1)</f>
        <v/>
      </c>
    </row>
    <row r="16" ht="18" customHeight="1">
      <c r="A16" s="7" t="n"/>
      <c r="B16" s="7" t="n"/>
      <c r="C16" s="7" t="n"/>
      <c r="D16" s="7" t="n"/>
      <c r="E16" s="7" t="n"/>
      <c r="F16" s="7" t="n"/>
      <c r="G16" s="7" t="n"/>
      <c r="H16" s="7" t="n"/>
      <c r="I16" s="7" t="n"/>
      <c r="J16" s="7" t="n"/>
      <c r="K16" s="7" t="n"/>
      <c r="L16" s="7" t="n"/>
      <c r="M16" s="7" t="n"/>
      <c r="N16" s="7" t="n"/>
      <c r="O16" s="7" t="n"/>
      <c r="P16" s="7" t="n"/>
      <c r="Q16" s="7" t="n"/>
      <c r="R16" s="20" t="n"/>
      <c r="S16" s="16" t="n"/>
      <c r="T16" s="20" t="n"/>
      <c r="U16" s="20" t="n"/>
      <c r="V16" s="16" t="n"/>
      <c r="W16" s="16" t="n"/>
      <c r="X16" s="21" t="n"/>
      <c r="Y16" s="21" t="n"/>
      <c r="Z16" s="21" t="n"/>
      <c r="AA16" s="21" t="n"/>
      <c r="AB16" s="21" t="n"/>
      <c r="AC16" s="7" t="n"/>
      <c r="AD16" s="7" t="n"/>
      <c r="AE16" s="22" t="n"/>
      <c r="AF16" s="22" t="n"/>
      <c r="AG16" s="22" t="n"/>
      <c r="AH16" s="22">
        <f>IF(A16="","",SUM(AE16:AG16))</f>
        <v/>
      </c>
      <c r="AI16" s="21">
        <f>IF(AND(R16&lt;&gt;"",T16&lt;&gt;""),(T16-R16)*24,"")</f>
        <v/>
      </c>
      <c r="AJ16" s="21">
        <f>IF(AND(R16&lt;&gt;"",U16&lt;&gt;""),(U16-R16)*24,"")</f>
        <v/>
      </c>
      <c r="AK16" s="7">
        <f>IF(OR(AA16="",AI16=""),"",IF(AI16&lt;=AA16,"Oui","Non"))</f>
        <v/>
      </c>
      <c r="AL16" s="7">
        <f>IF(OR(AB16="",AJ16=""),"",IF(AJ16&lt;=AB16,"Oui","Non"))</f>
        <v/>
      </c>
      <c r="AM16" s="7">
        <f>IF(A16="","",IF(OR(N16="Réalisé",N16="Clôturé"),"Oui","Non"))</f>
        <v/>
      </c>
      <c r="AN16" s="7">
        <f>IF(AM16="","",IF(AND(AM16="Non",S16&lt;&gt;"",S16&lt;'Tableau de bord'!$C$7),"Oui","Non"))</f>
        <v/>
      </c>
      <c r="AO16" s="7">
        <f>IF(A16="","",IF(COUNTIF($A$5:$A$504,A16)&gt;1,"N° d’OT en double",IF(COUNTIF('Sites et équipements'!$D$5:$D$204,F16)=0,"Code installation inconnu",IF(OR(D16="",J16="",N16="",M16=""),"Champ obligatoire manquant",IF(AND(R16="",S16=""),"Date de demande ou planifiée manquante",IF(AND(AM16="Oui",V16=""),"Date de réalisation manquante",IF(AND(N16="Clôturé",W16=""),"Date de clôture manquante",IF(OR(AND(T16&lt;&gt;"",R16&lt;&gt;"",T16&lt;R16),AND(U16&lt;&gt;"",T16&lt;&gt;"",U16&lt;T16)),"Chronologie incohérente",IF(AND(Q16="Oui",U16=""),"Rétablissement non daté","OK")))))))))</f>
        <v/>
      </c>
      <c r="AP16" s="16">
        <f>IF(R16&lt;&gt;"",R16,IF(S16&lt;&gt;"",S16,""))</f>
        <v/>
      </c>
      <c r="AQ16" s="7">
        <f>IF(AND(A16&lt;&gt;"",OR('Tableau de bord'!$C$9="",D16='Tableau de bord'!$C$9),OR('Tableau de bord'!$C$10="",E16='Tableau de bord'!$C$10),OR('Tableau de bord'!$C$11="",G16='Tableau de bord'!$C$11),OR('Tableau de bord'!$C$12="",H16='Tableau de bord'!$C$12),OR('Tableau de bord'!$C$13="",J16='Tableau de bord'!$C$13),OR('Tableau de bord'!$C$14="",N16='Tableau de bord'!$C$14),OR('Tableau de bord'!$C$15="",M16='Tableau de bord'!$C$15),OR('Tableau de bord'!$C$16="",O16='Tableau de bord'!$C$16),OR('Tableau de bord'!$C$17="",AD16='Tableau de bord'!$C$17)),1,0)</f>
        <v/>
      </c>
      <c r="AR16" s="7">
        <f>IF(AND(A16&lt;&gt;"",AP16&lt;&gt;""),IF(AND(AP16&gt;='Tableau de bord'!$C$5,AP16&lt;'Tableau de bord'!$C$6+1),1,0),0)</f>
        <v/>
      </c>
      <c r="AS16" s="7">
        <f>IF(AND(AQ16=1,AR16=1),1,0)</f>
        <v/>
      </c>
      <c r="AT16" s="7">
        <f>IF(AND(AS16=1,J16="Corrective"),1,0)</f>
        <v/>
      </c>
      <c r="AU16" s="7">
        <f>IF(AND(AS16=1,J16="Préventive"),1,0)</f>
        <v/>
      </c>
      <c r="AV16" s="7">
        <f>IF(AND(AS16=1,Q16="Oui"),1,0)</f>
        <v/>
      </c>
      <c r="AW16" s="21">
        <f>IF(AND(AV16=1,AJ16&lt;&gt;""),AJ16,0)</f>
        <v/>
      </c>
      <c r="AX16" s="21">
        <f>IF(AND(AS16=1,Y16&lt;&gt;""),Y16,0)</f>
        <v/>
      </c>
      <c r="AY16" s="22">
        <f>IF(AND(AS16=1,AH16&lt;&gt;""),AH16,0)</f>
        <v/>
      </c>
      <c r="AZ16" s="22">
        <f>IF(AS16=1,SUM(AE16:AF16),0)</f>
        <v/>
      </c>
      <c r="BA16" s="22">
        <f>IF(AND(AS16=1,AC16="Hors forfait"),AY16,0)</f>
        <v/>
      </c>
      <c r="BB16" s="7">
        <f>IF(AND(AS16=1,AK16&lt;&gt;""),1,0)</f>
        <v/>
      </c>
      <c r="BC16" s="7">
        <f>IF(AND(BB16=1,AK16="Oui"),1,0)</f>
        <v/>
      </c>
      <c r="BD16" s="7">
        <f>IF(AND(AS16=1,AL16&lt;&gt;""),1,0)</f>
        <v/>
      </c>
      <c r="BE16" s="7">
        <f>IF(AND(BD16=1,AL16="Oui"),1,0)</f>
        <v/>
      </c>
      <c r="BF16" s="7">
        <f>IF(AND(AQ16=1,AM16="Non"),1,0)</f>
        <v/>
      </c>
      <c r="BG16" s="21">
        <f>IF(AND(BF16=1,Z16&lt;&gt;""),Z16,0)</f>
        <v/>
      </c>
      <c r="BH16" s="7">
        <f>IF(AND(BF16=1,AN16="Oui"),1,0)</f>
        <v/>
      </c>
      <c r="BI16" s="7">
        <f>IF(AS16=1,N16,"")</f>
        <v/>
      </c>
      <c r="BJ16" s="7">
        <f>IF(BF16=1,N16,"")</f>
        <v/>
      </c>
      <c r="BK16" s="7">
        <f>IF(BF16=1,M16,"")</f>
        <v/>
      </c>
      <c r="BL16" s="7">
        <f>IF(AR16=1,D16&amp;" | "&amp;J16,"")</f>
        <v/>
      </c>
      <c r="BM16" s="7">
        <f>IF(AND(AR16=1,AL16="Non"),D16,"")</f>
        <v/>
      </c>
      <c r="BN16" s="7">
        <f>IF(OR(AO16="",AO16="OK"),0,1)</f>
        <v/>
      </c>
    </row>
    <row r="17" ht="18" customHeight="1">
      <c r="A17" s="7" t="n"/>
      <c r="B17" s="7" t="n"/>
      <c r="C17" s="7" t="n"/>
      <c r="D17" s="7" t="n"/>
      <c r="E17" s="7" t="n"/>
      <c r="F17" s="7" t="n"/>
      <c r="G17" s="7" t="n"/>
      <c r="H17" s="7" t="n"/>
      <c r="I17" s="7" t="n"/>
      <c r="J17" s="7" t="n"/>
      <c r="K17" s="7" t="n"/>
      <c r="L17" s="7" t="n"/>
      <c r="M17" s="7" t="n"/>
      <c r="N17" s="7" t="n"/>
      <c r="O17" s="7" t="n"/>
      <c r="P17" s="7" t="n"/>
      <c r="Q17" s="7" t="n"/>
      <c r="R17" s="20" t="n"/>
      <c r="S17" s="16" t="n"/>
      <c r="T17" s="20" t="n"/>
      <c r="U17" s="20" t="n"/>
      <c r="V17" s="16" t="n"/>
      <c r="W17" s="16" t="n"/>
      <c r="X17" s="21" t="n"/>
      <c r="Y17" s="21" t="n"/>
      <c r="Z17" s="21" t="n"/>
      <c r="AA17" s="21" t="n"/>
      <c r="AB17" s="21" t="n"/>
      <c r="AC17" s="7" t="n"/>
      <c r="AD17" s="7" t="n"/>
      <c r="AE17" s="22" t="n"/>
      <c r="AF17" s="22" t="n"/>
      <c r="AG17" s="22" t="n"/>
      <c r="AH17" s="22">
        <f>IF(A17="","",SUM(AE17:AG17))</f>
        <v/>
      </c>
      <c r="AI17" s="21">
        <f>IF(AND(R17&lt;&gt;"",T17&lt;&gt;""),(T17-R17)*24,"")</f>
        <v/>
      </c>
      <c r="AJ17" s="21">
        <f>IF(AND(R17&lt;&gt;"",U17&lt;&gt;""),(U17-R17)*24,"")</f>
        <v/>
      </c>
      <c r="AK17" s="7">
        <f>IF(OR(AA17="",AI17=""),"",IF(AI17&lt;=AA17,"Oui","Non"))</f>
        <v/>
      </c>
      <c r="AL17" s="7">
        <f>IF(OR(AB17="",AJ17=""),"",IF(AJ17&lt;=AB17,"Oui","Non"))</f>
        <v/>
      </c>
      <c r="AM17" s="7">
        <f>IF(A17="","",IF(OR(N17="Réalisé",N17="Clôturé"),"Oui","Non"))</f>
        <v/>
      </c>
      <c r="AN17" s="7">
        <f>IF(AM17="","",IF(AND(AM17="Non",S17&lt;&gt;"",S17&lt;'Tableau de bord'!$C$7),"Oui","Non"))</f>
        <v/>
      </c>
      <c r="AO17" s="7">
        <f>IF(A17="","",IF(COUNTIF($A$5:$A$504,A17)&gt;1,"N° d’OT en double",IF(COUNTIF('Sites et équipements'!$D$5:$D$204,F17)=0,"Code installation inconnu",IF(OR(D17="",J17="",N17="",M17=""),"Champ obligatoire manquant",IF(AND(R17="",S17=""),"Date de demande ou planifiée manquante",IF(AND(AM17="Oui",V17=""),"Date de réalisation manquante",IF(AND(N17="Clôturé",W17=""),"Date de clôture manquante",IF(OR(AND(T17&lt;&gt;"",R17&lt;&gt;"",T17&lt;R17),AND(U17&lt;&gt;"",T17&lt;&gt;"",U17&lt;T17)),"Chronologie incohérente",IF(AND(Q17="Oui",U17=""),"Rétablissement non daté","OK")))))))))</f>
        <v/>
      </c>
      <c r="AP17" s="16">
        <f>IF(R17&lt;&gt;"",R17,IF(S17&lt;&gt;"",S17,""))</f>
        <v/>
      </c>
      <c r="AQ17" s="7">
        <f>IF(AND(A17&lt;&gt;"",OR('Tableau de bord'!$C$9="",D17='Tableau de bord'!$C$9),OR('Tableau de bord'!$C$10="",E17='Tableau de bord'!$C$10),OR('Tableau de bord'!$C$11="",G17='Tableau de bord'!$C$11),OR('Tableau de bord'!$C$12="",H17='Tableau de bord'!$C$12),OR('Tableau de bord'!$C$13="",J17='Tableau de bord'!$C$13),OR('Tableau de bord'!$C$14="",N17='Tableau de bord'!$C$14),OR('Tableau de bord'!$C$15="",M17='Tableau de bord'!$C$15),OR('Tableau de bord'!$C$16="",O17='Tableau de bord'!$C$16),OR('Tableau de bord'!$C$17="",AD17='Tableau de bord'!$C$17)),1,0)</f>
        <v/>
      </c>
      <c r="AR17" s="7">
        <f>IF(AND(A17&lt;&gt;"",AP17&lt;&gt;""),IF(AND(AP17&gt;='Tableau de bord'!$C$5,AP17&lt;'Tableau de bord'!$C$6+1),1,0),0)</f>
        <v/>
      </c>
      <c r="AS17" s="7">
        <f>IF(AND(AQ17=1,AR17=1),1,0)</f>
        <v/>
      </c>
      <c r="AT17" s="7">
        <f>IF(AND(AS17=1,J17="Corrective"),1,0)</f>
        <v/>
      </c>
      <c r="AU17" s="7">
        <f>IF(AND(AS17=1,J17="Préventive"),1,0)</f>
        <v/>
      </c>
      <c r="AV17" s="7">
        <f>IF(AND(AS17=1,Q17="Oui"),1,0)</f>
        <v/>
      </c>
      <c r="AW17" s="21">
        <f>IF(AND(AV17=1,AJ17&lt;&gt;""),AJ17,0)</f>
        <v/>
      </c>
      <c r="AX17" s="21">
        <f>IF(AND(AS17=1,Y17&lt;&gt;""),Y17,0)</f>
        <v/>
      </c>
      <c r="AY17" s="22">
        <f>IF(AND(AS17=1,AH17&lt;&gt;""),AH17,0)</f>
        <v/>
      </c>
      <c r="AZ17" s="22">
        <f>IF(AS17=1,SUM(AE17:AF17),0)</f>
        <v/>
      </c>
      <c r="BA17" s="22">
        <f>IF(AND(AS17=1,AC17="Hors forfait"),AY17,0)</f>
        <v/>
      </c>
      <c r="BB17" s="7">
        <f>IF(AND(AS17=1,AK17&lt;&gt;""),1,0)</f>
        <v/>
      </c>
      <c r="BC17" s="7">
        <f>IF(AND(BB17=1,AK17="Oui"),1,0)</f>
        <v/>
      </c>
      <c r="BD17" s="7">
        <f>IF(AND(AS17=1,AL17&lt;&gt;""),1,0)</f>
        <v/>
      </c>
      <c r="BE17" s="7">
        <f>IF(AND(BD17=1,AL17="Oui"),1,0)</f>
        <v/>
      </c>
      <c r="BF17" s="7">
        <f>IF(AND(AQ17=1,AM17="Non"),1,0)</f>
        <v/>
      </c>
      <c r="BG17" s="21">
        <f>IF(AND(BF17=1,Z17&lt;&gt;""),Z17,0)</f>
        <v/>
      </c>
      <c r="BH17" s="7">
        <f>IF(AND(BF17=1,AN17="Oui"),1,0)</f>
        <v/>
      </c>
      <c r="BI17" s="7">
        <f>IF(AS17=1,N17,"")</f>
        <v/>
      </c>
      <c r="BJ17" s="7">
        <f>IF(BF17=1,N17,"")</f>
        <v/>
      </c>
      <c r="BK17" s="7">
        <f>IF(BF17=1,M17,"")</f>
        <v/>
      </c>
      <c r="BL17" s="7">
        <f>IF(AR17=1,D17&amp;" | "&amp;J17,"")</f>
        <v/>
      </c>
      <c r="BM17" s="7">
        <f>IF(AND(AR17=1,AL17="Non"),D17,"")</f>
        <v/>
      </c>
      <c r="BN17" s="7">
        <f>IF(OR(AO17="",AO17="OK"),0,1)</f>
        <v/>
      </c>
    </row>
    <row r="18" ht="18" customHeight="1">
      <c r="A18" s="7" t="n"/>
      <c r="B18" s="7" t="n"/>
      <c r="C18" s="7" t="n"/>
      <c r="D18" s="7" t="n"/>
      <c r="E18" s="7" t="n"/>
      <c r="F18" s="7" t="n"/>
      <c r="G18" s="7" t="n"/>
      <c r="H18" s="7" t="n"/>
      <c r="I18" s="7" t="n"/>
      <c r="J18" s="7" t="n"/>
      <c r="K18" s="7" t="n"/>
      <c r="L18" s="7" t="n"/>
      <c r="M18" s="7" t="n"/>
      <c r="N18" s="7" t="n"/>
      <c r="O18" s="7" t="n"/>
      <c r="P18" s="7" t="n"/>
      <c r="Q18" s="7" t="n"/>
      <c r="R18" s="20" t="n"/>
      <c r="S18" s="16" t="n"/>
      <c r="T18" s="20" t="n"/>
      <c r="U18" s="20" t="n"/>
      <c r="V18" s="16" t="n"/>
      <c r="W18" s="16" t="n"/>
      <c r="X18" s="21" t="n"/>
      <c r="Y18" s="21" t="n"/>
      <c r="Z18" s="21" t="n"/>
      <c r="AA18" s="21" t="n"/>
      <c r="AB18" s="21" t="n"/>
      <c r="AC18" s="7" t="n"/>
      <c r="AD18" s="7" t="n"/>
      <c r="AE18" s="22" t="n"/>
      <c r="AF18" s="22" t="n"/>
      <c r="AG18" s="22" t="n"/>
      <c r="AH18" s="22">
        <f>IF(A18="","",SUM(AE18:AG18))</f>
        <v/>
      </c>
      <c r="AI18" s="21">
        <f>IF(AND(R18&lt;&gt;"",T18&lt;&gt;""),(T18-R18)*24,"")</f>
        <v/>
      </c>
      <c r="AJ18" s="21">
        <f>IF(AND(R18&lt;&gt;"",U18&lt;&gt;""),(U18-R18)*24,"")</f>
        <v/>
      </c>
      <c r="AK18" s="7">
        <f>IF(OR(AA18="",AI18=""),"",IF(AI18&lt;=AA18,"Oui","Non"))</f>
        <v/>
      </c>
      <c r="AL18" s="7">
        <f>IF(OR(AB18="",AJ18=""),"",IF(AJ18&lt;=AB18,"Oui","Non"))</f>
        <v/>
      </c>
      <c r="AM18" s="7">
        <f>IF(A18="","",IF(OR(N18="Réalisé",N18="Clôturé"),"Oui","Non"))</f>
        <v/>
      </c>
      <c r="AN18" s="7">
        <f>IF(AM18="","",IF(AND(AM18="Non",S18&lt;&gt;"",S18&lt;'Tableau de bord'!$C$7),"Oui","Non"))</f>
        <v/>
      </c>
      <c r="AO18" s="7">
        <f>IF(A18="","",IF(COUNTIF($A$5:$A$504,A18)&gt;1,"N° d’OT en double",IF(COUNTIF('Sites et équipements'!$D$5:$D$204,F18)=0,"Code installation inconnu",IF(OR(D18="",J18="",N18="",M18=""),"Champ obligatoire manquant",IF(AND(R18="",S18=""),"Date de demande ou planifiée manquante",IF(AND(AM18="Oui",V18=""),"Date de réalisation manquante",IF(AND(N18="Clôturé",W18=""),"Date de clôture manquante",IF(OR(AND(T18&lt;&gt;"",R18&lt;&gt;"",T18&lt;R18),AND(U18&lt;&gt;"",T18&lt;&gt;"",U18&lt;T18)),"Chronologie incohérente",IF(AND(Q18="Oui",U18=""),"Rétablissement non daté","OK")))))))))</f>
        <v/>
      </c>
      <c r="AP18" s="16">
        <f>IF(R18&lt;&gt;"",R18,IF(S18&lt;&gt;"",S18,""))</f>
        <v/>
      </c>
      <c r="AQ18" s="7">
        <f>IF(AND(A18&lt;&gt;"",OR('Tableau de bord'!$C$9="",D18='Tableau de bord'!$C$9),OR('Tableau de bord'!$C$10="",E18='Tableau de bord'!$C$10),OR('Tableau de bord'!$C$11="",G18='Tableau de bord'!$C$11),OR('Tableau de bord'!$C$12="",H18='Tableau de bord'!$C$12),OR('Tableau de bord'!$C$13="",J18='Tableau de bord'!$C$13),OR('Tableau de bord'!$C$14="",N18='Tableau de bord'!$C$14),OR('Tableau de bord'!$C$15="",M18='Tableau de bord'!$C$15),OR('Tableau de bord'!$C$16="",O18='Tableau de bord'!$C$16),OR('Tableau de bord'!$C$17="",AD18='Tableau de bord'!$C$17)),1,0)</f>
        <v/>
      </c>
      <c r="AR18" s="7">
        <f>IF(AND(A18&lt;&gt;"",AP18&lt;&gt;""),IF(AND(AP18&gt;='Tableau de bord'!$C$5,AP18&lt;'Tableau de bord'!$C$6+1),1,0),0)</f>
        <v/>
      </c>
      <c r="AS18" s="7">
        <f>IF(AND(AQ18=1,AR18=1),1,0)</f>
        <v/>
      </c>
      <c r="AT18" s="7">
        <f>IF(AND(AS18=1,J18="Corrective"),1,0)</f>
        <v/>
      </c>
      <c r="AU18" s="7">
        <f>IF(AND(AS18=1,J18="Préventive"),1,0)</f>
        <v/>
      </c>
      <c r="AV18" s="7">
        <f>IF(AND(AS18=1,Q18="Oui"),1,0)</f>
        <v/>
      </c>
      <c r="AW18" s="21">
        <f>IF(AND(AV18=1,AJ18&lt;&gt;""),AJ18,0)</f>
        <v/>
      </c>
      <c r="AX18" s="21">
        <f>IF(AND(AS18=1,Y18&lt;&gt;""),Y18,0)</f>
        <v/>
      </c>
      <c r="AY18" s="22">
        <f>IF(AND(AS18=1,AH18&lt;&gt;""),AH18,0)</f>
        <v/>
      </c>
      <c r="AZ18" s="22">
        <f>IF(AS18=1,SUM(AE18:AF18),0)</f>
        <v/>
      </c>
      <c r="BA18" s="22">
        <f>IF(AND(AS18=1,AC18="Hors forfait"),AY18,0)</f>
        <v/>
      </c>
      <c r="BB18" s="7">
        <f>IF(AND(AS18=1,AK18&lt;&gt;""),1,0)</f>
        <v/>
      </c>
      <c r="BC18" s="7">
        <f>IF(AND(BB18=1,AK18="Oui"),1,0)</f>
        <v/>
      </c>
      <c r="BD18" s="7">
        <f>IF(AND(AS18=1,AL18&lt;&gt;""),1,0)</f>
        <v/>
      </c>
      <c r="BE18" s="7">
        <f>IF(AND(BD18=1,AL18="Oui"),1,0)</f>
        <v/>
      </c>
      <c r="BF18" s="7">
        <f>IF(AND(AQ18=1,AM18="Non"),1,0)</f>
        <v/>
      </c>
      <c r="BG18" s="21">
        <f>IF(AND(BF18=1,Z18&lt;&gt;""),Z18,0)</f>
        <v/>
      </c>
      <c r="BH18" s="7">
        <f>IF(AND(BF18=1,AN18="Oui"),1,0)</f>
        <v/>
      </c>
      <c r="BI18" s="7">
        <f>IF(AS18=1,N18,"")</f>
        <v/>
      </c>
      <c r="BJ18" s="7">
        <f>IF(BF18=1,N18,"")</f>
        <v/>
      </c>
      <c r="BK18" s="7">
        <f>IF(BF18=1,M18,"")</f>
        <v/>
      </c>
      <c r="BL18" s="7">
        <f>IF(AR18=1,D18&amp;" | "&amp;J18,"")</f>
        <v/>
      </c>
      <c r="BM18" s="7">
        <f>IF(AND(AR18=1,AL18="Non"),D18,"")</f>
        <v/>
      </c>
      <c r="BN18" s="7">
        <f>IF(OR(AO18="",AO18="OK"),0,1)</f>
        <v/>
      </c>
    </row>
    <row r="19" ht="18" customHeight="1">
      <c r="A19" s="7" t="n"/>
      <c r="B19" s="7" t="n"/>
      <c r="C19" s="7" t="n"/>
      <c r="D19" s="7" t="n"/>
      <c r="E19" s="7" t="n"/>
      <c r="F19" s="7" t="n"/>
      <c r="G19" s="7" t="n"/>
      <c r="H19" s="7" t="n"/>
      <c r="I19" s="7" t="n"/>
      <c r="J19" s="7" t="n"/>
      <c r="K19" s="7" t="n"/>
      <c r="L19" s="7" t="n"/>
      <c r="M19" s="7" t="n"/>
      <c r="N19" s="7" t="n"/>
      <c r="O19" s="7" t="n"/>
      <c r="P19" s="7" t="n"/>
      <c r="Q19" s="7" t="n"/>
      <c r="R19" s="20" t="n"/>
      <c r="S19" s="16" t="n"/>
      <c r="T19" s="20" t="n"/>
      <c r="U19" s="20" t="n"/>
      <c r="V19" s="16" t="n"/>
      <c r="W19" s="16" t="n"/>
      <c r="X19" s="21" t="n"/>
      <c r="Y19" s="21" t="n"/>
      <c r="Z19" s="21" t="n"/>
      <c r="AA19" s="21" t="n"/>
      <c r="AB19" s="21" t="n"/>
      <c r="AC19" s="7" t="n"/>
      <c r="AD19" s="7" t="n"/>
      <c r="AE19" s="22" t="n"/>
      <c r="AF19" s="22" t="n"/>
      <c r="AG19" s="22" t="n"/>
      <c r="AH19" s="22">
        <f>IF(A19="","",SUM(AE19:AG19))</f>
        <v/>
      </c>
      <c r="AI19" s="21">
        <f>IF(AND(R19&lt;&gt;"",T19&lt;&gt;""),(T19-R19)*24,"")</f>
        <v/>
      </c>
      <c r="AJ19" s="21">
        <f>IF(AND(R19&lt;&gt;"",U19&lt;&gt;""),(U19-R19)*24,"")</f>
        <v/>
      </c>
      <c r="AK19" s="7">
        <f>IF(OR(AA19="",AI19=""),"",IF(AI19&lt;=AA19,"Oui","Non"))</f>
        <v/>
      </c>
      <c r="AL19" s="7">
        <f>IF(OR(AB19="",AJ19=""),"",IF(AJ19&lt;=AB19,"Oui","Non"))</f>
        <v/>
      </c>
      <c r="AM19" s="7">
        <f>IF(A19="","",IF(OR(N19="Réalisé",N19="Clôturé"),"Oui","Non"))</f>
        <v/>
      </c>
      <c r="AN19" s="7">
        <f>IF(AM19="","",IF(AND(AM19="Non",S19&lt;&gt;"",S19&lt;'Tableau de bord'!$C$7),"Oui","Non"))</f>
        <v/>
      </c>
      <c r="AO19" s="7">
        <f>IF(A19="","",IF(COUNTIF($A$5:$A$504,A19)&gt;1,"N° d’OT en double",IF(COUNTIF('Sites et équipements'!$D$5:$D$204,F19)=0,"Code installation inconnu",IF(OR(D19="",J19="",N19="",M19=""),"Champ obligatoire manquant",IF(AND(R19="",S19=""),"Date de demande ou planifiée manquante",IF(AND(AM19="Oui",V19=""),"Date de réalisation manquante",IF(AND(N19="Clôturé",W19=""),"Date de clôture manquante",IF(OR(AND(T19&lt;&gt;"",R19&lt;&gt;"",T19&lt;R19),AND(U19&lt;&gt;"",T19&lt;&gt;"",U19&lt;T19)),"Chronologie incohérente",IF(AND(Q19="Oui",U19=""),"Rétablissement non daté","OK")))))))))</f>
        <v/>
      </c>
      <c r="AP19" s="16">
        <f>IF(R19&lt;&gt;"",R19,IF(S19&lt;&gt;"",S19,""))</f>
        <v/>
      </c>
      <c r="AQ19" s="7">
        <f>IF(AND(A19&lt;&gt;"",OR('Tableau de bord'!$C$9="",D19='Tableau de bord'!$C$9),OR('Tableau de bord'!$C$10="",E19='Tableau de bord'!$C$10),OR('Tableau de bord'!$C$11="",G19='Tableau de bord'!$C$11),OR('Tableau de bord'!$C$12="",H19='Tableau de bord'!$C$12),OR('Tableau de bord'!$C$13="",J19='Tableau de bord'!$C$13),OR('Tableau de bord'!$C$14="",N19='Tableau de bord'!$C$14),OR('Tableau de bord'!$C$15="",M19='Tableau de bord'!$C$15),OR('Tableau de bord'!$C$16="",O19='Tableau de bord'!$C$16),OR('Tableau de bord'!$C$17="",AD19='Tableau de bord'!$C$17)),1,0)</f>
        <v/>
      </c>
      <c r="AR19" s="7">
        <f>IF(AND(A19&lt;&gt;"",AP19&lt;&gt;""),IF(AND(AP19&gt;='Tableau de bord'!$C$5,AP19&lt;'Tableau de bord'!$C$6+1),1,0),0)</f>
        <v/>
      </c>
      <c r="AS19" s="7">
        <f>IF(AND(AQ19=1,AR19=1),1,0)</f>
        <v/>
      </c>
      <c r="AT19" s="7">
        <f>IF(AND(AS19=1,J19="Corrective"),1,0)</f>
        <v/>
      </c>
      <c r="AU19" s="7">
        <f>IF(AND(AS19=1,J19="Préventive"),1,0)</f>
        <v/>
      </c>
      <c r="AV19" s="7">
        <f>IF(AND(AS19=1,Q19="Oui"),1,0)</f>
        <v/>
      </c>
      <c r="AW19" s="21">
        <f>IF(AND(AV19=1,AJ19&lt;&gt;""),AJ19,0)</f>
        <v/>
      </c>
      <c r="AX19" s="21">
        <f>IF(AND(AS19=1,Y19&lt;&gt;""),Y19,0)</f>
        <v/>
      </c>
      <c r="AY19" s="22">
        <f>IF(AND(AS19=1,AH19&lt;&gt;""),AH19,0)</f>
        <v/>
      </c>
      <c r="AZ19" s="22">
        <f>IF(AS19=1,SUM(AE19:AF19),0)</f>
        <v/>
      </c>
      <c r="BA19" s="22">
        <f>IF(AND(AS19=1,AC19="Hors forfait"),AY19,0)</f>
        <v/>
      </c>
      <c r="BB19" s="7">
        <f>IF(AND(AS19=1,AK19&lt;&gt;""),1,0)</f>
        <v/>
      </c>
      <c r="BC19" s="7">
        <f>IF(AND(BB19=1,AK19="Oui"),1,0)</f>
        <v/>
      </c>
      <c r="BD19" s="7">
        <f>IF(AND(AS19=1,AL19&lt;&gt;""),1,0)</f>
        <v/>
      </c>
      <c r="BE19" s="7">
        <f>IF(AND(BD19=1,AL19="Oui"),1,0)</f>
        <v/>
      </c>
      <c r="BF19" s="7">
        <f>IF(AND(AQ19=1,AM19="Non"),1,0)</f>
        <v/>
      </c>
      <c r="BG19" s="21">
        <f>IF(AND(BF19=1,Z19&lt;&gt;""),Z19,0)</f>
        <v/>
      </c>
      <c r="BH19" s="7">
        <f>IF(AND(BF19=1,AN19="Oui"),1,0)</f>
        <v/>
      </c>
      <c r="BI19" s="7">
        <f>IF(AS19=1,N19,"")</f>
        <v/>
      </c>
      <c r="BJ19" s="7">
        <f>IF(BF19=1,N19,"")</f>
        <v/>
      </c>
      <c r="BK19" s="7">
        <f>IF(BF19=1,M19,"")</f>
        <v/>
      </c>
      <c r="BL19" s="7">
        <f>IF(AR19=1,D19&amp;" | "&amp;J19,"")</f>
        <v/>
      </c>
      <c r="BM19" s="7">
        <f>IF(AND(AR19=1,AL19="Non"),D19,"")</f>
        <v/>
      </c>
      <c r="BN19" s="7">
        <f>IF(OR(AO19="",AO19="OK"),0,1)</f>
        <v/>
      </c>
    </row>
    <row r="20" ht="18" customHeight="1">
      <c r="A20" s="7" t="n"/>
      <c r="B20" s="7" t="n"/>
      <c r="C20" s="7" t="n"/>
      <c r="D20" s="7" t="n"/>
      <c r="E20" s="7" t="n"/>
      <c r="F20" s="7" t="n"/>
      <c r="G20" s="7" t="n"/>
      <c r="H20" s="7" t="n"/>
      <c r="I20" s="7" t="n"/>
      <c r="J20" s="7" t="n"/>
      <c r="K20" s="7" t="n"/>
      <c r="L20" s="7" t="n"/>
      <c r="M20" s="7" t="n"/>
      <c r="N20" s="7" t="n"/>
      <c r="O20" s="7" t="n"/>
      <c r="P20" s="7" t="n"/>
      <c r="Q20" s="7" t="n"/>
      <c r="R20" s="20" t="n"/>
      <c r="S20" s="16" t="n"/>
      <c r="T20" s="20" t="n"/>
      <c r="U20" s="20" t="n"/>
      <c r="V20" s="16" t="n"/>
      <c r="W20" s="16" t="n"/>
      <c r="X20" s="21" t="n"/>
      <c r="Y20" s="21" t="n"/>
      <c r="Z20" s="21" t="n"/>
      <c r="AA20" s="21" t="n"/>
      <c r="AB20" s="21" t="n"/>
      <c r="AC20" s="7" t="n"/>
      <c r="AD20" s="7" t="n"/>
      <c r="AE20" s="22" t="n"/>
      <c r="AF20" s="22" t="n"/>
      <c r="AG20" s="22" t="n"/>
      <c r="AH20" s="22">
        <f>IF(A20="","",SUM(AE20:AG20))</f>
        <v/>
      </c>
      <c r="AI20" s="21">
        <f>IF(AND(R20&lt;&gt;"",T20&lt;&gt;""),(T20-R20)*24,"")</f>
        <v/>
      </c>
      <c r="AJ20" s="21">
        <f>IF(AND(R20&lt;&gt;"",U20&lt;&gt;""),(U20-R20)*24,"")</f>
        <v/>
      </c>
      <c r="AK20" s="7">
        <f>IF(OR(AA20="",AI20=""),"",IF(AI20&lt;=AA20,"Oui","Non"))</f>
        <v/>
      </c>
      <c r="AL20" s="7">
        <f>IF(OR(AB20="",AJ20=""),"",IF(AJ20&lt;=AB20,"Oui","Non"))</f>
        <v/>
      </c>
      <c r="AM20" s="7">
        <f>IF(A20="","",IF(OR(N20="Réalisé",N20="Clôturé"),"Oui","Non"))</f>
        <v/>
      </c>
      <c r="AN20" s="7">
        <f>IF(AM20="","",IF(AND(AM20="Non",S20&lt;&gt;"",S20&lt;'Tableau de bord'!$C$7),"Oui","Non"))</f>
        <v/>
      </c>
      <c r="AO20" s="7">
        <f>IF(A20="","",IF(COUNTIF($A$5:$A$504,A20)&gt;1,"N° d’OT en double",IF(COUNTIF('Sites et équipements'!$D$5:$D$204,F20)=0,"Code installation inconnu",IF(OR(D20="",J20="",N20="",M20=""),"Champ obligatoire manquant",IF(AND(R20="",S20=""),"Date de demande ou planifiée manquante",IF(AND(AM20="Oui",V20=""),"Date de réalisation manquante",IF(AND(N20="Clôturé",W20=""),"Date de clôture manquante",IF(OR(AND(T20&lt;&gt;"",R20&lt;&gt;"",T20&lt;R20),AND(U20&lt;&gt;"",T20&lt;&gt;"",U20&lt;T20)),"Chronologie incohérente",IF(AND(Q20="Oui",U20=""),"Rétablissement non daté","OK")))))))))</f>
        <v/>
      </c>
      <c r="AP20" s="16">
        <f>IF(R20&lt;&gt;"",R20,IF(S20&lt;&gt;"",S20,""))</f>
        <v/>
      </c>
      <c r="AQ20" s="7">
        <f>IF(AND(A20&lt;&gt;"",OR('Tableau de bord'!$C$9="",D20='Tableau de bord'!$C$9),OR('Tableau de bord'!$C$10="",E20='Tableau de bord'!$C$10),OR('Tableau de bord'!$C$11="",G20='Tableau de bord'!$C$11),OR('Tableau de bord'!$C$12="",H20='Tableau de bord'!$C$12),OR('Tableau de bord'!$C$13="",J20='Tableau de bord'!$C$13),OR('Tableau de bord'!$C$14="",N20='Tableau de bord'!$C$14),OR('Tableau de bord'!$C$15="",M20='Tableau de bord'!$C$15),OR('Tableau de bord'!$C$16="",O20='Tableau de bord'!$C$16),OR('Tableau de bord'!$C$17="",AD20='Tableau de bord'!$C$17)),1,0)</f>
        <v/>
      </c>
      <c r="AR20" s="7">
        <f>IF(AND(A20&lt;&gt;"",AP20&lt;&gt;""),IF(AND(AP20&gt;='Tableau de bord'!$C$5,AP20&lt;'Tableau de bord'!$C$6+1),1,0),0)</f>
        <v/>
      </c>
      <c r="AS20" s="7">
        <f>IF(AND(AQ20=1,AR20=1),1,0)</f>
        <v/>
      </c>
      <c r="AT20" s="7">
        <f>IF(AND(AS20=1,J20="Corrective"),1,0)</f>
        <v/>
      </c>
      <c r="AU20" s="7">
        <f>IF(AND(AS20=1,J20="Préventive"),1,0)</f>
        <v/>
      </c>
      <c r="AV20" s="7">
        <f>IF(AND(AS20=1,Q20="Oui"),1,0)</f>
        <v/>
      </c>
      <c r="AW20" s="21">
        <f>IF(AND(AV20=1,AJ20&lt;&gt;""),AJ20,0)</f>
        <v/>
      </c>
      <c r="AX20" s="21">
        <f>IF(AND(AS20=1,Y20&lt;&gt;""),Y20,0)</f>
        <v/>
      </c>
      <c r="AY20" s="22">
        <f>IF(AND(AS20=1,AH20&lt;&gt;""),AH20,0)</f>
        <v/>
      </c>
      <c r="AZ20" s="22">
        <f>IF(AS20=1,SUM(AE20:AF20),0)</f>
        <v/>
      </c>
      <c r="BA20" s="22">
        <f>IF(AND(AS20=1,AC20="Hors forfait"),AY20,0)</f>
        <v/>
      </c>
      <c r="BB20" s="7">
        <f>IF(AND(AS20=1,AK20&lt;&gt;""),1,0)</f>
        <v/>
      </c>
      <c r="BC20" s="7">
        <f>IF(AND(BB20=1,AK20="Oui"),1,0)</f>
        <v/>
      </c>
      <c r="BD20" s="7">
        <f>IF(AND(AS20=1,AL20&lt;&gt;""),1,0)</f>
        <v/>
      </c>
      <c r="BE20" s="7">
        <f>IF(AND(BD20=1,AL20="Oui"),1,0)</f>
        <v/>
      </c>
      <c r="BF20" s="7">
        <f>IF(AND(AQ20=1,AM20="Non"),1,0)</f>
        <v/>
      </c>
      <c r="BG20" s="21">
        <f>IF(AND(BF20=1,Z20&lt;&gt;""),Z20,0)</f>
        <v/>
      </c>
      <c r="BH20" s="7">
        <f>IF(AND(BF20=1,AN20="Oui"),1,0)</f>
        <v/>
      </c>
      <c r="BI20" s="7">
        <f>IF(AS20=1,N20,"")</f>
        <v/>
      </c>
      <c r="BJ20" s="7">
        <f>IF(BF20=1,N20,"")</f>
        <v/>
      </c>
      <c r="BK20" s="7">
        <f>IF(BF20=1,M20,"")</f>
        <v/>
      </c>
      <c r="BL20" s="7">
        <f>IF(AR20=1,D20&amp;" | "&amp;J20,"")</f>
        <v/>
      </c>
      <c r="BM20" s="7">
        <f>IF(AND(AR20=1,AL20="Non"),D20,"")</f>
        <v/>
      </c>
      <c r="BN20" s="7">
        <f>IF(OR(AO20="",AO20="OK"),0,1)</f>
        <v/>
      </c>
    </row>
    <row r="21" ht="18" customHeight="1">
      <c r="A21" s="7" t="n"/>
      <c r="B21" s="7" t="n"/>
      <c r="C21" s="7" t="n"/>
      <c r="D21" s="7" t="n"/>
      <c r="E21" s="7" t="n"/>
      <c r="F21" s="7" t="n"/>
      <c r="G21" s="7" t="n"/>
      <c r="H21" s="7" t="n"/>
      <c r="I21" s="7" t="n"/>
      <c r="J21" s="7" t="n"/>
      <c r="K21" s="7" t="n"/>
      <c r="L21" s="7" t="n"/>
      <c r="M21" s="7" t="n"/>
      <c r="N21" s="7" t="n"/>
      <c r="O21" s="7" t="n"/>
      <c r="P21" s="7" t="n"/>
      <c r="Q21" s="7" t="n"/>
      <c r="R21" s="20" t="n"/>
      <c r="S21" s="16" t="n"/>
      <c r="T21" s="20" t="n"/>
      <c r="U21" s="20" t="n"/>
      <c r="V21" s="16" t="n"/>
      <c r="W21" s="16" t="n"/>
      <c r="X21" s="21" t="n"/>
      <c r="Y21" s="21" t="n"/>
      <c r="Z21" s="21" t="n"/>
      <c r="AA21" s="21" t="n"/>
      <c r="AB21" s="21" t="n"/>
      <c r="AC21" s="7" t="n"/>
      <c r="AD21" s="7" t="n"/>
      <c r="AE21" s="22" t="n"/>
      <c r="AF21" s="22" t="n"/>
      <c r="AG21" s="22" t="n"/>
      <c r="AH21" s="22">
        <f>IF(A21="","",SUM(AE21:AG21))</f>
        <v/>
      </c>
      <c r="AI21" s="21">
        <f>IF(AND(R21&lt;&gt;"",T21&lt;&gt;""),(T21-R21)*24,"")</f>
        <v/>
      </c>
      <c r="AJ21" s="21">
        <f>IF(AND(R21&lt;&gt;"",U21&lt;&gt;""),(U21-R21)*24,"")</f>
        <v/>
      </c>
      <c r="AK21" s="7">
        <f>IF(OR(AA21="",AI21=""),"",IF(AI21&lt;=AA21,"Oui","Non"))</f>
        <v/>
      </c>
      <c r="AL21" s="7">
        <f>IF(OR(AB21="",AJ21=""),"",IF(AJ21&lt;=AB21,"Oui","Non"))</f>
        <v/>
      </c>
      <c r="AM21" s="7">
        <f>IF(A21="","",IF(OR(N21="Réalisé",N21="Clôturé"),"Oui","Non"))</f>
        <v/>
      </c>
      <c r="AN21" s="7">
        <f>IF(AM21="","",IF(AND(AM21="Non",S21&lt;&gt;"",S21&lt;'Tableau de bord'!$C$7),"Oui","Non"))</f>
        <v/>
      </c>
      <c r="AO21" s="7">
        <f>IF(A21="","",IF(COUNTIF($A$5:$A$504,A21)&gt;1,"N° d’OT en double",IF(COUNTIF('Sites et équipements'!$D$5:$D$204,F21)=0,"Code installation inconnu",IF(OR(D21="",J21="",N21="",M21=""),"Champ obligatoire manquant",IF(AND(R21="",S21=""),"Date de demande ou planifiée manquante",IF(AND(AM21="Oui",V21=""),"Date de réalisation manquante",IF(AND(N21="Clôturé",W21=""),"Date de clôture manquante",IF(OR(AND(T21&lt;&gt;"",R21&lt;&gt;"",T21&lt;R21),AND(U21&lt;&gt;"",T21&lt;&gt;"",U21&lt;T21)),"Chronologie incohérente",IF(AND(Q21="Oui",U21=""),"Rétablissement non daté","OK")))))))))</f>
        <v/>
      </c>
      <c r="AP21" s="16">
        <f>IF(R21&lt;&gt;"",R21,IF(S21&lt;&gt;"",S21,""))</f>
        <v/>
      </c>
      <c r="AQ21" s="7">
        <f>IF(AND(A21&lt;&gt;"",OR('Tableau de bord'!$C$9="",D21='Tableau de bord'!$C$9),OR('Tableau de bord'!$C$10="",E21='Tableau de bord'!$C$10),OR('Tableau de bord'!$C$11="",G21='Tableau de bord'!$C$11),OR('Tableau de bord'!$C$12="",H21='Tableau de bord'!$C$12),OR('Tableau de bord'!$C$13="",J21='Tableau de bord'!$C$13),OR('Tableau de bord'!$C$14="",N21='Tableau de bord'!$C$14),OR('Tableau de bord'!$C$15="",M21='Tableau de bord'!$C$15),OR('Tableau de bord'!$C$16="",O21='Tableau de bord'!$C$16),OR('Tableau de bord'!$C$17="",AD21='Tableau de bord'!$C$17)),1,0)</f>
        <v/>
      </c>
      <c r="AR21" s="7">
        <f>IF(AND(A21&lt;&gt;"",AP21&lt;&gt;""),IF(AND(AP21&gt;='Tableau de bord'!$C$5,AP21&lt;'Tableau de bord'!$C$6+1),1,0),0)</f>
        <v/>
      </c>
      <c r="AS21" s="7">
        <f>IF(AND(AQ21=1,AR21=1),1,0)</f>
        <v/>
      </c>
      <c r="AT21" s="7">
        <f>IF(AND(AS21=1,J21="Corrective"),1,0)</f>
        <v/>
      </c>
      <c r="AU21" s="7">
        <f>IF(AND(AS21=1,J21="Préventive"),1,0)</f>
        <v/>
      </c>
      <c r="AV21" s="7">
        <f>IF(AND(AS21=1,Q21="Oui"),1,0)</f>
        <v/>
      </c>
      <c r="AW21" s="21">
        <f>IF(AND(AV21=1,AJ21&lt;&gt;""),AJ21,0)</f>
        <v/>
      </c>
      <c r="AX21" s="21">
        <f>IF(AND(AS21=1,Y21&lt;&gt;""),Y21,0)</f>
        <v/>
      </c>
      <c r="AY21" s="22">
        <f>IF(AND(AS21=1,AH21&lt;&gt;""),AH21,0)</f>
        <v/>
      </c>
      <c r="AZ21" s="22">
        <f>IF(AS21=1,SUM(AE21:AF21),0)</f>
        <v/>
      </c>
      <c r="BA21" s="22">
        <f>IF(AND(AS21=1,AC21="Hors forfait"),AY21,0)</f>
        <v/>
      </c>
      <c r="BB21" s="7">
        <f>IF(AND(AS21=1,AK21&lt;&gt;""),1,0)</f>
        <v/>
      </c>
      <c r="BC21" s="7">
        <f>IF(AND(BB21=1,AK21="Oui"),1,0)</f>
        <v/>
      </c>
      <c r="BD21" s="7">
        <f>IF(AND(AS21=1,AL21&lt;&gt;""),1,0)</f>
        <v/>
      </c>
      <c r="BE21" s="7">
        <f>IF(AND(BD21=1,AL21="Oui"),1,0)</f>
        <v/>
      </c>
      <c r="BF21" s="7">
        <f>IF(AND(AQ21=1,AM21="Non"),1,0)</f>
        <v/>
      </c>
      <c r="BG21" s="21">
        <f>IF(AND(BF21=1,Z21&lt;&gt;""),Z21,0)</f>
        <v/>
      </c>
      <c r="BH21" s="7">
        <f>IF(AND(BF21=1,AN21="Oui"),1,0)</f>
        <v/>
      </c>
      <c r="BI21" s="7">
        <f>IF(AS21=1,N21,"")</f>
        <v/>
      </c>
      <c r="BJ21" s="7">
        <f>IF(BF21=1,N21,"")</f>
        <v/>
      </c>
      <c r="BK21" s="7">
        <f>IF(BF21=1,M21,"")</f>
        <v/>
      </c>
      <c r="BL21" s="7">
        <f>IF(AR21=1,D21&amp;" | "&amp;J21,"")</f>
        <v/>
      </c>
      <c r="BM21" s="7">
        <f>IF(AND(AR21=1,AL21="Non"),D21,"")</f>
        <v/>
      </c>
      <c r="BN21" s="7">
        <f>IF(OR(AO21="",AO21="OK"),0,1)</f>
        <v/>
      </c>
    </row>
    <row r="22" ht="18" customHeight="1">
      <c r="A22" s="7" t="n"/>
      <c r="B22" s="7" t="n"/>
      <c r="C22" s="7" t="n"/>
      <c r="D22" s="7" t="n"/>
      <c r="E22" s="7" t="n"/>
      <c r="F22" s="7" t="n"/>
      <c r="G22" s="7" t="n"/>
      <c r="H22" s="7" t="n"/>
      <c r="I22" s="7" t="n"/>
      <c r="J22" s="7" t="n"/>
      <c r="K22" s="7" t="n"/>
      <c r="L22" s="7" t="n"/>
      <c r="M22" s="7" t="n"/>
      <c r="N22" s="7" t="n"/>
      <c r="O22" s="7" t="n"/>
      <c r="P22" s="7" t="n"/>
      <c r="Q22" s="7" t="n"/>
      <c r="R22" s="20" t="n"/>
      <c r="S22" s="16" t="n"/>
      <c r="T22" s="20" t="n"/>
      <c r="U22" s="20" t="n"/>
      <c r="V22" s="16" t="n"/>
      <c r="W22" s="16" t="n"/>
      <c r="X22" s="21" t="n"/>
      <c r="Y22" s="21" t="n"/>
      <c r="Z22" s="21" t="n"/>
      <c r="AA22" s="21" t="n"/>
      <c r="AB22" s="21" t="n"/>
      <c r="AC22" s="7" t="n"/>
      <c r="AD22" s="7" t="n"/>
      <c r="AE22" s="22" t="n"/>
      <c r="AF22" s="22" t="n"/>
      <c r="AG22" s="22" t="n"/>
      <c r="AH22" s="22">
        <f>IF(A22="","",SUM(AE22:AG22))</f>
        <v/>
      </c>
      <c r="AI22" s="21">
        <f>IF(AND(R22&lt;&gt;"",T22&lt;&gt;""),(T22-R22)*24,"")</f>
        <v/>
      </c>
      <c r="AJ22" s="21">
        <f>IF(AND(R22&lt;&gt;"",U22&lt;&gt;""),(U22-R22)*24,"")</f>
        <v/>
      </c>
      <c r="AK22" s="7">
        <f>IF(OR(AA22="",AI22=""),"",IF(AI22&lt;=AA22,"Oui","Non"))</f>
        <v/>
      </c>
      <c r="AL22" s="7">
        <f>IF(OR(AB22="",AJ22=""),"",IF(AJ22&lt;=AB22,"Oui","Non"))</f>
        <v/>
      </c>
      <c r="AM22" s="7">
        <f>IF(A22="","",IF(OR(N22="Réalisé",N22="Clôturé"),"Oui","Non"))</f>
        <v/>
      </c>
      <c r="AN22" s="7">
        <f>IF(AM22="","",IF(AND(AM22="Non",S22&lt;&gt;"",S22&lt;'Tableau de bord'!$C$7),"Oui","Non"))</f>
        <v/>
      </c>
      <c r="AO22" s="7">
        <f>IF(A22="","",IF(COUNTIF($A$5:$A$504,A22)&gt;1,"N° d’OT en double",IF(COUNTIF('Sites et équipements'!$D$5:$D$204,F22)=0,"Code installation inconnu",IF(OR(D22="",J22="",N22="",M22=""),"Champ obligatoire manquant",IF(AND(R22="",S22=""),"Date de demande ou planifiée manquante",IF(AND(AM22="Oui",V22=""),"Date de réalisation manquante",IF(AND(N22="Clôturé",W22=""),"Date de clôture manquante",IF(OR(AND(T22&lt;&gt;"",R22&lt;&gt;"",T22&lt;R22),AND(U22&lt;&gt;"",T22&lt;&gt;"",U22&lt;T22)),"Chronologie incohérente",IF(AND(Q22="Oui",U22=""),"Rétablissement non daté","OK")))))))))</f>
        <v/>
      </c>
      <c r="AP22" s="16">
        <f>IF(R22&lt;&gt;"",R22,IF(S22&lt;&gt;"",S22,""))</f>
        <v/>
      </c>
      <c r="AQ22" s="7">
        <f>IF(AND(A22&lt;&gt;"",OR('Tableau de bord'!$C$9="",D22='Tableau de bord'!$C$9),OR('Tableau de bord'!$C$10="",E22='Tableau de bord'!$C$10),OR('Tableau de bord'!$C$11="",G22='Tableau de bord'!$C$11),OR('Tableau de bord'!$C$12="",H22='Tableau de bord'!$C$12),OR('Tableau de bord'!$C$13="",J22='Tableau de bord'!$C$13),OR('Tableau de bord'!$C$14="",N22='Tableau de bord'!$C$14),OR('Tableau de bord'!$C$15="",M22='Tableau de bord'!$C$15),OR('Tableau de bord'!$C$16="",O22='Tableau de bord'!$C$16),OR('Tableau de bord'!$C$17="",AD22='Tableau de bord'!$C$17)),1,0)</f>
        <v/>
      </c>
      <c r="AR22" s="7">
        <f>IF(AND(A22&lt;&gt;"",AP22&lt;&gt;""),IF(AND(AP22&gt;='Tableau de bord'!$C$5,AP22&lt;'Tableau de bord'!$C$6+1),1,0),0)</f>
        <v/>
      </c>
      <c r="AS22" s="7">
        <f>IF(AND(AQ22=1,AR22=1),1,0)</f>
        <v/>
      </c>
      <c r="AT22" s="7">
        <f>IF(AND(AS22=1,J22="Corrective"),1,0)</f>
        <v/>
      </c>
      <c r="AU22" s="7">
        <f>IF(AND(AS22=1,J22="Préventive"),1,0)</f>
        <v/>
      </c>
      <c r="AV22" s="7">
        <f>IF(AND(AS22=1,Q22="Oui"),1,0)</f>
        <v/>
      </c>
      <c r="AW22" s="21">
        <f>IF(AND(AV22=1,AJ22&lt;&gt;""),AJ22,0)</f>
        <v/>
      </c>
      <c r="AX22" s="21">
        <f>IF(AND(AS22=1,Y22&lt;&gt;""),Y22,0)</f>
        <v/>
      </c>
      <c r="AY22" s="22">
        <f>IF(AND(AS22=1,AH22&lt;&gt;""),AH22,0)</f>
        <v/>
      </c>
      <c r="AZ22" s="22">
        <f>IF(AS22=1,SUM(AE22:AF22),0)</f>
        <v/>
      </c>
      <c r="BA22" s="22">
        <f>IF(AND(AS22=1,AC22="Hors forfait"),AY22,0)</f>
        <v/>
      </c>
      <c r="BB22" s="7">
        <f>IF(AND(AS22=1,AK22&lt;&gt;""),1,0)</f>
        <v/>
      </c>
      <c r="BC22" s="7">
        <f>IF(AND(BB22=1,AK22="Oui"),1,0)</f>
        <v/>
      </c>
      <c r="BD22" s="7">
        <f>IF(AND(AS22=1,AL22&lt;&gt;""),1,0)</f>
        <v/>
      </c>
      <c r="BE22" s="7">
        <f>IF(AND(BD22=1,AL22="Oui"),1,0)</f>
        <v/>
      </c>
      <c r="BF22" s="7">
        <f>IF(AND(AQ22=1,AM22="Non"),1,0)</f>
        <v/>
      </c>
      <c r="BG22" s="21">
        <f>IF(AND(BF22=1,Z22&lt;&gt;""),Z22,0)</f>
        <v/>
      </c>
      <c r="BH22" s="7">
        <f>IF(AND(BF22=1,AN22="Oui"),1,0)</f>
        <v/>
      </c>
      <c r="BI22" s="7">
        <f>IF(AS22=1,N22,"")</f>
        <v/>
      </c>
      <c r="BJ22" s="7">
        <f>IF(BF22=1,N22,"")</f>
        <v/>
      </c>
      <c r="BK22" s="7">
        <f>IF(BF22=1,M22,"")</f>
        <v/>
      </c>
      <c r="BL22" s="7">
        <f>IF(AR22=1,D22&amp;" | "&amp;J22,"")</f>
        <v/>
      </c>
      <c r="BM22" s="7">
        <f>IF(AND(AR22=1,AL22="Non"),D22,"")</f>
        <v/>
      </c>
      <c r="BN22" s="7">
        <f>IF(OR(AO22="",AO22="OK"),0,1)</f>
        <v/>
      </c>
    </row>
    <row r="23" ht="18" customHeight="1">
      <c r="A23" s="7" t="n"/>
      <c r="B23" s="7" t="n"/>
      <c r="C23" s="7" t="n"/>
      <c r="D23" s="7" t="n"/>
      <c r="E23" s="7" t="n"/>
      <c r="F23" s="7" t="n"/>
      <c r="G23" s="7" t="n"/>
      <c r="H23" s="7" t="n"/>
      <c r="I23" s="7" t="n"/>
      <c r="J23" s="7" t="n"/>
      <c r="K23" s="7" t="n"/>
      <c r="L23" s="7" t="n"/>
      <c r="M23" s="7" t="n"/>
      <c r="N23" s="7" t="n"/>
      <c r="O23" s="7" t="n"/>
      <c r="P23" s="7" t="n"/>
      <c r="Q23" s="7" t="n"/>
      <c r="R23" s="20" t="n"/>
      <c r="S23" s="16" t="n"/>
      <c r="T23" s="20" t="n"/>
      <c r="U23" s="20" t="n"/>
      <c r="V23" s="16" t="n"/>
      <c r="W23" s="16" t="n"/>
      <c r="X23" s="21" t="n"/>
      <c r="Y23" s="21" t="n"/>
      <c r="Z23" s="21" t="n"/>
      <c r="AA23" s="21" t="n"/>
      <c r="AB23" s="21" t="n"/>
      <c r="AC23" s="7" t="n"/>
      <c r="AD23" s="7" t="n"/>
      <c r="AE23" s="22" t="n"/>
      <c r="AF23" s="22" t="n"/>
      <c r="AG23" s="22" t="n"/>
      <c r="AH23" s="22">
        <f>IF(A23="","",SUM(AE23:AG23))</f>
        <v/>
      </c>
      <c r="AI23" s="21">
        <f>IF(AND(R23&lt;&gt;"",T23&lt;&gt;""),(T23-R23)*24,"")</f>
        <v/>
      </c>
      <c r="AJ23" s="21">
        <f>IF(AND(R23&lt;&gt;"",U23&lt;&gt;""),(U23-R23)*24,"")</f>
        <v/>
      </c>
      <c r="AK23" s="7">
        <f>IF(OR(AA23="",AI23=""),"",IF(AI23&lt;=AA23,"Oui","Non"))</f>
        <v/>
      </c>
      <c r="AL23" s="7">
        <f>IF(OR(AB23="",AJ23=""),"",IF(AJ23&lt;=AB23,"Oui","Non"))</f>
        <v/>
      </c>
      <c r="AM23" s="7">
        <f>IF(A23="","",IF(OR(N23="Réalisé",N23="Clôturé"),"Oui","Non"))</f>
        <v/>
      </c>
      <c r="AN23" s="7">
        <f>IF(AM23="","",IF(AND(AM23="Non",S23&lt;&gt;"",S23&lt;'Tableau de bord'!$C$7),"Oui","Non"))</f>
        <v/>
      </c>
      <c r="AO23" s="7">
        <f>IF(A23="","",IF(COUNTIF($A$5:$A$504,A23)&gt;1,"N° d’OT en double",IF(COUNTIF('Sites et équipements'!$D$5:$D$204,F23)=0,"Code installation inconnu",IF(OR(D23="",J23="",N23="",M23=""),"Champ obligatoire manquant",IF(AND(R23="",S23=""),"Date de demande ou planifiée manquante",IF(AND(AM23="Oui",V23=""),"Date de réalisation manquante",IF(AND(N23="Clôturé",W23=""),"Date de clôture manquante",IF(OR(AND(T23&lt;&gt;"",R23&lt;&gt;"",T23&lt;R23),AND(U23&lt;&gt;"",T23&lt;&gt;"",U23&lt;T23)),"Chronologie incohérente",IF(AND(Q23="Oui",U23=""),"Rétablissement non daté","OK")))))))))</f>
        <v/>
      </c>
      <c r="AP23" s="16">
        <f>IF(R23&lt;&gt;"",R23,IF(S23&lt;&gt;"",S23,""))</f>
        <v/>
      </c>
      <c r="AQ23" s="7">
        <f>IF(AND(A23&lt;&gt;"",OR('Tableau de bord'!$C$9="",D23='Tableau de bord'!$C$9),OR('Tableau de bord'!$C$10="",E23='Tableau de bord'!$C$10),OR('Tableau de bord'!$C$11="",G23='Tableau de bord'!$C$11),OR('Tableau de bord'!$C$12="",H23='Tableau de bord'!$C$12),OR('Tableau de bord'!$C$13="",J23='Tableau de bord'!$C$13),OR('Tableau de bord'!$C$14="",N23='Tableau de bord'!$C$14),OR('Tableau de bord'!$C$15="",M23='Tableau de bord'!$C$15),OR('Tableau de bord'!$C$16="",O23='Tableau de bord'!$C$16),OR('Tableau de bord'!$C$17="",AD23='Tableau de bord'!$C$17)),1,0)</f>
        <v/>
      </c>
      <c r="AR23" s="7">
        <f>IF(AND(A23&lt;&gt;"",AP23&lt;&gt;""),IF(AND(AP23&gt;='Tableau de bord'!$C$5,AP23&lt;'Tableau de bord'!$C$6+1),1,0),0)</f>
        <v/>
      </c>
      <c r="AS23" s="7">
        <f>IF(AND(AQ23=1,AR23=1),1,0)</f>
        <v/>
      </c>
      <c r="AT23" s="7">
        <f>IF(AND(AS23=1,J23="Corrective"),1,0)</f>
        <v/>
      </c>
      <c r="AU23" s="7">
        <f>IF(AND(AS23=1,J23="Préventive"),1,0)</f>
        <v/>
      </c>
      <c r="AV23" s="7">
        <f>IF(AND(AS23=1,Q23="Oui"),1,0)</f>
        <v/>
      </c>
      <c r="AW23" s="21">
        <f>IF(AND(AV23=1,AJ23&lt;&gt;""),AJ23,0)</f>
        <v/>
      </c>
      <c r="AX23" s="21">
        <f>IF(AND(AS23=1,Y23&lt;&gt;""),Y23,0)</f>
        <v/>
      </c>
      <c r="AY23" s="22">
        <f>IF(AND(AS23=1,AH23&lt;&gt;""),AH23,0)</f>
        <v/>
      </c>
      <c r="AZ23" s="22">
        <f>IF(AS23=1,SUM(AE23:AF23),0)</f>
        <v/>
      </c>
      <c r="BA23" s="22">
        <f>IF(AND(AS23=1,AC23="Hors forfait"),AY23,0)</f>
        <v/>
      </c>
      <c r="BB23" s="7">
        <f>IF(AND(AS23=1,AK23&lt;&gt;""),1,0)</f>
        <v/>
      </c>
      <c r="BC23" s="7">
        <f>IF(AND(BB23=1,AK23="Oui"),1,0)</f>
        <v/>
      </c>
      <c r="BD23" s="7">
        <f>IF(AND(AS23=1,AL23&lt;&gt;""),1,0)</f>
        <v/>
      </c>
      <c r="BE23" s="7">
        <f>IF(AND(BD23=1,AL23="Oui"),1,0)</f>
        <v/>
      </c>
      <c r="BF23" s="7">
        <f>IF(AND(AQ23=1,AM23="Non"),1,0)</f>
        <v/>
      </c>
      <c r="BG23" s="21">
        <f>IF(AND(BF23=1,Z23&lt;&gt;""),Z23,0)</f>
        <v/>
      </c>
      <c r="BH23" s="7">
        <f>IF(AND(BF23=1,AN23="Oui"),1,0)</f>
        <v/>
      </c>
      <c r="BI23" s="7">
        <f>IF(AS23=1,N23,"")</f>
        <v/>
      </c>
      <c r="BJ23" s="7">
        <f>IF(BF23=1,N23,"")</f>
        <v/>
      </c>
      <c r="BK23" s="7">
        <f>IF(BF23=1,M23,"")</f>
        <v/>
      </c>
      <c r="BL23" s="7">
        <f>IF(AR23=1,D23&amp;" | "&amp;J23,"")</f>
        <v/>
      </c>
      <c r="BM23" s="7">
        <f>IF(AND(AR23=1,AL23="Non"),D23,"")</f>
        <v/>
      </c>
      <c r="BN23" s="7">
        <f>IF(OR(AO23="",AO23="OK"),0,1)</f>
        <v/>
      </c>
    </row>
    <row r="24" ht="18" customHeight="1">
      <c r="A24" s="7" t="n"/>
      <c r="B24" s="7" t="n"/>
      <c r="C24" s="7" t="n"/>
      <c r="D24" s="7" t="n"/>
      <c r="E24" s="7" t="n"/>
      <c r="F24" s="7" t="n"/>
      <c r="G24" s="7" t="n"/>
      <c r="H24" s="7" t="n"/>
      <c r="I24" s="7" t="n"/>
      <c r="J24" s="7" t="n"/>
      <c r="K24" s="7" t="n"/>
      <c r="L24" s="7" t="n"/>
      <c r="M24" s="7" t="n"/>
      <c r="N24" s="7" t="n"/>
      <c r="O24" s="7" t="n"/>
      <c r="P24" s="7" t="n"/>
      <c r="Q24" s="7" t="n"/>
      <c r="R24" s="20" t="n"/>
      <c r="S24" s="16" t="n"/>
      <c r="T24" s="20" t="n"/>
      <c r="U24" s="20" t="n"/>
      <c r="V24" s="16" t="n"/>
      <c r="W24" s="16" t="n"/>
      <c r="X24" s="21" t="n"/>
      <c r="Y24" s="21" t="n"/>
      <c r="Z24" s="21" t="n"/>
      <c r="AA24" s="21" t="n"/>
      <c r="AB24" s="21" t="n"/>
      <c r="AC24" s="7" t="n"/>
      <c r="AD24" s="7" t="n"/>
      <c r="AE24" s="22" t="n"/>
      <c r="AF24" s="22" t="n"/>
      <c r="AG24" s="22" t="n"/>
      <c r="AH24" s="22">
        <f>IF(A24="","",SUM(AE24:AG24))</f>
        <v/>
      </c>
      <c r="AI24" s="21">
        <f>IF(AND(R24&lt;&gt;"",T24&lt;&gt;""),(T24-R24)*24,"")</f>
        <v/>
      </c>
      <c r="AJ24" s="21">
        <f>IF(AND(R24&lt;&gt;"",U24&lt;&gt;""),(U24-R24)*24,"")</f>
        <v/>
      </c>
      <c r="AK24" s="7">
        <f>IF(OR(AA24="",AI24=""),"",IF(AI24&lt;=AA24,"Oui","Non"))</f>
        <v/>
      </c>
      <c r="AL24" s="7">
        <f>IF(OR(AB24="",AJ24=""),"",IF(AJ24&lt;=AB24,"Oui","Non"))</f>
        <v/>
      </c>
      <c r="AM24" s="7">
        <f>IF(A24="","",IF(OR(N24="Réalisé",N24="Clôturé"),"Oui","Non"))</f>
        <v/>
      </c>
      <c r="AN24" s="7">
        <f>IF(AM24="","",IF(AND(AM24="Non",S24&lt;&gt;"",S24&lt;'Tableau de bord'!$C$7),"Oui","Non"))</f>
        <v/>
      </c>
      <c r="AO24" s="7">
        <f>IF(A24="","",IF(COUNTIF($A$5:$A$504,A24)&gt;1,"N° d’OT en double",IF(COUNTIF('Sites et équipements'!$D$5:$D$204,F24)=0,"Code installation inconnu",IF(OR(D24="",J24="",N24="",M24=""),"Champ obligatoire manquant",IF(AND(R24="",S24=""),"Date de demande ou planifiée manquante",IF(AND(AM24="Oui",V24=""),"Date de réalisation manquante",IF(AND(N24="Clôturé",W24=""),"Date de clôture manquante",IF(OR(AND(T24&lt;&gt;"",R24&lt;&gt;"",T24&lt;R24),AND(U24&lt;&gt;"",T24&lt;&gt;"",U24&lt;T24)),"Chronologie incohérente",IF(AND(Q24="Oui",U24=""),"Rétablissement non daté","OK")))))))))</f>
        <v/>
      </c>
      <c r="AP24" s="16">
        <f>IF(R24&lt;&gt;"",R24,IF(S24&lt;&gt;"",S24,""))</f>
        <v/>
      </c>
      <c r="AQ24" s="7">
        <f>IF(AND(A24&lt;&gt;"",OR('Tableau de bord'!$C$9="",D24='Tableau de bord'!$C$9),OR('Tableau de bord'!$C$10="",E24='Tableau de bord'!$C$10),OR('Tableau de bord'!$C$11="",G24='Tableau de bord'!$C$11),OR('Tableau de bord'!$C$12="",H24='Tableau de bord'!$C$12),OR('Tableau de bord'!$C$13="",J24='Tableau de bord'!$C$13),OR('Tableau de bord'!$C$14="",N24='Tableau de bord'!$C$14),OR('Tableau de bord'!$C$15="",M24='Tableau de bord'!$C$15),OR('Tableau de bord'!$C$16="",O24='Tableau de bord'!$C$16),OR('Tableau de bord'!$C$17="",AD24='Tableau de bord'!$C$17)),1,0)</f>
        <v/>
      </c>
      <c r="AR24" s="7">
        <f>IF(AND(A24&lt;&gt;"",AP24&lt;&gt;""),IF(AND(AP24&gt;='Tableau de bord'!$C$5,AP24&lt;'Tableau de bord'!$C$6+1),1,0),0)</f>
        <v/>
      </c>
      <c r="AS24" s="7">
        <f>IF(AND(AQ24=1,AR24=1),1,0)</f>
        <v/>
      </c>
      <c r="AT24" s="7">
        <f>IF(AND(AS24=1,J24="Corrective"),1,0)</f>
        <v/>
      </c>
      <c r="AU24" s="7">
        <f>IF(AND(AS24=1,J24="Préventive"),1,0)</f>
        <v/>
      </c>
      <c r="AV24" s="7">
        <f>IF(AND(AS24=1,Q24="Oui"),1,0)</f>
        <v/>
      </c>
      <c r="AW24" s="21">
        <f>IF(AND(AV24=1,AJ24&lt;&gt;""),AJ24,0)</f>
        <v/>
      </c>
      <c r="AX24" s="21">
        <f>IF(AND(AS24=1,Y24&lt;&gt;""),Y24,0)</f>
        <v/>
      </c>
      <c r="AY24" s="22">
        <f>IF(AND(AS24=1,AH24&lt;&gt;""),AH24,0)</f>
        <v/>
      </c>
      <c r="AZ24" s="22">
        <f>IF(AS24=1,SUM(AE24:AF24),0)</f>
        <v/>
      </c>
      <c r="BA24" s="22">
        <f>IF(AND(AS24=1,AC24="Hors forfait"),AY24,0)</f>
        <v/>
      </c>
      <c r="BB24" s="7">
        <f>IF(AND(AS24=1,AK24&lt;&gt;""),1,0)</f>
        <v/>
      </c>
      <c r="BC24" s="7">
        <f>IF(AND(BB24=1,AK24="Oui"),1,0)</f>
        <v/>
      </c>
      <c r="BD24" s="7">
        <f>IF(AND(AS24=1,AL24&lt;&gt;""),1,0)</f>
        <v/>
      </c>
      <c r="BE24" s="7">
        <f>IF(AND(BD24=1,AL24="Oui"),1,0)</f>
        <v/>
      </c>
      <c r="BF24" s="7">
        <f>IF(AND(AQ24=1,AM24="Non"),1,0)</f>
        <v/>
      </c>
      <c r="BG24" s="21">
        <f>IF(AND(BF24=1,Z24&lt;&gt;""),Z24,0)</f>
        <v/>
      </c>
      <c r="BH24" s="7">
        <f>IF(AND(BF24=1,AN24="Oui"),1,0)</f>
        <v/>
      </c>
      <c r="BI24" s="7">
        <f>IF(AS24=1,N24,"")</f>
        <v/>
      </c>
      <c r="BJ24" s="7">
        <f>IF(BF24=1,N24,"")</f>
        <v/>
      </c>
      <c r="BK24" s="7">
        <f>IF(BF24=1,M24,"")</f>
        <v/>
      </c>
      <c r="BL24" s="7">
        <f>IF(AR24=1,D24&amp;" | "&amp;J24,"")</f>
        <v/>
      </c>
      <c r="BM24" s="7">
        <f>IF(AND(AR24=1,AL24="Non"),D24,"")</f>
        <v/>
      </c>
      <c r="BN24" s="7">
        <f>IF(OR(AO24="",AO24="OK"),0,1)</f>
        <v/>
      </c>
    </row>
    <row r="25" ht="18" customHeight="1">
      <c r="A25" s="7" t="n"/>
      <c r="B25" s="7" t="n"/>
      <c r="C25" s="7" t="n"/>
      <c r="D25" s="7" t="n"/>
      <c r="E25" s="7" t="n"/>
      <c r="F25" s="7" t="n"/>
      <c r="G25" s="7" t="n"/>
      <c r="H25" s="7" t="n"/>
      <c r="I25" s="7" t="n"/>
      <c r="J25" s="7" t="n"/>
      <c r="K25" s="7" t="n"/>
      <c r="L25" s="7" t="n"/>
      <c r="M25" s="7" t="n"/>
      <c r="N25" s="7" t="n"/>
      <c r="O25" s="7" t="n"/>
      <c r="P25" s="7" t="n"/>
      <c r="Q25" s="7" t="n"/>
      <c r="R25" s="20" t="n"/>
      <c r="S25" s="16" t="n"/>
      <c r="T25" s="20" t="n"/>
      <c r="U25" s="20" t="n"/>
      <c r="V25" s="16" t="n"/>
      <c r="W25" s="16" t="n"/>
      <c r="X25" s="21" t="n"/>
      <c r="Y25" s="21" t="n"/>
      <c r="Z25" s="21" t="n"/>
      <c r="AA25" s="21" t="n"/>
      <c r="AB25" s="21" t="n"/>
      <c r="AC25" s="7" t="n"/>
      <c r="AD25" s="7" t="n"/>
      <c r="AE25" s="22" t="n"/>
      <c r="AF25" s="22" t="n"/>
      <c r="AG25" s="22" t="n"/>
      <c r="AH25" s="22">
        <f>IF(A25="","",SUM(AE25:AG25))</f>
        <v/>
      </c>
      <c r="AI25" s="21">
        <f>IF(AND(R25&lt;&gt;"",T25&lt;&gt;""),(T25-R25)*24,"")</f>
        <v/>
      </c>
      <c r="AJ25" s="21">
        <f>IF(AND(R25&lt;&gt;"",U25&lt;&gt;""),(U25-R25)*24,"")</f>
        <v/>
      </c>
      <c r="AK25" s="7">
        <f>IF(OR(AA25="",AI25=""),"",IF(AI25&lt;=AA25,"Oui","Non"))</f>
        <v/>
      </c>
      <c r="AL25" s="7">
        <f>IF(OR(AB25="",AJ25=""),"",IF(AJ25&lt;=AB25,"Oui","Non"))</f>
        <v/>
      </c>
      <c r="AM25" s="7">
        <f>IF(A25="","",IF(OR(N25="Réalisé",N25="Clôturé"),"Oui","Non"))</f>
        <v/>
      </c>
      <c r="AN25" s="7">
        <f>IF(AM25="","",IF(AND(AM25="Non",S25&lt;&gt;"",S25&lt;'Tableau de bord'!$C$7),"Oui","Non"))</f>
        <v/>
      </c>
      <c r="AO25" s="7">
        <f>IF(A25="","",IF(COUNTIF($A$5:$A$504,A25)&gt;1,"N° d’OT en double",IF(COUNTIF('Sites et équipements'!$D$5:$D$204,F25)=0,"Code installation inconnu",IF(OR(D25="",J25="",N25="",M25=""),"Champ obligatoire manquant",IF(AND(R25="",S25=""),"Date de demande ou planifiée manquante",IF(AND(AM25="Oui",V25=""),"Date de réalisation manquante",IF(AND(N25="Clôturé",W25=""),"Date de clôture manquante",IF(OR(AND(T25&lt;&gt;"",R25&lt;&gt;"",T25&lt;R25),AND(U25&lt;&gt;"",T25&lt;&gt;"",U25&lt;T25)),"Chronologie incohérente",IF(AND(Q25="Oui",U25=""),"Rétablissement non daté","OK")))))))))</f>
        <v/>
      </c>
      <c r="AP25" s="16">
        <f>IF(R25&lt;&gt;"",R25,IF(S25&lt;&gt;"",S25,""))</f>
        <v/>
      </c>
      <c r="AQ25" s="7">
        <f>IF(AND(A25&lt;&gt;"",OR('Tableau de bord'!$C$9="",D25='Tableau de bord'!$C$9),OR('Tableau de bord'!$C$10="",E25='Tableau de bord'!$C$10),OR('Tableau de bord'!$C$11="",G25='Tableau de bord'!$C$11),OR('Tableau de bord'!$C$12="",H25='Tableau de bord'!$C$12),OR('Tableau de bord'!$C$13="",J25='Tableau de bord'!$C$13),OR('Tableau de bord'!$C$14="",N25='Tableau de bord'!$C$14),OR('Tableau de bord'!$C$15="",M25='Tableau de bord'!$C$15),OR('Tableau de bord'!$C$16="",O25='Tableau de bord'!$C$16),OR('Tableau de bord'!$C$17="",AD25='Tableau de bord'!$C$17)),1,0)</f>
        <v/>
      </c>
      <c r="AR25" s="7">
        <f>IF(AND(A25&lt;&gt;"",AP25&lt;&gt;""),IF(AND(AP25&gt;='Tableau de bord'!$C$5,AP25&lt;'Tableau de bord'!$C$6+1),1,0),0)</f>
        <v/>
      </c>
      <c r="AS25" s="7">
        <f>IF(AND(AQ25=1,AR25=1),1,0)</f>
        <v/>
      </c>
      <c r="AT25" s="7">
        <f>IF(AND(AS25=1,J25="Corrective"),1,0)</f>
        <v/>
      </c>
      <c r="AU25" s="7">
        <f>IF(AND(AS25=1,J25="Préventive"),1,0)</f>
        <v/>
      </c>
      <c r="AV25" s="7">
        <f>IF(AND(AS25=1,Q25="Oui"),1,0)</f>
        <v/>
      </c>
      <c r="AW25" s="21">
        <f>IF(AND(AV25=1,AJ25&lt;&gt;""),AJ25,0)</f>
        <v/>
      </c>
      <c r="AX25" s="21">
        <f>IF(AND(AS25=1,Y25&lt;&gt;""),Y25,0)</f>
        <v/>
      </c>
      <c r="AY25" s="22">
        <f>IF(AND(AS25=1,AH25&lt;&gt;""),AH25,0)</f>
        <v/>
      </c>
      <c r="AZ25" s="22">
        <f>IF(AS25=1,SUM(AE25:AF25),0)</f>
        <v/>
      </c>
      <c r="BA25" s="22">
        <f>IF(AND(AS25=1,AC25="Hors forfait"),AY25,0)</f>
        <v/>
      </c>
      <c r="BB25" s="7">
        <f>IF(AND(AS25=1,AK25&lt;&gt;""),1,0)</f>
        <v/>
      </c>
      <c r="BC25" s="7">
        <f>IF(AND(BB25=1,AK25="Oui"),1,0)</f>
        <v/>
      </c>
      <c r="BD25" s="7">
        <f>IF(AND(AS25=1,AL25&lt;&gt;""),1,0)</f>
        <v/>
      </c>
      <c r="BE25" s="7">
        <f>IF(AND(BD25=1,AL25="Oui"),1,0)</f>
        <v/>
      </c>
      <c r="BF25" s="7">
        <f>IF(AND(AQ25=1,AM25="Non"),1,0)</f>
        <v/>
      </c>
      <c r="BG25" s="21">
        <f>IF(AND(BF25=1,Z25&lt;&gt;""),Z25,0)</f>
        <v/>
      </c>
      <c r="BH25" s="7">
        <f>IF(AND(BF25=1,AN25="Oui"),1,0)</f>
        <v/>
      </c>
      <c r="BI25" s="7">
        <f>IF(AS25=1,N25,"")</f>
        <v/>
      </c>
      <c r="BJ25" s="7">
        <f>IF(BF25=1,N25,"")</f>
        <v/>
      </c>
      <c r="BK25" s="7">
        <f>IF(BF25=1,M25,"")</f>
        <v/>
      </c>
      <c r="BL25" s="7">
        <f>IF(AR25=1,D25&amp;" | "&amp;J25,"")</f>
        <v/>
      </c>
      <c r="BM25" s="7">
        <f>IF(AND(AR25=1,AL25="Non"),D25,"")</f>
        <v/>
      </c>
      <c r="BN25" s="7">
        <f>IF(OR(AO25="",AO25="OK"),0,1)</f>
        <v/>
      </c>
    </row>
    <row r="26" ht="18" customHeight="1">
      <c r="A26" s="7" t="n"/>
      <c r="B26" s="7" t="n"/>
      <c r="C26" s="7" t="n"/>
      <c r="D26" s="7" t="n"/>
      <c r="E26" s="7" t="n"/>
      <c r="F26" s="7" t="n"/>
      <c r="G26" s="7" t="n"/>
      <c r="H26" s="7" t="n"/>
      <c r="I26" s="7" t="n"/>
      <c r="J26" s="7" t="n"/>
      <c r="K26" s="7" t="n"/>
      <c r="L26" s="7" t="n"/>
      <c r="M26" s="7" t="n"/>
      <c r="N26" s="7" t="n"/>
      <c r="O26" s="7" t="n"/>
      <c r="P26" s="7" t="n"/>
      <c r="Q26" s="7" t="n"/>
      <c r="R26" s="20" t="n"/>
      <c r="S26" s="16" t="n"/>
      <c r="T26" s="20" t="n"/>
      <c r="U26" s="20" t="n"/>
      <c r="V26" s="16" t="n"/>
      <c r="W26" s="16" t="n"/>
      <c r="X26" s="21" t="n"/>
      <c r="Y26" s="21" t="n"/>
      <c r="Z26" s="21" t="n"/>
      <c r="AA26" s="21" t="n"/>
      <c r="AB26" s="21" t="n"/>
      <c r="AC26" s="7" t="n"/>
      <c r="AD26" s="7" t="n"/>
      <c r="AE26" s="22" t="n"/>
      <c r="AF26" s="22" t="n"/>
      <c r="AG26" s="22" t="n"/>
      <c r="AH26" s="22">
        <f>IF(A26="","",SUM(AE26:AG26))</f>
        <v/>
      </c>
      <c r="AI26" s="21">
        <f>IF(AND(R26&lt;&gt;"",T26&lt;&gt;""),(T26-R26)*24,"")</f>
        <v/>
      </c>
      <c r="AJ26" s="21">
        <f>IF(AND(R26&lt;&gt;"",U26&lt;&gt;""),(U26-R26)*24,"")</f>
        <v/>
      </c>
      <c r="AK26" s="7">
        <f>IF(OR(AA26="",AI26=""),"",IF(AI26&lt;=AA26,"Oui","Non"))</f>
        <v/>
      </c>
      <c r="AL26" s="7">
        <f>IF(OR(AB26="",AJ26=""),"",IF(AJ26&lt;=AB26,"Oui","Non"))</f>
        <v/>
      </c>
      <c r="AM26" s="7">
        <f>IF(A26="","",IF(OR(N26="Réalisé",N26="Clôturé"),"Oui","Non"))</f>
        <v/>
      </c>
      <c r="AN26" s="7">
        <f>IF(AM26="","",IF(AND(AM26="Non",S26&lt;&gt;"",S26&lt;'Tableau de bord'!$C$7),"Oui","Non"))</f>
        <v/>
      </c>
      <c r="AO26" s="7">
        <f>IF(A26="","",IF(COUNTIF($A$5:$A$504,A26)&gt;1,"N° d’OT en double",IF(COUNTIF('Sites et équipements'!$D$5:$D$204,F26)=0,"Code installation inconnu",IF(OR(D26="",J26="",N26="",M26=""),"Champ obligatoire manquant",IF(AND(R26="",S26=""),"Date de demande ou planifiée manquante",IF(AND(AM26="Oui",V26=""),"Date de réalisation manquante",IF(AND(N26="Clôturé",W26=""),"Date de clôture manquante",IF(OR(AND(T26&lt;&gt;"",R26&lt;&gt;"",T26&lt;R26),AND(U26&lt;&gt;"",T26&lt;&gt;"",U26&lt;T26)),"Chronologie incohérente",IF(AND(Q26="Oui",U26=""),"Rétablissement non daté","OK")))))))))</f>
        <v/>
      </c>
      <c r="AP26" s="16">
        <f>IF(R26&lt;&gt;"",R26,IF(S26&lt;&gt;"",S26,""))</f>
        <v/>
      </c>
      <c r="AQ26" s="7">
        <f>IF(AND(A26&lt;&gt;"",OR('Tableau de bord'!$C$9="",D26='Tableau de bord'!$C$9),OR('Tableau de bord'!$C$10="",E26='Tableau de bord'!$C$10),OR('Tableau de bord'!$C$11="",G26='Tableau de bord'!$C$11),OR('Tableau de bord'!$C$12="",H26='Tableau de bord'!$C$12),OR('Tableau de bord'!$C$13="",J26='Tableau de bord'!$C$13),OR('Tableau de bord'!$C$14="",N26='Tableau de bord'!$C$14),OR('Tableau de bord'!$C$15="",M26='Tableau de bord'!$C$15),OR('Tableau de bord'!$C$16="",O26='Tableau de bord'!$C$16),OR('Tableau de bord'!$C$17="",AD26='Tableau de bord'!$C$17)),1,0)</f>
        <v/>
      </c>
      <c r="AR26" s="7">
        <f>IF(AND(A26&lt;&gt;"",AP26&lt;&gt;""),IF(AND(AP26&gt;='Tableau de bord'!$C$5,AP26&lt;'Tableau de bord'!$C$6+1),1,0),0)</f>
        <v/>
      </c>
      <c r="AS26" s="7">
        <f>IF(AND(AQ26=1,AR26=1),1,0)</f>
        <v/>
      </c>
      <c r="AT26" s="7">
        <f>IF(AND(AS26=1,J26="Corrective"),1,0)</f>
        <v/>
      </c>
      <c r="AU26" s="7">
        <f>IF(AND(AS26=1,J26="Préventive"),1,0)</f>
        <v/>
      </c>
      <c r="AV26" s="7">
        <f>IF(AND(AS26=1,Q26="Oui"),1,0)</f>
        <v/>
      </c>
      <c r="AW26" s="21">
        <f>IF(AND(AV26=1,AJ26&lt;&gt;""),AJ26,0)</f>
        <v/>
      </c>
      <c r="AX26" s="21">
        <f>IF(AND(AS26=1,Y26&lt;&gt;""),Y26,0)</f>
        <v/>
      </c>
      <c r="AY26" s="22">
        <f>IF(AND(AS26=1,AH26&lt;&gt;""),AH26,0)</f>
        <v/>
      </c>
      <c r="AZ26" s="22">
        <f>IF(AS26=1,SUM(AE26:AF26),0)</f>
        <v/>
      </c>
      <c r="BA26" s="22">
        <f>IF(AND(AS26=1,AC26="Hors forfait"),AY26,0)</f>
        <v/>
      </c>
      <c r="BB26" s="7">
        <f>IF(AND(AS26=1,AK26&lt;&gt;""),1,0)</f>
        <v/>
      </c>
      <c r="BC26" s="7">
        <f>IF(AND(BB26=1,AK26="Oui"),1,0)</f>
        <v/>
      </c>
      <c r="BD26" s="7">
        <f>IF(AND(AS26=1,AL26&lt;&gt;""),1,0)</f>
        <v/>
      </c>
      <c r="BE26" s="7">
        <f>IF(AND(BD26=1,AL26="Oui"),1,0)</f>
        <v/>
      </c>
      <c r="BF26" s="7">
        <f>IF(AND(AQ26=1,AM26="Non"),1,0)</f>
        <v/>
      </c>
      <c r="BG26" s="21">
        <f>IF(AND(BF26=1,Z26&lt;&gt;""),Z26,0)</f>
        <v/>
      </c>
      <c r="BH26" s="7">
        <f>IF(AND(BF26=1,AN26="Oui"),1,0)</f>
        <v/>
      </c>
      <c r="BI26" s="7">
        <f>IF(AS26=1,N26,"")</f>
        <v/>
      </c>
      <c r="BJ26" s="7">
        <f>IF(BF26=1,N26,"")</f>
        <v/>
      </c>
      <c r="BK26" s="7">
        <f>IF(BF26=1,M26,"")</f>
        <v/>
      </c>
      <c r="BL26" s="7">
        <f>IF(AR26=1,D26&amp;" | "&amp;J26,"")</f>
        <v/>
      </c>
      <c r="BM26" s="7">
        <f>IF(AND(AR26=1,AL26="Non"),D26,"")</f>
        <v/>
      </c>
      <c r="BN26" s="7">
        <f>IF(OR(AO26="",AO26="OK"),0,1)</f>
        <v/>
      </c>
    </row>
    <row r="27" ht="18" customHeight="1">
      <c r="A27" s="7" t="n"/>
      <c r="B27" s="7" t="n"/>
      <c r="C27" s="7" t="n"/>
      <c r="D27" s="7" t="n"/>
      <c r="E27" s="7" t="n"/>
      <c r="F27" s="7" t="n"/>
      <c r="G27" s="7" t="n"/>
      <c r="H27" s="7" t="n"/>
      <c r="I27" s="7" t="n"/>
      <c r="J27" s="7" t="n"/>
      <c r="K27" s="7" t="n"/>
      <c r="L27" s="7" t="n"/>
      <c r="M27" s="7" t="n"/>
      <c r="N27" s="7" t="n"/>
      <c r="O27" s="7" t="n"/>
      <c r="P27" s="7" t="n"/>
      <c r="Q27" s="7" t="n"/>
      <c r="R27" s="20" t="n"/>
      <c r="S27" s="16" t="n"/>
      <c r="T27" s="20" t="n"/>
      <c r="U27" s="20" t="n"/>
      <c r="V27" s="16" t="n"/>
      <c r="W27" s="16" t="n"/>
      <c r="X27" s="21" t="n"/>
      <c r="Y27" s="21" t="n"/>
      <c r="Z27" s="21" t="n"/>
      <c r="AA27" s="21" t="n"/>
      <c r="AB27" s="21" t="n"/>
      <c r="AC27" s="7" t="n"/>
      <c r="AD27" s="7" t="n"/>
      <c r="AE27" s="22" t="n"/>
      <c r="AF27" s="22" t="n"/>
      <c r="AG27" s="22" t="n"/>
      <c r="AH27" s="22">
        <f>IF(A27="","",SUM(AE27:AG27))</f>
        <v/>
      </c>
      <c r="AI27" s="21">
        <f>IF(AND(R27&lt;&gt;"",T27&lt;&gt;""),(T27-R27)*24,"")</f>
        <v/>
      </c>
      <c r="AJ27" s="21">
        <f>IF(AND(R27&lt;&gt;"",U27&lt;&gt;""),(U27-R27)*24,"")</f>
        <v/>
      </c>
      <c r="AK27" s="7">
        <f>IF(OR(AA27="",AI27=""),"",IF(AI27&lt;=AA27,"Oui","Non"))</f>
        <v/>
      </c>
      <c r="AL27" s="7">
        <f>IF(OR(AB27="",AJ27=""),"",IF(AJ27&lt;=AB27,"Oui","Non"))</f>
        <v/>
      </c>
      <c r="AM27" s="7">
        <f>IF(A27="","",IF(OR(N27="Réalisé",N27="Clôturé"),"Oui","Non"))</f>
        <v/>
      </c>
      <c r="AN27" s="7">
        <f>IF(AM27="","",IF(AND(AM27="Non",S27&lt;&gt;"",S27&lt;'Tableau de bord'!$C$7),"Oui","Non"))</f>
        <v/>
      </c>
      <c r="AO27" s="7">
        <f>IF(A27="","",IF(COUNTIF($A$5:$A$504,A27)&gt;1,"N° d’OT en double",IF(COUNTIF('Sites et équipements'!$D$5:$D$204,F27)=0,"Code installation inconnu",IF(OR(D27="",J27="",N27="",M27=""),"Champ obligatoire manquant",IF(AND(R27="",S27=""),"Date de demande ou planifiée manquante",IF(AND(AM27="Oui",V27=""),"Date de réalisation manquante",IF(AND(N27="Clôturé",W27=""),"Date de clôture manquante",IF(OR(AND(T27&lt;&gt;"",R27&lt;&gt;"",T27&lt;R27),AND(U27&lt;&gt;"",T27&lt;&gt;"",U27&lt;T27)),"Chronologie incohérente",IF(AND(Q27="Oui",U27=""),"Rétablissement non daté","OK")))))))))</f>
        <v/>
      </c>
      <c r="AP27" s="16">
        <f>IF(R27&lt;&gt;"",R27,IF(S27&lt;&gt;"",S27,""))</f>
        <v/>
      </c>
      <c r="AQ27" s="7">
        <f>IF(AND(A27&lt;&gt;"",OR('Tableau de bord'!$C$9="",D27='Tableau de bord'!$C$9),OR('Tableau de bord'!$C$10="",E27='Tableau de bord'!$C$10),OR('Tableau de bord'!$C$11="",G27='Tableau de bord'!$C$11),OR('Tableau de bord'!$C$12="",H27='Tableau de bord'!$C$12),OR('Tableau de bord'!$C$13="",J27='Tableau de bord'!$C$13),OR('Tableau de bord'!$C$14="",N27='Tableau de bord'!$C$14),OR('Tableau de bord'!$C$15="",M27='Tableau de bord'!$C$15),OR('Tableau de bord'!$C$16="",O27='Tableau de bord'!$C$16),OR('Tableau de bord'!$C$17="",AD27='Tableau de bord'!$C$17)),1,0)</f>
        <v/>
      </c>
      <c r="AR27" s="7">
        <f>IF(AND(A27&lt;&gt;"",AP27&lt;&gt;""),IF(AND(AP27&gt;='Tableau de bord'!$C$5,AP27&lt;'Tableau de bord'!$C$6+1),1,0),0)</f>
        <v/>
      </c>
      <c r="AS27" s="7">
        <f>IF(AND(AQ27=1,AR27=1),1,0)</f>
        <v/>
      </c>
      <c r="AT27" s="7">
        <f>IF(AND(AS27=1,J27="Corrective"),1,0)</f>
        <v/>
      </c>
      <c r="AU27" s="7">
        <f>IF(AND(AS27=1,J27="Préventive"),1,0)</f>
        <v/>
      </c>
      <c r="AV27" s="7">
        <f>IF(AND(AS27=1,Q27="Oui"),1,0)</f>
        <v/>
      </c>
      <c r="AW27" s="21">
        <f>IF(AND(AV27=1,AJ27&lt;&gt;""),AJ27,0)</f>
        <v/>
      </c>
      <c r="AX27" s="21">
        <f>IF(AND(AS27=1,Y27&lt;&gt;""),Y27,0)</f>
        <v/>
      </c>
      <c r="AY27" s="22">
        <f>IF(AND(AS27=1,AH27&lt;&gt;""),AH27,0)</f>
        <v/>
      </c>
      <c r="AZ27" s="22">
        <f>IF(AS27=1,SUM(AE27:AF27),0)</f>
        <v/>
      </c>
      <c r="BA27" s="22">
        <f>IF(AND(AS27=1,AC27="Hors forfait"),AY27,0)</f>
        <v/>
      </c>
      <c r="BB27" s="7">
        <f>IF(AND(AS27=1,AK27&lt;&gt;""),1,0)</f>
        <v/>
      </c>
      <c r="BC27" s="7">
        <f>IF(AND(BB27=1,AK27="Oui"),1,0)</f>
        <v/>
      </c>
      <c r="BD27" s="7">
        <f>IF(AND(AS27=1,AL27&lt;&gt;""),1,0)</f>
        <v/>
      </c>
      <c r="BE27" s="7">
        <f>IF(AND(BD27=1,AL27="Oui"),1,0)</f>
        <v/>
      </c>
      <c r="BF27" s="7">
        <f>IF(AND(AQ27=1,AM27="Non"),1,0)</f>
        <v/>
      </c>
      <c r="BG27" s="21">
        <f>IF(AND(BF27=1,Z27&lt;&gt;""),Z27,0)</f>
        <v/>
      </c>
      <c r="BH27" s="7">
        <f>IF(AND(BF27=1,AN27="Oui"),1,0)</f>
        <v/>
      </c>
      <c r="BI27" s="7">
        <f>IF(AS27=1,N27,"")</f>
        <v/>
      </c>
      <c r="BJ27" s="7">
        <f>IF(BF27=1,N27,"")</f>
        <v/>
      </c>
      <c r="BK27" s="7">
        <f>IF(BF27=1,M27,"")</f>
        <v/>
      </c>
      <c r="BL27" s="7">
        <f>IF(AR27=1,D27&amp;" | "&amp;J27,"")</f>
        <v/>
      </c>
      <c r="BM27" s="7">
        <f>IF(AND(AR27=1,AL27="Non"),D27,"")</f>
        <v/>
      </c>
      <c r="BN27" s="7">
        <f>IF(OR(AO27="",AO27="OK"),0,1)</f>
        <v/>
      </c>
    </row>
    <row r="28" ht="18" customHeight="1">
      <c r="A28" s="7" t="n"/>
      <c r="B28" s="7" t="n"/>
      <c r="C28" s="7" t="n"/>
      <c r="D28" s="7" t="n"/>
      <c r="E28" s="7" t="n"/>
      <c r="F28" s="7" t="n"/>
      <c r="G28" s="7" t="n"/>
      <c r="H28" s="7" t="n"/>
      <c r="I28" s="7" t="n"/>
      <c r="J28" s="7" t="n"/>
      <c r="K28" s="7" t="n"/>
      <c r="L28" s="7" t="n"/>
      <c r="M28" s="7" t="n"/>
      <c r="N28" s="7" t="n"/>
      <c r="O28" s="7" t="n"/>
      <c r="P28" s="7" t="n"/>
      <c r="Q28" s="7" t="n"/>
      <c r="R28" s="20" t="n"/>
      <c r="S28" s="16" t="n"/>
      <c r="T28" s="20" t="n"/>
      <c r="U28" s="20" t="n"/>
      <c r="V28" s="16" t="n"/>
      <c r="W28" s="16" t="n"/>
      <c r="X28" s="21" t="n"/>
      <c r="Y28" s="21" t="n"/>
      <c r="Z28" s="21" t="n"/>
      <c r="AA28" s="21" t="n"/>
      <c r="AB28" s="21" t="n"/>
      <c r="AC28" s="7" t="n"/>
      <c r="AD28" s="7" t="n"/>
      <c r="AE28" s="22" t="n"/>
      <c r="AF28" s="22" t="n"/>
      <c r="AG28" s="22" t="n"/>
      <c r="AH28" s="22">
        <f>IF(A28="","",SUM(AE28:AG28))</f>
        <v/>
      </c>
      <c r="AI28" s="21">
        <f>IF(AND(R28&lt;&gt;"",T28&lt;&gt;""),(T28-R28)*24,"")</f>
        <v/>
      </c>
      <c r="AJ28" s="21">
        <f>IF(AND(R28&lt;&gt;"",U28&lt;&gt;""),(U28-R28)*24,"")</f>
        <v/>
      </c>
      <c r="AK28" s="7">
        <f>IF(OR(AA28="",AI28=""),"",IF(AI28&lt;=AA28,"Oui","Non"))</f>
        <v/>
      </c>
      <c r="AL28" s="7">
        <f>IF(OR(AB28="",AJ28=""),"",IF(AJ28&lt;=AB28,"Oui","Non"))</f>
        <v/>
      </c>
      <c r="AM28" s="7">
        <f>IF(A28="","",IF(OR(N28="Réalisé",N28="Clôturé"),"Oui","Non"))</f>
        <v/>
      </c>
      <c r="AN28" s="7">
        <f>IF(AM28="","",IF(AND(AM28="Non",S28&lt;&gt;"",S28&lt;'Tableau de bord'!$C$7),"Oui","Non"))</f>
        <v/>
      </c>
      <c r="AO28" s="7">
        <f>IF(A28="","",IF(COUNTIF($A$5:$A$504,A28)&gt;1,"N° d’OT en double",IF(COUNTIF('Sites et équipements'!$D$5:$D$204,F28)=0,"Code installation inconnu",IF(OR(D28="",J28="",N28="",M28=""),"Champ obligatoire manquant",IF(AND(R28="",S28=""),"Date de demande ou planifiée manquante",IF(AND(AM28="Oui",V28=""),"Date de réalisation manquante",IF(AND(N28="Clôturé",W28=""),"Date de clôture manquante",IF(OR(AND(T28&lt;&gt;"",R28&lt;&gt;"",T28&lt;R28),AND(U28&lt;&gt;"",T28&lt;&gt;"",U28&lt;T28)),"Chronologie incohérente",IF(AND(Q28="Oui",U28=""),"Rétablissement non daté","OK")))))))))</f>
        <v/>
      </c>
      <c r="AP28" s="16">
        <f>IF(R28&lt;&gt;"",R28,IF(S28&lt;&gt;"",S28,""))</f>
        <v/>
      </c>
      <c r="AQ28" s="7">
        <f>IF(AND(A28&lt;&gt;"",OR('Tableau de bord'!$C$9="",D28='Tableau de bord'!$C$9),OR('Tableau de bord'!$C$10="",E28='Tableau de bord'!$C$10),OR('Tableau de bord'!$C$11="",G28='Tableau de bord'!$C$11),OR('Tableau de bord'!$C$12="",H28='Tableau de bord'!$C$12),OR('Tableau de bord'!$C$13="",J28='Tableau de bord'!$C$13),OR('Tableau de bord'!$C$14="",N28='Tableau de bord'!$C$14),OR('Tableau de bord'!$C$15="",M28='Tableau de bord'!$C$15),OR('Tableau de bord'!$C$16="",O28='Tableau de bord'!$C$16),OR('Tableau de bord'!$C$17="",AD28='Tableau de bord'!$C$17)),1,0)</f>
        <v/>
      </c>
      <c r="AR28" s="7">
        <f>IF(AND(A28&lt;&gt;"",AP28&lt;&gt;""),IF(AND(AP28&gt;='Tableau de bord'!$C$5,AP28&lt;'Tableau de bord'!$C$6+1),1,0),0)</f>
        <v/>
      </c>
      <c r="AS28" s="7">
        <f>IF(AND(AQ28=1,AR28=1),1,0)</f>
        <v/>
      </c>
      <c r="AT28" s="7">
        <f>IF(AND(AS28=1,J28="Corrective"),1,0)</f>
        <v/>
      </c>
      <c r="AU28" s="7">
        <f>IF(AND(AS28=1,J28="Préventive"),1,0)</f>
        <v/>
      </c>
      <c r="AV28" s="7">
        <f>IF(AND(AS28=1,Q28="Oui"),1,0)</f>
        <v/>
      </c>
      <c r="AW28" s="21">
        <f>IF(AND(AV28=1,AJ28&lt;&gt;""),AJ28,0)</f>
        <v/>
      </c>
      <c r="AX28" s="21">
        <f>IF(AND(AS28=1,Y28&lt;&gt;""),Y28,0)</f>
        <v/>
      </c>
      <c r="AY28" s="22">
        <f>IF(AND(AS28=1,AH28&lt;&gt;""),AH28,0)</f>
        <v/>
      </c>
      <c r="AZ28" s="22">
        <f>IF(AS28=1,SUM(AE28:AF28),0)</f>
        <v/>
      </c>
      <c r="BA28" s="22">
        <f>IF(AND(AS28=1,AC28="Hors forfait"),AY28,0)</f>
        <v/>
      </c>
      <c r="BB28" s="7">
        <f>IF(AND(AS28=1,AK28&lt;&gt;""),1,0)</f>
        <v/>
      </c>
      <c r="BC28" s="7">
        <f>IF(AND(BB28=1,AK28="Oui"),1,0)</f>
        <v/>
      </c>
      <c r="BD28" s="7">
        <f>IF(AND(AS28=1,AL28&lt;&gt;""),1,0)</f>
        <v/>
      </c>
      <c r="BE28" s="7">
        <f>IF(AND(BD28=1,AL28="Oui"),1,0)</f>
        <v/>
      </c>
      <c r="BF28" s="7">
        <f>IF(AND(AQ28=1,AM28="Non"),1,0)</f>
        <v/>
      </c>
      <c r="BG28" s="21">
        <f>IF(AND(BF28=1,Z28&lt;&gt;""),Z28,0)</f>
        <v/>
      </c>
      <c r="BH28" s="7">
        <f>IF(AND(BF28=1,AN28="Oui"),1,0)</f>
        <v/>
      </c>
      <c r="BI28" s="7">
        <f>IF(AS28=1,N28,"")</f>
        <v/>
      </c>
      <c r="BJ28" s="7">
        <f>IF(BF28=1,N28,"")</f>
        <v/>
      </c>
      <c r="BK28" s="7">
        <f>IF(BF28=1,M28,"")</f>
        <v/>
      </c>
      <c r="BL28" s="7">
        <f>IF(AR28=1,D28&amp;" | "&amp;J28,"")</f>
        <v/>
      </c>
      <c r="BM28" s="7">
        <f>IF(AND(AR28=1,AL28="Non"),D28,"")</f>
        <v/>
      </c>
      <c r="BN28" s="7">
        <f>IF(OR(AO28="",AO28="OK"),0,1)</f>
        <v/>
      </c>
    </row>
    <row r="29" ht="18" customHeight="1">
      <c r="A29" s="7" t="n"/>
      <c r="B29" s="7" t="n"/>
      <c r="C29" s="7" t="n"/>
      <c r="D29" s="7" t="n"/>
      <c r="E29" s="7" t="n"/>
      <c r="F29" s="7" t="n"/>
      <c r="G29" s="7" t="n"/>
      <c r="H29" s="7" t="n"/>
      <c r="I29" s="7" t="n"/>
      <c r="J29" s="7" t="n"/>
      <c r="K29" s="7" t="n"/>
      <c r="L29" s="7" t="n"/>
      <c r="M29" s="7" t="n"/>
      <c r="N29" s="7" t="n"/>
      <c r="O29" s="7" t="n"/>
      <c r="P29" s="7" t="n"/>
      <c r="Q29" s="7" t="n"/>
      <c r="R29" s="20" t="n"/>
      <c r="S29" s="16" t="n"/>
      <c r="T29" s="20" t="n"/>
      <c r="U29" s="20" t="n"/>
      <c r="V29" s="16" t="n"/>
      <c r="W29" s="16" t="n"/>
      <c r="X29" s="21" t="n"/>
      <c r="Y29" s="21" t="n"/>
      <c r="Z29" s="21" t="n"/>
      <c r="AA29" s="21" t="n"/>
      <c r="AB29" s="21" t="n"/>
      <c r="AC29" s="7" t="n"/>
      <c r="AD29" s="7" t="n"/>
      <c r="AE29" s="22" t="n"/>
      <c r="AF29" s="22" t="n"/>
      <c r="AG29" s="22" t="n"/>
      <c r="AH29" s="22">
        <f>IF(A29="","",SUM(AE29:AG29))</f>
        <v/>
      </c>
      <c r="AI29" s="21">
        <f>IF(AND(R29&lt;&gt;"",T29&lt;&gt;""),(T29-R29)*24,"")</f>
        <v/>
      </c>
      <c r="AJ29" s="21">
        <f>IF(AND(R29&lt;&gt;"",U29&lt;&gt;""),(U29-R29)*24,"")</f>
        <v/>
      </c>
      <c r="AK29" s="7">
        <f>IF(OR(AA29="",AI29=""),"",IF(AI29&lt;=AA29,"Oui","Non"))</f>
        <v/>
      </c>
      <c r="AL29" s="7">
        <f>IF(OR(AB29="",AJ29=""),"",IF(AJ29&lt;=AB29,"Oui","Non"))</f>
        <v/>
      </c>
      <c r="AM29" s="7">
        <f>IF(A29="","",IF(OR(N29="Réalisé",N29="Clôturé"),"Oui","Non"))</f>
        <v/>
      </c>
      <c r="AN29" s="7">
        <f>IF(AM29="","",IF(AND(AM29="Non",S29&lt;&gt;"",S29&lt;'Tableau de bord'!$C$7),"Oui","Non"))</f>
        <v/>
      </c>
      <c r="AO29" s="7">
        <f>IF(A29="","",IF(COUNTIF($A$5:$A$504,A29)&gt;1,"N° d’OT en double",IF(COUNTIF('Sites et équipements'!$D$5:$D$204,F29)=0,"Code installation inconnu",IF(OR(D29="",J29="",N29="",M29=""),"Champ obligatoire manquant",IF(AND(R29="",S29=""),"Date de demande ou planifiée manquante",IF(AND(AM29="Oui",V29=""),"Date de réalisation manquante",IF(AND(N29="Clôturé",W29=""),"Date de clôture manquante",IF(OR(AND(T29&lt;&gt;"",R29&lt;&gt;"",T29&lt;R29),AND(U29&lt;&gt;"",T29&lt;&gt;"",U29&lt;T29)),"Chronologie incohérente",IF(AND(Q29="Oui",U29=""),"Rétablissement non daté","OK")))))))))</f>
        <v/>
      </c>
      <c r="AP29" s="16">
        <f>IF(R29&lt;&gt;"",R29,IF(S29&lt;&gt;"",S29,""))</f>
        <v/>
      </c>
      <c r="AQ29" s="7">
        <f>IF(AND(A29&lt;&gt;"",OR('Tableau de bord'!$C$9="",D29='Tableau de bord'!$C$9),OR('Tableau de bord'!$C$10="",E29='Tableau de bord'!$C$10),OR('Tableau de bord'!$C$11="",G29='Tableau de bord'!$C$11),OR('Tableau de bord'!$C$12="",H29='Tableau de bord'!$C$12),OR('Tableau de bord'!$C$13="",J29='Tableau de bord'!$C$13),OR('Tableau de bord'!$C$14="",N29='Tableau de bord'!$C$14),OR('Tableau de bord'!$C$15="",M29='Tableau de bord'!$C$15),OR('Tableau de bord'!$C$16="",O29='Tableau de bord'!$C$16),OR('Tableau de bord'!$C$17="",AD29='Tableau de bord'!$C$17)),1,0)</f>
        <v/>
      </c>
      <c r="AR29" s="7">
        <f>IF(AND(A29&lt;&gt;"",AP29&lt;&gt;""),IF(AND(AP29&gt;='Tableau de bord'!$C$5,AP29&lt;'Tableau de bord'!$C$6+1),1,0),0)</f>
        <v/>
      </c>
      <c r="AS29" s="7">
        <f>IF(AND(AQ29=1,AR29=1),1,0)</f>
        <v/>
      </c>
      <c r="AT29" s="7">
        <f>IF(AND(AS29=1,J29="Corrective"),1,0)</f>
        <v/>
      </c>
      <c r="AU29" s="7">
        <f>IF(AND(AS29=1,J29="Préventive"),1,0)</f>
        <v/>
      </c>
      <c r="AV29" s="7">
        <f>IF(AND(AS29=1,Q29="Oui"),1,0)</f>
        <v/>
      </c>
      <c r="AW29" s="21">
        <f>IF(AND(AV29=1,AJ29&lt;&gt;""),AJ29,0)</f>
        <v/>
      </c>
      <c r="AX29" s="21">
        <f>IF(AND(AS29=1,Y29&lt;&gt;""),Y29,0)</f>
        <v/>
      </c>
      <c r="AY29" s="22">
        <f>IF(AND(AS29=1,AH29&lt;&gt;""),AH29,0)</f>
        <v/>
      </c>
      <c r="AZ29" s="22">
        <f>IF(AS29=1,SUM(AE29:AF29),0)</f>
        <v/>
      </c>
      <c r="BA29" s="22">
        <f>IF(AND(AS29=1,AC29="Hors forfait"),AY29,0)</f>
        <v/>
      </c>
      <c r="BB29" s="7">
        <f>IF(AND(AS29=1,AK29&lt;&gt;""),1,0)</f>
        <v/>
      </c>
      <c r="BC29" s="7">
        <f>IF(AND(BB29=1,AK29="Oui"),1,0)</f>
        <v/>
      </c>
      <c r="BD29" s="7">
        <f>IF(AND(AS29=1,AL29&lt;&gt;""),1,0)</f>
        <v/>
      </c>
      <c r="BE29" s="7">
        <f>IF(AND(BD29=1,AL29="Oui"),1,0)</f>
        <v/>
      </c>
      <c r="BF29" s="7">
        <f>IF(AND(AQ29=1,AM29="Non"),1,0)</f>
        <v/>
      </c>
      <c r="BG29" s="21">
        <f>IF(AND(BF29=1,Z29&lt;&gt;""),Z29,0)</f>
        <v/>
      </c>
      <c r="BH29" s="7">
        <f>IF(AND(BF29=1,AN29="Oui"),1,0)</f>
        <v/>
      </c>
      <c r="BI29" s="7">
        <f>IF(AS29=1,N29,"")</f>
        <v/>
      </c>
      <c r="BJ29" s="7">
        <f>IF(BF29=1,N29,"")</f>
        <v/>
      </c>
      <c r="BK29" s="7">
        <f>IF(BF29=1,M29,"")</f>
        <v/>
      </c>
      <c r="BL29" s="7">
        <f>IF(AR29=1,D29&amp;" | "&amp;J29,"")</f>
        <v/>
      </c>
      <c r="BM29" s="7">
        <f>IF(AND(AR29=1,AL29="Non"),D29,"")</f>
        <v/>
      </c>
      <c r="BN29" s="7">
        <f>IF(OR(AO29="",AO29="OK"),0,1)</f>
        <v/>
      </c>
    </row>
    <row r="30" ht="18" customHeight="1">
      <c r="A30" s="7" t="n"/>
      <c r="B30" s="7" t="n"/>
      <c r="C30" s="7" t="n"/>
      <c r="D30" s="7" t="n"/>
      <c r="E30" s="7" t="n"/>
      <c r="F30" s="7" t="n"/>
      <c r="G30" s="7" t="n"/>
      <c r="H30" s="7" t="n"/>
      <c r="I30" s="7" t="n"/>
      <c r="J30" s="7" t="n"/>
      <c r="K30" s="7" t="n"/>
      <c r="L30" s="7" t="n"/>
      <c r="M30" s="7" t="n"/>
      <c r="N30" s="7" t="n"/>
      <c r="O30" s="7" t="n"/>
      <c r="P30" s="7" t="n"/>
      <c r="Q30" s="7" t="n"/>
      <c r="R30" s="20" t="n"/>
      <c r="S30" s="16" t="n"/>
      <c r="T30" s="20" t="n"/>
      <c r="U30" s="20" t="n"/>
      <c r="V30" s="16" t="n"/>
      <c r="W30" s="16" t="n"/>
      <c r="X30" s="21" t="n"/>
      <c r="Y30" s="21" t="n"/>
      <c r="Z30" s="21" t="n"/>
      <c r="AA30" s="21" t="n"/>
      <c r="AB30" s="21" t="n"/>
      <c r="AC30" s="7" t="n"/>
      <c r="AD30" s="7" t="n"/>
      <c r="AE30" s="22" t="n"/>
      <c r="AF30" s="22" t="n"/>
      <c r="AG30" s="22" t="n"/>
      <c r="AH30" s="22">
        <f>IF(A30="","",SUM(AE30:AG30))</f>
        <v/>
      </c>
      <c r="AI30" s="21">
        <f>IF(AND(R30&lt;&gt;"",T30&lt;&gt;""),(T30-R30)*24,"")</f>
        <v/>
      </c>
      <c r="AJ30" s="21">
        <f>IF(AND(R30&lt;&gt;"",U30&lt;&gt;""),(U30-R30)*24,"")</f>
        <v/>
      </c>
      <c r="AK30" s="7">
        <f>IF(OR(AA30="",AI30=""),"",IF(AI30&lt;=AA30,"Oui","Non"))</f>
        <v/>
      </c>
      <c r="AL30" s="7">
        <f>IF(OR(AB30="",AJ30=""),"",IF(AJ30&lt;=AB30,"Oui","Non"))</f>
        <v/>
      </c>
      <c r="AM30" s="7">
        <f>IF(A30="","",IF(OR(N30="Réalisé",N30="Clôturé"),"Oui","Non"))</f>
        <v/>
      </c>
      <c r="AN30" s="7">
        <f>IF(AM30="","",IF(AND(AM30="Non",S30&lt;&gt;"",S30&lt;'Tableau de bord'!$C$7),"Oui","Non"))</f>
        <v/>
      </c>
      <c r="AO30" s="7">
        <f>IF(A30="","",IF(COUNTIF($A$5:$A$504,A30)&gt;1,"N° d’OT en double",IF(COUNTIF('Sites et équipements'!$D$5:$D$204,F30)=0,"Code installation inconnu",IF(OR(D30="",J30="",N30="",M30=""),"Champ obligatoire manquant",IF(AND(R30="",S30=""),"Date de demande ou planifiée manquante",IF(AND(AM30="Oui",V30=""),"Date de réalisation manquante",IF(AND(N30="Clôturé",W30=""),"Date de clôture manquante",IF(OR(AND(T30&lt;&gt;"",R30&lt;&gt;"",T30&lt;R30),AND(U30&lt;&gt;"",T30&lt;&gt;"",U30&lt;T30)),"Chronologie incohérente",IF(AND(Q30="Oui",U30=""),"Rétablissement non daté","OK")))))))))</f>
        <v/>
      </c>
      <c r="AP30" s="16">
        <f>IF(R30&lt;&gt;"",R30,IF(S30&lt;&gt;"",S30,""))</f>
        <v/>
      </c>
      <c r="AQ30" s="7">
        <f>IF(AND(A30&lt;&gt;"",OR('Tableau de bord'!$C$9="",D30='Tableau de bord'!$C$9),OR('Tableau de bord'!$C$10="",E30='Tableau de bord'!$C$10),OR('Tableau de bord'!$C$11="",G30='Tableau de bord'!$C$11),OR('Tableau de bord'!$C$12="",H30='Tableau de bord'!$C$12),OR('Tableau de bord'!$C$13="",J30='Tableau de bord'!$C$13),OR('Tableau de bord'!$C$14="",N30='Tableau de bord'!$C$14),OR('Tableau de bord'!$C$15="",M30='Tableau de bord'!$C$15),OR('Tableau de bord'!$C$16="",O30='Tableau de bord'!$C$16),OR('Tableau de bord'!$C$17="",AD30='Tableau de bord'!$C$17)),1,0)</f>
        <v/>
      </c>
      <c r="AR30" s="7">
        <f>IF(AND(A30&lt;&gt;"",AP30&lt;&gt;""),IF(AND(AP30&gt;='Tableau de bord'!$C$5,AP30&lt;'Tableau de bord'!$C$6+1),1,0),0)</f>
        <v/>
      </c>
      <c r="AS30" s="7">
        <f>IF(AND(AQ30=1,AR30=1),1,0)</f>
        <v/>
      </c>
      <c r="AT30" s="7">
        <f>IF(AND(AS30=1,J30="Corrective"),1,0)</f>
        <v/>
      </c>
      <c r="AU30" s="7">
        <f>IF(AND(AS30=1,J30="Préventive"),1,0)</f>
        <v/>
      </c>
      <c r="AV30" s="7">
        <f>IF(AND(AS30=1,Q30="Oui"),1,0)</f>
        <v/>
      </c>
      <c r="AW30" s="21">
        <f>IF(AND(AV30=1,AJ30&lt;&gt;""),AJ30,0)</f>
        <v/>
      </c>
      <c r="AX30" s="21">
        <f>IF(AND(AS30=1,Y30&lt;&gt;""),Y30,0)</f>
        <v/>
      </c>
      <c r="AY30" s="22">
        <f>IF(AND(AS30=1,AH30&lt;&gt;""),AH30,0)</f>
        <v/>
      </c>
      <c r="AZ30" s="22">
        <f>IF(AS30=1,SUM(AE30:AF30),0)</f>
        <v/>
      </c>
      <c r="BA30" s="22">
        <f>IF(AND(AS30=1,AC30="Hors forfait"),AY30,0)</f>
        <v/>
      </c>
      <c r="BB30" s="7">
        <f>IF(AND(AS30=1,AK30&lt;&gt;""),1,0)</f>
        <v/>
      </c>
      <c r="BC30" s="7">
        <f>IF(AND(BB30=1,AK30="Oui"),1,0)</f>
        <v/>
      </c>
      <c r="BD30" s="7">
        <f>IF(AND(AS30=1,AL30&lt;&gt;""),1,0)</f>
        <v/>
      </c>
      <c r="BE30" s="7">
        <f>IF(AND(BD30=1,AL30="Oui"),1,0)</f>
        <v/>
      </c>
      <c r="BF30" s="7">
        <f>IF(AND(AQ30=1,AM30="Non"),1,0)</f>
        <v/>
      </c>
      <c r="BG30" s="21">
        <f>IF(AND(BF30=1,Z30&lt;&gt;""),Z30,0)</f>
        <v/>
      </c>
      <c r="BH30" s="7">
        <f>IF(AND(BF30=1,AN30="Oui"),1,0)</f>
        <v/>
      </c>
      <c r="BI30" s="7">
        <f>IF(AS30=1,N30,"")</f>
        <v/>
      </c>
      <c r="BJ30" s="7">
        <f>IF(BF30=1,N30,"")</f>
        <v/>
      </c>
      <c r="BK30" s="7">
        <f>IF(BF30=1,M30,"")</f>
        <v/>
      </c>
      <c r="BL30" s="7">
        <f>IF(AR30=1,D30&amp;" | "&amp;J30,"")</f>
        <v/>
      </c>
      <c r="BM30" s="7">
        <f>IF(AND(AR30=1,AL30="Non"),D30,"")</f>
        <v/>
      </c>
      <c r="BN30" s="7">
        <f>IF(OR(AO30="",AO30="OK"),0,1)</f>
        <v/>
      </c>
    </row>
    <row r="31" ht="18" customHeight="1">
      <c r="A31" s="7" t="n"/>
      <c r="B31" s="7" t="n"/>
      <c r="C31" s="7" t="n"/>
      <c r="D31" s="7" t="n"/>
      <c r="E31" s="7" t="n"/>
      <c r="F31" s="7" t="n"/>
      <c r="G31" s="7" t="n"/>
      <c r="H31" s="7" t="n"/>
      <c r="I31" s="7" t="n"/>
      <c r="J31" s="7" t="n"/>
      <c r="K31" s="7" t="n"/>
      <c r="L31" s="7" t="n"/>
      <c r="M31" s="7" t="n"/>
      <c r="N31" s="7" t="n"/>
      <c r="O31" s="7" t="n"/>
      <c r="P31" s="7" t="n"/>
      <c r="Q31" s="7" t="n"/>
      <c r="R31" s="20" t="n"/>
      <c r="S31" s="16" t="n"/>
      <c r="T31" s="20" t="n"/>
      <c r="U31" s="20" t="n"/>
      <c r="V31" s="16" t="n"/>
      <c r="W31" s="16" t="n"/>
      <c r="X31" s="21" t="n"/>
      <c r="Y31" s="21" t="n"/>
      <c r="Z31" s="21" t="n"/>
      <c r="AA31" s="21" t="n"/>
      <c r="AB31" s="21" t="n"/>
      <c r="AC31" s="7" t="n"/>
      <c r="AD31" s="7" t="n"/>
      <c r="AE31" s="22" t="n"/>
      <c r="AF31" s="22" t="n"/>
      <c r="AG31" s="22" t="n"/>
      <c r="AH31" s="22">
        <f>IF(A31="","",SUM(AE31:AG31))</f>
        <v/>
      </c>
      <c r="AI31" s="21">
        <f>IF(AND(R31&lt;&gt;"",T31&lt;&gt;""),(T31-R31)*24,"")</f>
        <v/>
      </c>
      <c r="AJ31" s="21">
        <f>IF(AND(R31&lt;&gt;"",U31&lt;&gt;""),(U31-R31)*24,"")</f>
        <v/>
      </c>
      <c r="AK31" s="7">
        <f>IF(OR(AA31="",AI31=""),"",IF(AI31&lt;=AA31,"Oui","Non"))</f>
        <v/>
      </c>
      <c r="AL31" s="7">
        <f>IF(OR(AB31="",AJ31=""),"",IF(AJ31&lt;=AB31,"Oui","Non"))</f>
        <v/>
      </c>
      <c r="AM31" s="7">
        <f>IF(A31="","",IF(OR(N31="Réalisé",N31="Clôturé"),"Oui","Non"))</f>
        <v/>
      </c>
      <c r="AN31" s="7">
        <f>IF(AM31="","",IF(AND(AM31="Non",S31&lt;&gt;"",S31&lt;'Tableau de bord'!$C$7),"Oui","Non"))</f>
        <v/>
      </c>
      <c r="AO31" s="7">
        <f>IF(A31="","",IF(COUNTIF($A$5:$A$504,A31)&gt;1,"N° d’OT en double",IF(COUNTIF('Sites et équipements'!$D$5:$D$204,F31)=0,"Code installation inconnu",IF(OR(D31="",J31="",N31="",M31=""),"Champ obligatoire manquant",IF(AND(R31="",S31=""),"Date de demande ou planifiée manquante",IF(AND(AM31="Oui",V31=""),"Date de réalisation manquante",IF(AND(N31="Clôturé",W31=""),"Date de clôture manquante",IF(OR(AND(T31&lt;&gt;"",R31&lt;&gt;"",T31&lt;R31),AND(U31&lt;&gt;"",T31&lt;&gt;"",U31&lt;T31)),"Chronologie incohérente",IF(AND(Q31="Oui",U31=""),"Rétablissement non daté","OK")))))))))</f>
        <v/>
      </c>
      <c r="AP31" s="16">
        <f>IF(R31&lt;&gt;"",R31,IF(S31&lt;&gt;"",S31,""))</f>
        <v/>
      </c>
      <c r="AQ31" s="7">
        <f>IF(AND(A31&lt;&gt;"",OR('Tableau de bord'!$C$9="",D31='Tableau de bord'!$C$9),OR('Tableau de bord'!$C$10="",E31='Tableau de bord'!$C$10),OR('Tableau de bord'!$C$11="",G31='Tableau de bord'!$C$11),OR('Tableau de bord'!$C$12="",H31='Tableau de bord'!$C$12),OR('Tableau de bord'!$C$13="",J31='Tableau de bord'!$C$13),OR('Tableau de bord'!$C$14="",N31='Tableau de bord'!$C$14),OR('Tableau de bord'!$C$15="",M31='Tableau de bord'!$C$15),OR('Tableau de bord'!$C$16="",O31='Tableau de bord'!$C$16),OR('Tableau de bord'!$C$17="",AD31='Tableau de bord'!$C$17)),1,0)</f>
        <v/>
      </c>
      <c r="AR31" s="7">
        <f>IF(AND(A31&lt;&gt;"",AP31&lt;&gt;""),IF(AND(AP31&gt;='Tableau de bord'!$C$5,AP31&lt;'Tableau de bord'!$C$6+1),1,0),0)</f>
        <v/>
      </c>
      <c r="AS31" s="7">
        <f>IF(AND(AQ31=1,AR31=1),1,0)</f>
        <v/>
      </c>
      <c r="AT31" s="7">
        <f>IF(AND(AS31=1,J31="Corrective"),1,0)</f>
        <v/>
      </c>
      <c r="AU31" s="7">
        <f>IF(AND(AS31=1,J31="Préventive"),1,0)</f>
        <v/>
      </c>
      <c r="AV31" s="7">
        <f>IF(AND(AS31=1,Q31="Oui"),1,0)</f>
        <v/>
      </c>
      <c r="AW31" s="21">
        <f>IF(AND(AV31=1,AJ31&lt;&gt;""),AJ31,0)</f>
        <v/>
      </c>
      <c r="AX31" s="21">
        <f>IF(AND(AS31=1,Y31&lt;&gt;""),Y31,0)</f>
        <v/>
      </c>
      <c r="AY31" s="22">
        <f>IF(AND(AS31=1,AH31&lt;&gt;""),AH31,0)</f>
        <v/>
      </c>
      <c r="AZ31" s="22">
        <f>IF(AS31=1,SUM(AE31:AF31),0)</f>
        <v/>
      </c>
      <c r="BA31" s="22">
        <f>IF(AND(AS31=1,AC31="Hors forfait"),AY31,0)</f>
        <v/>
      </c>
      <c r="BB31" s="7">
        <f>IF(AND(AS31=1,AK31&lt;&gt;""),1,0)</f>
        <v/>
      </c>
      <c r="BC31" s="7">
        <f>IF(AND(BB31=1,AK31="Oui"),1,0)</f>
        <v/>
      </c>
      <c r="BD31" s="7">
        <f>IF(AND(AS31=1,AL31&lt;&gt;""),1,0)</f>
        <v/>
      </c>
      <c r="BE31" s="7">
        <f>IF(AND(BD31=1,AL31="Oui"),1,0)</f>
        <v/>
      </c>
      <c r="BF31" s="7">
        <f>IF(AND(AQ31=1,AM31="Non"),1,0)</f>
        <v/>
      </c>
      <c r="BG31" s="21">
        <f>IF(AND(BF31=1,Z31&lt;&gt;""),Z31,0)</f>
        <v/>
      </c>
      <c r="BH31" s="7">
        <f>IF(AND(BF31=1,AN31="Oui"),1,0)</f>
        <v/>
      </c>
      <c r="BI31" s="7">
        <f>IF(AS31=1,N31,"")</f>
        <v/>
      </c>
      <c r="BJ31" s="7">
        <f>IF(BF31=1,N31,"")</f>
        <v/>
      </c>
      <c r="BK31" s="7">
        <f>IF(BF31=1,M31,"")</f>
        <v/>
      </c>
      <c r="BL31" s="7">
        <f>IF(AR31=1,D31&amp;" | "&amp;J31,"")</f>
        <v/>
      </c>
      <c r="BM31" s="7">
        <f>IF(AND(AR31=1,AL31="Non"),D31,"")</f>
        <v/>
      </c>
      <c r="BN31" s="7">
        <f>IF(OR(AO31="",AO31="OK"),0,1)</f>
        <v/>
      </c>
    </row>
    <row r="32" ht="18" customHeight="1">
      <c r="A32" s="7" t="n"/>
      <c r="B32" s="7" t="n"/>
      <c r="C32" s="7" t="n"/>
      <c r="D32" s="7" t="n"/>
      <c r="E32" s="7" t="n"/>
      <c r="F32" s="7" t="n"/>
      <c r="G32" s="7" t="n"/>
      <c r="H32" s="7" t="n"/>
      <c r="I32" s="7" t="n"/>
      <c r="J32" s="7" t="n"/>
      <c r="K32" s="7" t="n"/>
      <c r="L32" s="7" t="n"/>
      <c r="M32" s="7" t="n"/>
      <c r="N32" s="7" t="n"/>
      <c r="O32" s="7" t="n"/>
      <c r="P32" s="7" t="n"/>
      <c r="Q32" s="7" t="n"/>
      <c r="R32" s="20" t="n"/>
      <c r="S32" s="16" t="n"/>
      <c r="T32" s="20" t="n"/>
      <c r="U32" s="20" t="n"/>
      <c r="V32" s="16" t="n"/>
      <c r="W32" s="16" t="n"/>
      <c r="X32" s="21" t="n"/>
      <c r="Y32" s="21" t="n"/>
      <c r="Z32" s="21" t="n"/>
      <c r="AA32" s="21" t="n"/>
      <c r="AB32" s="21" t="n"/>
      <c r="AC32" s="7" t="n"/>
      <c r="AD32" s="7" t="n"/>
      <c r="AE32" s="22" t="n"/>
      <c r="AF32" s="22" t="n"/>
      <c r="AG32" s="22" t="n"/>
      <c r="AH32" s="22">
        <f>IF(A32="","",SUM(AE32:AG32))</f>
        <v/>
      </c>
      <c r="AI32" s="21">
        <f>IF(AND(R32&lt;&gt;"",T32&lt;&gt;""),(T32-R32)*24,"")</f>
        <v/>
      </c>
      <c r="AJ32" s="21">
        <f>IF(AND(R32&lt;&gt;"",U32&lt;&gt;""),(U32-R32)*24,"")</f>
        <v/>
      </c>
      <c r="AK32" s="7">
        <f>IF(OR(AA32="",AI32=""),"",IF(AI32&lt;=AA32,"Oui","Non"))</f>
        <v/>
      </c>
      <c r="AL32" s="7">
        <f>IF(OR(AB32="",AJ32=""),"",IF(AJ32&lt;=AB32,"Oui","Non"))</f>
        <v/>
      </c>
      <c r="AM32" s="7">
        <f>IF(A32="","",IF(OR(N32="Réalisé",N32="Clôturé"),"Oui","Non"))</f>
        <v/>
      </c>
      <c r="AN32" s="7">
        <f>IF(AM32="","",IF(AND(AM32="Non",S32&lt;&gt;"",S32&lt;'Tableau de bord'!$C$7),"Oui","Non"))</f>
        <v/>
      </c>
      <c r="AO32" s="7">
        <f>IF(A32="","",IF(COUNTIF($A$5:$A$504,A32)&gt;1,"N° d’OT en double",IF(COUNTIF('Sites et équipements'!$D$5:$D$204,F32)=0,"Code installation inconnu",IF(OR(D32="",J32="",N32="",M32=""),"Champ obligatoire manquant",IF(AND(R32="",S32=""),"Date de demande ou planifiée manquante",IF(AND(AM32="Oui",V32=""),"Date de réalisation manquante",IF(AND(N32="Clôturé",W32=""),"Date de clôture manquante",IF(OR(AND(T32&lt;&gt;"",R32&lt;&gt;"",T32&lt;R32),AND(U32&lt;&gt;"",T32&lt;&gt;"",U32&lt;T32)),"Chronologie incohérente",IF(AND(Q32="Oui",U32=""),"Rétablissement non daté","OK")))))))))</f>
        <v/>
      </c>
      <c r="AP32" s="16">
        <f>IF(R32&lt;&gt;"",R32,IF(S32&lt;&gt;"",S32,""))</f>
        <v/>
      </c>
      <c r="AQ32" s="7">
        <f>IF(AND(A32&lt;&gt;"",OR('Tableau de bord'!$C$9="",D32='Tableau de bord'!$C$9),OR('Tableau de bord'!$C$10="",E32='Tableau de bord'!$C$10),OR('Tableau de bord'!$C$11="",G32='Tableau de bord'!$C$11),OR('Tableau de bord'!$C$12="",H32='Tableau de bord'!$C$12),OR('Tableau de bord'!$C$13="",J32='Tableau de bord'!$C$13),OR('Tableau de bord'!$C$14="",N32='Tableau de bord'!$C$14),OR('Tableau de bord'!$C$15="",M32='Tableau de bord'!$C$15),OR('Tableau de bord'!$C$16="",O32='Tableau de bord'!$C$16),OR('Tableau de bord'!$C$17="",AD32='Tableau de bord'!$C$17)),1,0)</f>
        <v/>
      </c>
      <c r="AR32" s="7">
        <f>IF(AND(A32&lt;&gt;"",AP32&lt;&gt;""),IF(AND(AP32&gt;='Tableau de bord'!$C$5,AP32&lt;'Tableau de bord'!$C$6+1),1,0),0)</f>
        <v/>
      </c>
      <c r="AS32" s="7">
        <f>IF(AND(AQ32=1,AR32=1),1,0)</f>
        <v/>
      </c>
      <c r="AT32" s="7">
        <f>IF(AND(AS32=1,J32="Corrective"),1,0)</f>
        <v/>
      </c>
      <c r="AU32" s="7">
        <f>IF(AND(AS32=1,J32="Préventive"),1,0)</f>
        <v/>
      </c>
      <c r="AV32" s="7">
        <f>IF(AND(AS32=1,Q32="Oui"),1,0)</f>
        <v/>
      </c>
      <c r="AW32" s="21">
        <f>IF(AND(AV32=1,AJ32&lt;&gt;""),AJ32,0)</f>
        <v/>
      </c>
      <c r="AX32" s="21">
        <f>IF(AND(AS32=1,Y32&lt;&gt;""),Y32,0)</f>
        <v/>
      </c>
      <c r="AY32" s="22">
        <f>IF(AND(AS32=1,AH32&lt;&gt;""),AH32,0)</f>
        <v/>
      </c>
      <c r="AZ32" s="22">
        <f>IF(AS32=1,SUM(AE32:AF32),0)</f>
        <v/>
      </c>
      <c r="BA32" s="22">
        <f>IF(AND(AS32=1,AC32="Hors forfait"),AY32,0)</f>
        <v/>
      </c>
      <c r="BB32" s="7">
        <f>IF(AND(AS32=1,AK32&lt;&gt;""),1,0)</f>
        <v/>
      </c>
      <c r="BC32" s="7">
        <f>IF(AND(BB32=1,AK32="Oui"),1,0)</f>
        <v/>
      </c>
      <c r="BD32" s="7">
        <f>IF(AND(AS32=1,AL32&lt;&gt;""),1,0)</f>
        <v/>
      </c>
      <c r="BE32" s="7">
        <f>IF(AND(BD32=1,AL32="Oui"),1,0)</f>
        <v/>
      </c>
      <c r="BF32" s="7">
        <f>IF(AND(AQ32=1,AM32="Non"),1,0)</f>
        <v/>
      </c>
      <c r="BG32" s="21">
        <f>IF(AND(BF32=1,Z32&lt;&gt;""),Z32,0)</f>
        <v/>
      </c>
      <c r="BH32" s="7">
        <f>IF(AND(BF32=1,AN32="Oui"),1,0)</f>
        <v/>
      </c>
      <c r="BI32" s="7">
        <f>IF(AS32=1,N32,"")</f>
        <v/>
      </c>
      <c r="BJ32" s="7">
        <f>IF(BF32=1,N32,"")</f>
        <v/>
      </c>
      <c r="BK32" s="7">
        <f>IF(BF32=1,M32,"")</f>
        <v/>
      </c>
      <c r="BL32" s="7">
        <f>IF(AR32=1,D32&amp;" | "&amp;J32,"")</f>
        <v/>
      </c>
      <c r="BM32" s="7">
        <f>IF(AND(AR32=1,AL32="Non"),D32,"")</f>
        <v/>
      </c>
      <c r="BN32" s="7">
        <f>IF(OR(AO32="",AO32="OK"),0,1)</f>
        <v/>
      </c>
    </row>
    <row r="33" ht="18" customHeight="1">
      <c r="A33" s="7" t="n"/>
      <c r="B33" s="7" t="n"/>
      <c r="C33" s="7" t="n"/>
      <c r="D33" s="7" t="n"/>
      <c r="E33" s="7" t="n"/>
      <c r="F33" s="7" t="n"/>
      <c r="G33" s="7" t="n"/>
      <c r="H33" s="7" t="n"/>
      <c r="I33" s="7" t="n"/>
      <c r="J33" s="7" t="n"/>
      <c r="K33" s="7" t="n"/>
      <c r="L33" s="7" t="n"/>
      <c r="M33" s="7" t="n"/>
      <c r="N33" s="7" t="n"/>
      <c r="O33" s="7" t="n"/>
      <c r="P33" s="7" t="n"/>
      <c r="Q33" s="7" t="n"/>
      <c r="R33" s="20" t="n"/>
      <c r="S33" s="16" t="n"/>
      <c r="T33" s="20" t="n"/>
      <c r="U33" s="20" t="n"/>
      <c r="V33" s="16" t="n"/>
      <c r="W33" s="16" t="n"/>
      <c r="X33" s="21" t="n"/>
      <c r="Y33" s="21" t="n"/>
      <c r="Z33" s="21" t="n"/>
      <c r="AA33" s="21" t="n"/>
      <c r="AB33" s="21" t="n"/>
      <c r="AC33" s="7" t="n"/>
      <c r="AD33" s="7" t="n"/>
      <c r="AE33" s="22" t="n"/>
      <c r="AF33" s="22" t="n"/>
      <c r="AG33" s="22" t="n"/>
      <c r="AH33" s="22">
        <f>IF(A33="","",SUM(AE33:AG33))</f>
        <v/>
      </c>
      <c r="AI33" s="21">
        <f>IF(AND(R33&lt;&gt;"",T33&lt;&gt;""),(T33-R33)*24,"")</f>
        <v/>
      </c>
      <c r="AJ33" s="21">
        <f>IF(AND(R33&lt;&gt;"",U33&lt;&gt;""),(U33-R33)*24,"")</f>
        <v/>
      </c>
      <c r="AK33" s="7">
        <f>IF(OR(AA33="",AI33=""),"",IF(AI33&lt;=AA33,"Oui","Non"))</f>
        <v/>
      </c>
      <c r="AL33" s="7">
        <f>IF(OR(AB33="",AJ33=""),"",IF(AJ33&lt;=AB33,"Oui","Non"))</f>
        <v/>
      </c>
      <c r="AM33" s="7">
        <f>IF(A33="","",IF(OR(N33="Réalisé",N33="Clôturé"),"Oui","Non"))</f>
        <v/>
      </c>
      <c r="AN33" s="7">
        <f>IF(AM33="","",IF(AND(AM33="Non",S33&lt;&gt;"",S33&lt;'Tableau de bord'!$C$7),"Oui","Non"))</f>
        <v/>
      </c>
      <c r="AO33" s="7">
        <f>IF(A33="","",IF(COUNTIF($A$5:$A$504,A33)&gt;1,"N° d’OT en double",IF(COUNTIF('Sites et équipements'!$D$5:$D$204,F33)=0,"Code installation inconnu",IF(OR(D33="",J33="",N33="",M33=""),"Champ obligatoire manquant",IF(AND(R33="",S33=""),"Date de demande ou planifiée manquante",IF(AND(AM33="Oui",V33=""),"Date de réalisation manquante",IF(AND(N33="Clôturé",W33=""),"Date de clôture manquante",IF(OR(AND(T33&lt;&gt;"",R33&lt;&gt;"",T33&lt;R33),AND(U33&lt;&gt;"",T33&lt;&gt;"",U33&lt;T33)),"Chronologie incohérente",IF(AND(Q33="Oui",U33=""),"Rétablissement non daté","OK")))))))))</f>
        <v/>
      </c>
      <c r="AP33" s="16">
        <f>IF(R33&lt;&gt;"",R33,IF(S33&lt;&gt;"",S33,""))</f>
        <v/>
      </c>
      <c r="AQ33" s="7">
        <f>IF(AND(A33&lt;&gt;"",OR('Tableau de bord'!$C$9="",D33='Tableau de bord'!$C$9),OR('Tableau de bord'!$C$10="",E33='Tableau de bord'!$C$10),OR('Tableau de bord'!$C$11="",G33='Tableau de bord'!$C$11),OR('Tableau de bord'!$C$12="",H33='Tableau de bord'!$C$12),OR('Tableau de bord'!$C$13="",J33='Tableau de bord'!$C$13),OR('Tableau de bord'!$C$14="",N33='Tableau de bord'!$C$14),OR('Tableau de bord'!$C$15="",M33='Tableau de bord'!$C$15),OR('Tableau de bord'!$C$16="",O33='Tableau de bord'!$C$16),OR('Tableau de bord'!$C$17="",AD33='Tableau de bord'!$C$17)),1,0)</f>
        <v/>
      </c>
      <c r="AR33" s="7">
        <f>IF(AND(A33&lt;&gt;"",AP33&lt;&gt;""),IF(AND(AP33&gt;='Tableau de bord'!$C$5,AP33&lt;'Tableau de bord'!$C$6+1),1,0),0)</f>
        <v/>
      </c>
      <c r="AS33" s="7">
        <f>IF(AND(AQ33=1,AR33=1),1,0)</f>
        <v/>
      </c>
      <c r="AT33" s="7">
        <f>IF(AND(AS33=1,J33="Corrective"),1,0)</f>
        <v/>
      </c>
      <c r="AU33" s="7">
        <f>IF(AND(AS33=1,J33="Préventive"),1,0)</f>
        <v/>
      </c>
      <c r="AV33" s="7">
        <f>IF(AND(AS33=1,Q33="Oui"),1,0)</f>
        <v/>
      </c>
      <c r="AW33" s="21">
        <f>IF(AND(AV33=1,AJ33&lt;&gt;""),AJ33,0)</f>
        <v/>
      </c>
      <c r="AX33" s="21">
        <f>IF(AND(AS33=1,Y33&lt;&gt;""),Y33,0)</f>
        <v/>
      </c>
      <c r="AY33" s="22">
        <f>IF(AND(AS33=1,AH33&lt;&gt;""),AH33,0)</f>
        <v/>
      </c>
      <c r="AZ33" s="22">
        <f>IF(AS33=1,SUM(AE33:AF33),0)</f>
        <v/>
      </c>
      <c r="BA33" s="22">
        <f>IF(AND(AS33=1,AC33="Hors forfait"),AY33,0)</f>
        <v/>
      </c>
      <c r="BB33" s="7">
        <f>IF(AND(AS33=1,AK33&lt;&gt;""),1,0)</f>
        <v/>
      </c>
      <c r="BC33" s="7">
        <f>IF(AND(BB33=1,AK33="Oui"),1,0)</f>
        <v/>
      </c>
      <c r="BD33" s="7">
        <f>IF(AND(AS33=1,AL33&lt;&gt;""),1,0)</f>
        <v/>
      </c>
      <c r="BE33" s="7">
        <f>IF(AND(BD33=1,AL33="Oui"),1,0)</f>
        <v/>
      </c>
      <c r="BF33" s="7">
        <f>IF(AND(AQ33=1,AM33="Non"),1,0)</f>
        <v/>
      </c>
      <c r="BG33" s="21">
        <f>IF(AND(BF33=1,Z33&lt;&gt;""),Z33,0)</f>
        <v/>
      </c>
      <c r="BH33" s="7">
        <f>IF(AND(BF33=1,AN33="Oui"),1,0)</f>
        <v/>
      </c>
      <c r="BI33" s="7">
        <f>IF(AS33=1,N33,"")</f>
        <v/>
      </c>
      <c r="BJ33" s="7">
        <f>IF(BF33=1,N33,"")</f>
        <v/>
      </c>
      <c r="BK33" s="7">
        <f>IF(BF33=1,M33,"")</f>
        <v/>
      </c>
      <c r="BL33" s="7">
        <f>IF(AR33=1,D33&amp;" | "&amp;J33,"")</f>
        <v/>
      </c>
      <c r="BM33" s="7">
        <f>IF(AND(AR33=1,AL33="Non"),D33,"")</f>
        <v/>
      </c>
      <c r="BN33" s="7">
        <f>IF(OR(AO33="",AO33="OK"),0,1)</f>
        <v/>
      </c>
    </row>
    <row r="34" ht="18" customHeight="1">
      <c r="A34" s="7" t="n"/>
      <c r="B34" s="7" t="n"/>
      <c r="C34" s="7" t="n"/>
      <c r="D34" s="7" t="n"/>
      <c r="E34" s="7" t="n"/>
      <c r="F34" s="7" t="n"/>
      <c r="G34" s="7" t="n"/>
      <c r="H34" s="7" t="n"/>
      <c r="I34" s="7" t="n"/>
      <c r="J34" s="7" t="n"/>
      <c r="K34" s="7" t="n"/>
      <c r="L34" s="7" t="n"/>
      <c r="M34" s="7" t="n"/>
      <c r="N34" s="7" t="n"/>
      <c r="O34" s="7" t="n"/>
      <c r="P34" s="7" t="n"/>
      <c r="Q34" s="7" t="n"/>
      <c r="R34" s="20" t="n"/>
      <c r="S34" s="16" t="n"/>
      <c r="T34" s="20" t="n"/>
      <c r="U34" s="20" t="n"/>
      <c r="V34" s="16" t="n"/>
      <c r="W34" s="16" t="n"/>
      <c r="X34" s="21" t="n"/>
      <c r="Y34" s="21" t="n"/>
      <c r="Z34" s="21" t="n"/>
      <c r="AA34" s="21" t="n"/>
      <c r="AB34" s="21" t="n"/>
      <c r="AC34" s="7" t="n"/>
      <c r="AD34" s="7" t="n"/>
      <c r="AE34" s="22" t="n"/>
      <c r="AF34" s="22" t="n"/>
      <c r="AG34" s="22" t="n"/>
      <c r="AH34" s="22">
        <f>IF(A34="","",SUM(AE34:AG34))</f>
        <v/>
      </c>
      <c r="AI34" s="21">
        <f>IF(AND(R34&lt;&gt;"",T34&lt;&gt;""),(T34-R34)*24,"")</f>
        <v/>
      </c>
      <c r="AJ34" s="21">
        <f>IF(AND(R34&lt;&gt;"",U34&lt;&gt;""),(U34-R34)*24,"")</f>
        <v/>
      </c>
      <c r="AK34" s="7">
        <f>IF(OR(AA34="",AI34=""),"",IF(AI34&lt;=AA34,"Oui","Non"))</f>
        <v/>
      </c>
      <c r="AL34" s="7">
        <f>IF(OR(AB34="",AJ34=""),"",IF(AJ34&lt;=AB34,"Oui","Non"))</f>
        <v/>
      </c>
      <c r="AM34" s="7">
        <f>IF(A34="","",IF(OR(N34="Réalisé",N34="Clôturé"),"Oui","Non"))</f>
        <v/>
      </c>
      <c r="AN34" s="7">
        <f>IF(AM34="","",IF(AND(AM34="Non",S34&lt;&gt;"",S34&lt;'Tableau de bord'!$C$7),"Oui","Non"))</f>
        <v/>
      </c>
      <c r="AO34" s="7">
        <f>IF(A34="","",IF(COUNTIF($A$5:$A$504,A34)&gt;1,"N° d’OT en double",IF(COUNTIF('Sites et équipements'!$D$5:$D$204,F34)=0,"Code installation inconnu",IF(OR(D34="",J34="",N34="",M34=""),"Champ obligatoire manquant",IF(AND(R34="",S34=""),"Date de demande ou planifiée manquante",IF(AND(AM34="Oui",V34=""),"Date de réalisation manquante",IF(AND(N34="Clôturé",W34=""),"Date de clôture manquante",IF(OR(AND(T34&lt;&gt;"",R34&lt;&gt;"",T34&lt;R34),AND(U34&lt;&gt;"",T34&lt;&gt;"",U34&lt;T34)),"Chronologie incohérente",IF(AND(Q34="Oui",U34=""),"Rétablissement non daté","OK")))))))))</f>
        <v/>
      </c>
      <c r="AP34" s="16">
        <f>IF(R34&lt;&gt;"",R34,IF(S34&lt;&gt;"",S34,""))</f>
        <v/>
      </c>
      <c r="AQ34" s="7">
        <f>IF(AND(A34&lt;&gt;"",OR('Tableau de bord'!$C$9="",D34='Tableau de bord'!$C$9),OR('Tableau de bord'!$C$10="",E34='Tableau de bord'!$C$10),OR('Tableau de bord'!$C$11="",G34='Tableau de bord'!$C$11),OR('Tableau de bord'!$C$12="",H34='Tableau de bord'!$C$12),OR('Tableau de bord'!$C$13="",J34='Tableau de bord'!$C$13),OR('Tableau de bord'!$C$14="",N34='Tableau de bord'!$C$14),OR('Tableau de bord'!$C$15="",M34='Tableau de bord'!$C$15),OR('Tableau de bord'!$C$16="",O34='Tableau de bord'!$C$16),OR('Tableau de bord'!$C$17="",AD34='Tableau de bord'!$C$17)),1,0)</f>
        <v/>
      </c>
      <c r="AR34" s="7">
        <f>IF(AND(A34&lt;&gt;"",AP34&lt;&gt;""),IF(AND(AP34&gt;='Tableau de bord'!$C$5,AP34&lt;'Tableau de bord'!$C$6+1),1,0),0)</f>
        <v/>
      </c>
      <c r="AS34" s="7">
        <f>IF(AND(AQ34=1,AR34=1),1,0)</f>
        <v/>
      </c>
      <c r="AT34" s="7">
        <f>IF(AND(AS34=1,J34="Corrective"),1,0)</f>
        <v/>
      </c>
      <c r="AU34" s="7">
        <f>IF(AND(AS34=1,J34="Préventive"),1,0)</f>
        <v/>
      </c>
      <c r="AV34" s="7">
        <f>IF(AND(AS34=1,Q34="Oui"),1,0)</f>
        <v/>
      </c>
      <c r="AW34" s="21">
        <f>IF(AND(AV34=1,AJ34&lt;&gt;""),AJ34,0)</f>
        <v/>
      </c>
      <c r="AX34" s="21">
        <f>IF(AND(AS34=1,Y34&lt;&gt;""),Y34,0)</f>
        <v/>
      </c>
      <c r="AY34" s="22">
        <f>IF(AND(AS34=1,AH34&lt;&gt;""),AH34,0)</f>
        <v/>
      </c>
      <c r="AZ34" s="22">
        <f>IF(AS34=1,SUM(AE34:AF34),0)</f>
        <v/>
      </c>
      <c r="BA34" s="22">
        <f>IF(AND(AS34=1,AC34="Hors forfait"),AY34,0)</f>
        <v/>
      </c>
      <c r="BB34" s="7">
        <f>IF(AND(AS34=1,AK34&lt;&gt;""),1,0)</f>
        <v/>
      </c>
      <c r="BC34" s="7">
        <f>IF(AND(BB34=1,AK34="Oui"),1,0)</f>
        <v/>
      </c>
      <c r="BD34" s="7">
        <f>IF(AND(AS34=1,AL34&lt;&gt;""),1,0)</f>
        <v/>
      </c>
      <c r="BE34" s="7">
        <f>IF(AND(BD34=1,AL34="Oui"),1,0)</f>
        <v/>
      </c>
      <c r="BF34" s="7">
        <f>IF(AND(AQ34=1,AM34="Non"),1,0)</f>
        <v/>
      </c>
      <c r="BG34" s="21">
        <f>IF(AND(BF34=1,Z34&lt;&gt;""),Z34,0)</f>
        <v/>
      </c>
      <c r="BH34" s="7">
        <f>IF(AND(BF34=1,AN34="Oui"),1,0)</f>
        <v/>
      </c>
      <c r="BI34" s="7">
        <f>IF(AS34=1,N34,"")</f>
        <v/>
      </c>
      <c r="BJ34" s="7">
        <f>IF(BF34=1,N34,"")</f>
        <v/>
      </c>
      <c r="BK34" s="7">
        <f>IF(BF34=1,M34,"")</f>
        <v/>
      </c>
      <c r="BL34" s="7">
        <f>IF(AR34=1,D34&amp;" | "&amp;J34,"")</f>
        <v/>
      </c>
      <c r="BM34" s="7">
        <f>IF(AND(AR34=1,AL34="Non"),D34,"")</f>
        <v/>
      </c>
      <c r="BN34" s="7">
        <f>IF(OR(AO34="",AO34="OK"),0,1)</f>
        <v/>
      </c>
    </row>
    <row r="35" ht="18" customHeight="1">
      <c r="A35" s="7" t="n"/>
      <c r="B35" s="7" t="n"/>
      <c r="C35" s="7" t="n"/>
      <c r="D35" s="7" t="n"/>
      <c r="E35" s="7" t="n"/>
      <c r="F35" s="7" t="n"/>
      <c r="G35" s="7" t="n"/>
      <c r="H35" s="7" t="n"/>
      <c r="I35" s="7" t="n"/>
      <c r="J35" s="7" t="n"/>
      <c r="K35" s="7" t="n"/>
      <c r="L35" s="7" t="n"/>
      <c r="M35" s="7" t="n"/>
      <c r="N35" s="7" t="n"/>
      <c r="O35" s="7" t="n"/>
      <c r="P35" s="7" t="n"/>
      <c r="Q35" s="7" t="n"/>
      <c r="R35" s="20" t="n"/>
      <c r="S35" s="16" t="n"/>
      <c r="T35" s="20" t="n"/>
      <c r="U35" s="20" t="n"/>
      <c r="V35" s="16" t="n"/>
      <c r="W35" s="16" t="n"/>
      <c r="X35" s="21" t="n"/>
      <c r="Y35" s="21" t="n"/>
      <c r="Z35" s="21" t="n"/>
      <c r="AA35" s="21" t="n"/>
      <c r="AB35" s="21" t="n"/>
      <c r="AC35" s="7" t="n"/>
      <c r="AD35" s="7" t="n"/>
      <c r="AE35" s="22" t="n"/>
      <c r="AF35" s="22" t="n"/>
      <c r="AG35" s="22" t="n"/>
      <c r="AH35" s="22">
        <f>IF(A35="","",SUM(AE35:AG35))</f>
        <v/>
      </c>
      <c r="AI35" s="21">
        <f>IF(AND(R35&lt;&gt;"",T35&lt;&gt;""),(T35-R35)*24,"")</f>
        <v/>
      </c>
      <c r="AJ35" s="21">
        <f>IF(AND(R35&lt;&gt;"",U35&lt;&gt;""),(U35-R35)*24,"")</f>
        <v/>
      </c>
      <c r="AK35" s="7">
        <f>IF(OR(AA35="",AI35=""),"",IF(AI35&lt;=AA35,"Oui","Non"))</f>
        <v/>
      </c>
      <c r="AL35" s="7">
        <f>IF(OR(AB35="",AJ35=""),"",IF(AJ35&lt;=AB35,"Oui","Non"))</f>
        <v/>
      </c>
      <c r="AM35" s="7">
        <f>IF(A35="","",IF(OR(N35="Réalisé",N35="Clôturé"),"Oui","Non"))</f>
        <v/>
      </c>
      <c r="AN35" s="7">
        <f>IF(AM35="","",IF(AND(AM35="Non",S35&lt;&gt;"",S35&lt;'Tableau de bord'!$C$7),"Oui","Non"))</f>
        <v/>
      </c>
      <c r="AO35" s="7">
        <f>IF(A35="","",IF(COUNTIF($A$5:$A$504,A35)&gt;1,"N° d’OT en double",IF(COUNTIF('Sites et équipements'!$D$5:$D$204,F35)=0,"Code installation inconnu",IF(OR(D35="",J35="",N35="",M35=""),"Champ obligatoire manquant",IF(AND(R35="",S35=""),"Date de demande ou planifiée manquante",IF(AND(AM35="Oui",V35=""),"Date de réalisation manquante",IF(AND(N35="Clôturé",W35=""),"Date de clôture manquante",IF(OR(AND(T35&lt;&gt;"",R35&lt;&gt;"",T35&lt;R35),AND(U35&lt;&gt;"",T35&lt;&gt;"",U35&lt;T35)),"Chronologie incohérente",IF(AND(Q35="Oui",U35=""),"Rétablissement non daté","OK")))))))))</f>
        <v/>
      </c>
      <c r="AP35" s="16">
        <f>IF(R35&lt;&gt;"",R35,IF(S35&lt;&gt;"",S35,""))</f>
        <v/>
      </c>
      <c r="AQ35" s="7">
        <f>IF(AND(A35&lt;&gt;"",OR('Tableau de bord'!$C$9="",D35='Tableau de bord'!$C$9),OR('Tableau de bord'!$C$10="",E35='Tableau de bord'!$C$10),OR('Tableau de bord'!$C$11="",G35='Tableau de bord'!$C$11),OR('Tableau de bord'!$C$12="",H35='Tableau de bord'!$C$12),OR('Tableau de bord'!$C$13="",J35='Tableau de bord'!$C$13),OR('Tableau de bord'!$C$14="",N35='Tableau de bord'!$C$14),OR('Tableau de bord'!$C$15="",M35='Tableau de bord'!$C$15),OR('Tableau de bord'!$C$16="",O35='Tableau de bord'!$C$16),OR('Tableau de bord'!$C$17="",AD35='Tableau de bord'!$C$17)),1,0)</f>
        <v/>
      </c>
      <c r="AR35" s="7">
        <f>IF(AND(A35&lt;&gt;"",AP35&lt;&gt;""),IF(AND(AP35&gt;='Tableau de bord'!$C$5,AP35&lt;'Tableau de bord'!$C$6+1),1,0),0)</f>
        <v/>
      </c>
      <c r="AS35" s="7">
        <f>IF(AND(AQ35=1,AR35=1),1,0)</f>
        <v/>
      </c>
      <c r="AT35" s="7">
        <f>IF(AND(AS35=1,J35="Corrective"),1,0)</f>
        <v/>
      </c>
      <c r="AU35" s="7">
        <f>IF(AND(AS35=1,J35="Préventive"),1,0)</f>
        <v/>
      </c>
      <c r="AV35" s="7">
        <f>IF(AND(AS35=1,Q35="Oui"),1,0)</f>
        <v/>
      </c>
      <c r="AW35" s="21">
        <f>IF(AND(AV35=1,AJ35&lt;&gt;""),AJ35,0)</f>
        <v/>
      </c>
      <c r="AX35" s="21">
        <f>IF(AND(AS35=1,Y35&lt;&gt;""),Y35,0)</f>
        <v/>
      </c>
      <c r="AY35" s="22">
        <f>IF(AND(AS35=1,AH35&lt;&gt;""),AH35,0)</f>
        <v/>
      </c>
      <c r="AZ35" s="22">
        <f>IF(AS35=1,SUM(AE35:AF35),0)</f>
        <v/>
      </c>
      <c r="BA35" s="22">
        <f>IF(AND(AS35=1,AC35="Hors forfait"),AY35,0)</f>
        <v/>
      </c>
      <c r="BB35" s="7">
        <f>IF(AND(AS35=1,AK35&lt;&gt;""),1,0)</f>
        <v/>
      </c>
      <c r="BC35" s="7">
        <f>IF(AND(BB35=1,AK35="Oui"),1,0)</f>
        <v/>
      </c>
      <c r="BD35" s="7">
        <f>IF(AND(AS35=1,AL35&lt;&gt;""),1,0)</f>
        <v/>
      </c>
      <c r="BE35" s="7">
        <f>IF(AND(BD35=1,AL35="Oui"),1,0)</f>
        <v/>
      </c>
      <c r="BF35" s="7">
        <f>IF(AND(AQ35=1,AM35="Non"),1,0)</f>
        <v/>
      </c>
      <c r="BG35" s="21">
        <f>IF(AND(BF35=1,Z35&lt;&gt;""),Z35,0)</f>
        <v/>
      </c>
      <c r="BH35" s="7">
        <f>IF(AND(BF35=1,AN35="Oui"),1,0)</f>
        <v/>
      </c>
      <c r="BI35" s="7">
        <f>IF(AS35=1,N35,"")</f>
        <v/>
      </c>
      <c r="BJ35" s="7">
        <f>IF(BF35=1,N35,"")</f>
        <v/>
      </c>
      <c r="BK35" s="7">
        <f>IF(BF35=1,M35,"")</f>
        <v/>
      </c>
      <c r="BL35" s="7">
        <f>IF(AR35=1,D35&amp;" | "&amp;J35,"")</f>
        <v/>
      </c>
      <c r="BM35" s="7">
        <f>IF(AND(AR35=1,AL35="Non"),D35,"")</f>
        <v/>
      </c>
      <c r="BN35" s="7">
        <f>IF(OR(AO35="",AO35="OK"),0,1)</f>
        <v/>
      </c>
    </row>
    <row r="36" ht="18" customHeight="1">
      <c r="A36" s="7" t="n"/>
      <c r="B36" s="7" t="n"/>
      <c r="C36" s="7" t="n"/>
      <c r="D36" s="7" t="n"/>
      <c r="E36" s="7" t="n"/>
      <c r="F36" s="7" t="n"/>
      <c r="G36" s="7" t="n"/>
      <c r="H36" s="7" t="n"/>
      <c r="I36" s="7" t="n"/>
      <c r="J36" s="7" t="n"/>
      <c r="K36" s="7" t="n"/>
      <c r="L36" s="7" t="n"/>
      <c r="M36" s="7" t="n"/>
      <c r="N36" s="7" t="n"/>
      <c r="O36" s="7" t="n"/>
      <c r="P36" s="7" t="n"/>
      <c r="Q36" s="7" t="n"/>
      <c r="R36" s="20" t="n"/>
      <c r="S36" s="16" t="n"/>
      <c r="T36" s="20" t="n"/>
      <c r="U36" s="20" t="n"/>
      <c r="V36" s="16" t="n"/>
      <c r="W36" s="16" t="n"/>
      <c r="X36" s="21" t="n"/>
      <c r="Y36" s="21" t="n"/>
      <c r="Z36" s="21" t="n"/>
      <c r="AA36" s="21" t="n"/>
      <c r="AB36" s="21" t="n"/>
      <c r="AC36" s="7" t="n"/>
      <c r="AD36" s="7" t="n"/>
      <c r="AE36" s="22" t="n"/>
      <c r="AF36" s="22" t="n"/>
      <c r="AG36" s="22" t="n"/>
      <c r="AH36" s="22">
        <f>IF(A36="","",SUM(AE36:AG36))</f>
        <v/>
      </c>
      <c r="AI36" s="21">
        <f>IF(AND(R36&lt;&gt;"",T36&lt;&gt;""),(T36-R36)*24,"")</f>
        <v/>
      </c>
      <c r="AJ36" s="21">
        <f>IF(AND(R36&lt;&gt;"",U36&lt;&gt;""),(U36-R36)*24,"")</f>
        <v/>
      </c>
      <c r="AK36" s="7">
        <f>IF(OR(AA36="",AI36=""),"",IF(AI36&lt;=AA36,"Oui","Non"))</f>
        <v/>
      </c>
      <c r="AL36" s="7">
        <f>IF(OR(AB36="",AJ36=""),"",IF(AJ36&lt;=AB36,"Oui","Non"))</f>
        <v/>
      </c>
      <c r="AM36" s="7">
        <f>IF(A36="","",IF(OR(N36="Réalisé",N36="Clôturé"),"Oui","Non"))</f>
        <v/>
      </c>
      <c r="AN36" s="7">
        <f>IF(AM36="","",IF(AND(AM36="Non",S36&lt;&gt;"",S36&lt;'Tableau de bord'!$C$7),"Oui","Non"))</f>
        <v/>
      </c>
      <c r="AO36" s="7">
        <f>IF(A36="","",IF(COUNTIF($A$5:$A$504,A36)&gt;1,"N° d’OT en double",IF(COUNTIF('Sites et équipements'!$D$5:$D$204,F36)=0,"Code installation inconnu",IF(OR(D36="",J36="",N36="",M36=""),"Champ obligatoire manquant",IF(AND(R36="",S36=""),"Date de demande ou planifiée manquante",IF(AND(AM36="Oui",V36=""),"Date de réalisation manquante",IF(AND(N36="Clôturé",W36=""),"Date de clôture manquante",IF(OR(AND(T36&lt;&gt;"",R36&lt;&gt;"",T36&lt;R36),AND(U36&lt;&gt;"",T36&lt;&gt;"",U36&lt;T36)),"Chronologie incohérente",IF(AND(Q36="Oui",U36=""),"Rétablissement non daté","OK")))))))))</f>
        <v/>
      </c>
      <c r="AP36" s="16">
        <f>IF(R36&lt;&gt;"",R36,IF(S36&lt;&gt;"",S36,""))</f>
        <v/>
      </c>
      <c r="AQ36" s="7">
        <f>IF(AND(A36&lt;&gt;"",OR('Tableau de bord'!$C$9="",D36='Tableau de bord'!$C$9),OR('Tableau de bord'!$C$10="",E36='Tableau de bord'!$C$10),OR('Tableau de bord'!$C$11="",G36='Tableau de bord'!$C$11),OR('Tableau de bord'!$C$12="",H36='Tableau de bord'!$C$12),OR('Tableau de bord'!$C$13="",J36='Tableau de bord'!$C$13),OR('Tableau de bord'!$C$14="",N36='Tableau de bord'!$C$14),OR('Tableau de bord'!$C$15="",M36='Tableau de bord'!$C$15),OR('Tableau de bord'!$C$16="",O36='Tableau de bord'!$C$16),OR('Tableau de bord'!$C$17="",AD36='Tableau de bord'!$C$17)),1,0)</f>
        <v/>
      </c>
      <c r="AR36" s="7">
        <f>IF(AND(A36&lt;&gt;"",AP36&lt;&gt;""),IF(AND(AP36&gt;='Tableau de bord'!$C$5,AP36&lt;'Tableau de bord'!$C$6+1),1,0),0)</f>
        <v/>
      </c>
      <c r="AS36" s="7">
        <f>IF(AND(AQ36=1,AR36=1),1,0)</f>
        <v/>
      </c>
      <c r="AT36" s="7">
        <f>IF(AND(AS36=1,J36="Corrective"),1,0)</f>
        <v/>
      </c>
      <c r="AU36" s="7">
        <f>IF(AND(AS36=1,J36="Préventive"),1,0)</f>
        <v/>
      </c>
      <c r="AV36" s="7">
        <f>IF(AND(AS36=1,Q36="Oui"),1,0)</f>
        <v/>
      </c>
      <c r="AW36" s="21">
        <f>IF(AND(AV36=1,AJ36&lt;&gt;""),AJ36,0)</f>
        <v/>
      </c>
      <c r="AX36" s="21">
        <f>IF(AND(AS36=1,Y36&lt;&gt;""),Y36,0)</f>
        <v/>
      </c>
      <c r="AY36" s="22">
        <f>IF(AND(AS36=1,AH36&lt;&gt;""),AH36,0)</f>
        <v/>
      </c>
      <c r="AZ36" s="22">
        <f>IF(AS36=1,SUM(AE36:AF36),0)</f>
        <v/>
      </c>
      <c r="BA36" s="22">
        <f>IF(AND(AS36=1,AC36="Hors forfait"),AY36,0)</f>
        <v/>
      </c>
      <c r="BB36" s="7">
        <f>IF(AND(AS36=1,AK36&lt;&gt;""),1,0)</f>
        <v/>
      </c>
      <c r="BC36" s="7">
        <f>IF(AND(BB36=1,AK36="Oui"),1,0)</f>
        <v/>
      </c>
      <c r="BD36" s="7">
        <f>IF(AND(AS36=1,AL36&lt;&gt;""),1,0)</f>
        <v/>
      </c>
      <c r="BE36" s="7">
        <f>IF(AND(BD36=1,AL36="Oui"),1,0)</f>
        <v/>
      </c>
      <c r="BF36" s="7">
        <f>IF(AND(AQ36=1,AM36="Non"),1,0)</f>
        <v/>
      </c>
      <c r="BG36" s="21">
        <f>IF(AND(BF36=1,Z36&lt;&gt;""),Z36,0)</f>
        <v/>
      </c>
      <c r="BH36" s="7">
        <f>IF(AND(BF36=1,AN36="Oui"),1,0)</f>
        <v/>
      </c>
      <c r="BI36" s="7">
        <f>IF(AS36=1,N36,"")</f>
        <v/>
      </c>
      <c r="BJ36" s="7">
        <f>IF(BF36=1,N36,"")</f>
        <v/>
      </c>
      <c r="BK36" s="7">
        <f>IF(BF36=1,M36,"")</f>
        <v/>
      </c>
      <c r="BL36" s="7">
        <f>IF(AR36=1,D36&amp;" | "&amp;J36,"")</f>
        <v/>
      </c>
      <c r="BM36" s="7">
        <f>IF(AND(AR36=1,AL36="Non"),D36,"")</f>
        <v/>
      </c>
      <c r="BN36" s="7">
        <f>IF(OR(AO36="",AO36="OK"),0,1)</f>
        <v/>
      </c>
    </row>
    <row r="37" ht="18" customHeight="1">
      <c r="A37" s="7" t="n"/>
      <c r="B37" s="7" t="n"/>
      <c r="C37" s="7" t="n"/>
      <c r="D37" s="7" t="n"/>
      <c r="E37" s="7" t="n"/>
      <c r="F37" s="7" t="n"/>
      <c r="G37" s="7" t="n"/>
      <c r="H37" s="7" t="n"/>
      <c r="I37" s="7" t="n"/>
      <c r="J37" s="7" t="n"/>
      <c r="K37" s="7" t="n"/>
      <c r="L37" s="7" t="n"/>
      <c r="M37" s="7" t="n"/>
      <c r="N37" s="7" t="n"/>
      <c r="O37" s="7" t="n"/>
      <c r="P37" s="7" t="n"/>
      <c r="Q37" s="7" t="n"/>
      <c r="R37" s="20" t="n"/>
      <c r="S37" s="16" t="n"/>
      <c r="T37" s="20" t="n"/>
      <c r="U37" s="20" t="n"/>
      <c r="V37" s="16" t="n"/>
      <c r="W37" s="16" t="n"/>
      <c r="X37" s="21" t="n"/>
      <c r="Y37" s="21" t="n"/>
      <c r="Z37" s="21" t="n"/>
      <c r="AA37" s="21" t="n"/>
      <c r="AB37" s="21" t="n"/>
      <c r="AC37" s="7" t="n"/>
      <c r="AD37" s="7" t="n"/>
      <c r="AE37" s="22" t="n"/>
      <c r="AF37" s="22" t="n"/>
      <c r="AG37" s="22" t="n"/>
      <c r="AH37" s="22">
        <f>IF(A37="","",SUM(AE37:AG37))</f>
        <v/>
      </c>
      <c r="AI37" s="21">
        <f>IF(AND(R37&lt;&gt;"",T37&lt;&gt;""),(T37-R37)*24,"")</f>
        <v/>
      </c>
      <c r="AJ37" s="21">
        <f>IF(AND(R37&lt;&gt;"",U37&lt;&gt;""),(U37-R37)*24,"")</f>
        <v/>
      </c>
      <c r="AK37" s="7">
        <f>IF(OR(AA37="",AI37=""),"",IF(AI37&lt;=AA37,"Oui","Non"))</f>
        <v/>
      </c>
      <c r="AL37" s="7">
        <f>IF(OR(AB37="",AJ37=""),"",IF(AJ37&lt;=AB37,"Oui","Non"))</f>
        <v/>
      </c>
      <c r="AM37" s="7">
        <f>IF(A37="","",IF(OR(N37="Réalisé",N37="Clôturé"),"Oui","Non"))</f>
        <v/>
      </c>
      <c r="AN37" s="7">
        <f>IF(AM37="","",IF(AND(AM37="Non",S37&lt;&gt;"",S37&lt;'Tableau de bord'!$C$7),"Oui","Non"))</f>
        <v/>
      </c>
      <c r="AO37" s="7">
        <f>IF(A37="","",IF(COUNTIF($A$5:$A$504,A37)&gt;1,"N° d’OT en double",IF(COUNTIF('Sites et équipements'!$D$5:$D$204,F37)=0,"Code installation inconnu",IF(OR(D37="",J37="",N37="",M37=""),"Champ obligatoire manquant",IF(AND(R37="",S37=""),"Date de demande ou planifiée manquante",IF(AND(AM37="Oui",V37=""),"Date de réalisation manquante",IF(AND(N37="Clôturé",W37=""),"Date de clôture manquante",IF(OR(AND(T37&lt;&gt;"",R37&lt;&gt;"",T37&lt;R37),AND(U37&lt;&gt;"",T37&lt;&gt;"",U37&lt;T37)),"Chronologie incohérente",IF(AND(Q37="Oui",U37=""),"Rétablissement non daté","OK")))))))))</f>
        <v/>
      </c>
      <c r="AP37" s="16">
        <f>IF(R37&lt;&gt;"",R37,IF(S37&lt;&gt;"",S37,""))</f>
        <v/>
      </c>
      <c r="AQ37" s="7">
        <f>IF(AND(A37&lt;&gt;"",OR('Tableau de bord'!$C$9="",D37='Tableau de bord'!$C$9),OR('Tableau de bord'!$C$10="",E37='Tableau de bord'!$C$10),OR('Tableau de bord'!$C$11="",G37='Tableau de bord'!$C$11),OR('Tableau de bord'!$C$12="",H37='Tableau de bord'!$C$12),OR('Tableau de bord'!$C$13="",J37='Tableau de bord'!$C$13),OR('Tableau de bord'!$C$14="",N37='Tableau de bord'!$C$14),OR('Tableau de bord'!$C$15="",M37='Tableau de bord'!$C$15),OR('Tableau de bord'!$C$16="",O37='Tableau de bord'!$C$16),OR('Tableau de bord'!$C$17="",AD37='Tableau de bord'!$C$17)),1,0)</f>
        <v/>
      </c>
      <c r="AR37" s="7">
        <f>IF(AND(A37&lt;&gt;"",AP37&lt;&gt;""),IF(AND(AP37&gt;='Tableau de bord'!$C$5,AP37&lt;'Tableau de bord'!$C$6+1),1,0),0)</f>
        <v/>
      </c>
      <c r="AS37" s="7">
        <f>IF(AND(AQ37=1,AR37=1),1,0)</f>
        <v/>
      </c>
      <c r="AT37" s="7">
        <f>IF(AND(AS37=1,J37="Corrective"),1,0)</f>
        <v/>
      </c>
      <c r="AU37" s="7">
        <f>IF(AND(AS37=1,J37="Préventive"),1,0)</f>
        <v/>
      </c>
      <c r="AV37" s="7">
        <f>IF(AND(AS37=1,Q37="Oui"),1,0)</f>
        <v/>
      </c>
      <c r="AW37" s="21">
        <f>IF(AND(AV37=1,AJ37&lt;&gt;""),AJ37,0)</f>
        <v/>
      </c>
      <c r="AX37" s="21">
        <f>IF(AND(AS37=1,Y37&lt;&gt;""),Y37,0)</f>
        <v/>
      </c>
      <c r="AY37" s="22">
        <f>IF(AND(AS37=1,AH37&lt;&gt;""),AH37,0)</f>
        <v/>
      </c>
      <c r="AZ37" s="22">
        <f>IF(AS37=1,SUM(AE37:AF37),0)</f>
        <v/>
      </c>
      <c r="BA37" s="22">
        <f>IF(AND(AS37=1,AC37="Hors forfait"),AY37,0)</f>
        <v/>
      </c>
      <c r="BB37" s="7">
        <f>IF(AND(AS37=1,AK37&lt;&gt;""),1,0)</f>
        <v/>
      </c>
      <c r="BC37" s="7">
        <f>IF(AND(BB37=1,AK37="Oui"),1,0)</f>
        <v/>
      </c>
      <c r="BD37" s="7">
        <f>IF(AND(AS37=1,AL37&lt;&gt;""),1,0)</f>
        <v/>
      </c>
      <c r="BE37" s="7">
        <f>IF(AND(BD37=1,AL37="Oui"),1,0)</f>
        <v/>
      </c>
      <c r="BF37" s="7">
        <f>IF(AND(AQ37=1,AM37="Non"),1,0)</f>
        <v/>
      </c>
      <c r="BG37" s="21">
        <f>IF(AND(BF37=1,Z37&lt;&gt;""),Z37,0)</f>
        <v/>
      </c>
      <c r="BH37" s="7">
        <f>IF(AND(BF37=1,AN37="Oui"),1,0)</f>
        <v/>
      </c>
      <c r="BI37" s="7">
        <f>IF(AS37=1,N37,"")</f>
        <v/>
      </c>
      <c r="BJ37" s="7">
        <f>IF(BF37=1,N37,"")</f>
        <v/>
      </c>
      <c r="BK37" s="7">
        <f>IF(BF37=1,M37,"")</f>
        <v/>
      </c>
      <c r="BL37" s="7">
        <f>IF(AR37=1,D37&amp;" | "&amp;J37,"")</f>
        <v/>
      </c>
      <c r="BM37" s="7">
        <f>IF(AND(AR37=1,AL37="Non"),D37,"")</f>
        <v/>
      </c>
      <c r="BN37" s="7">
        <f>IF(OR(AO37="",AO37="OK"),0,1)</f>
        <v/>
      </c>
    </row>
    <row r="38" ht="18" customHeight="1">
      <c r="A38" s="7" t="n"/>
      <c r="B38" s="7" t="n"/>
      <c r="C38" s="7" t="n"/>
      <c r="D38" s="7" t="n"/>
      <c r="E38" s="7" t="n"/>
      <c r="F38" s="7" t="n"/>
      <c r="G38" s="7" t="n"/>
      <c r="H38" s="7" t="n"/>
      <c r="I38" s="7" t="n"/>
      <c r="J38" s="7" t="n"/>
      <c r="K38" s="7" t="n"/>
      <c r="L38" s="7" t="n"/>
      <c r="M38" s="7" t="n"/>
      <c r="N38" s="7" t="n"/>
      <c r="O38" s="7" t="n"/>
      <c r="P38" s="7" t="n"/>
      <c r="Q38" s="7" t="n"/>
      <c r="R38" s="20" t="n"/>
      <c r="S38" s="16" t="n"/>
      <c r="T38" s="20" t="n"/>
      <c r="U38" s="20" t="n"/>
      <c r="V38" s="16" t="n"/>
      <c r="W38" s="16" t="n"/>
      <c r="X38" s="21" t="n"/>
      <c r="Y38" s="21" t="n"/>
      <c r="Z38" s="21" t="n"/>
      <c r="AA38" s="21" t="n"/>
      <c r="AB38" s="21" t="n"/>
      <c r="AC38" s="7" t="n"/>
      <c r="AD38" s="7" t="n"/>
      <c r="AE38" s="22" t="n"/>
      <c r="AF38" s="22" t="n"/>
      <c r="AG38" s="22" t="n"/>
      <c r="AH38" s="22">
        <f>IF(A38="","",SUM(AE38:AG38))</f>
        <v/>
      </c>
      <c r="AI38" s="21">
        <f>IF(AND(R38&lt;&gt;"",T38&lt;&gt;""),(T38-R38)*24,"")</f>
        <v/>
      </c>
      <c r="AJ38" s="21">
        <f>IF(AND(R38&lt;&gt;"",U38&lt;&gt;""),(U38-R38)*24,"")</f>
        <v/>
      </c>
      <c r="AK38" s="7">
        <f>IF(OR(AA38="",AI38=""),"",IF(AI38&lt;=AA38,"Oui","Non"))</f>
        <v/>
      </c>
      <c r="AL38" s="7">
        <f>IF(OR(AB38="",AJ38=""),"",IF(AJ38&lt;=AB38,"Oui","Non"))</f>
        <v/>
      </c>
      <c r="AM38" s="7">
        <f>IF(A38="","",IF(OR(N38="Réalisé",N38="Clôturé"),"Oui","Non"))</f>
        <v/>
      </c>
      <c r="AN38" s="7">
        <f>IF(AM38="","",IF(AND(AM38="Non",S38&lt;&gt;"",S38&lt;'Tableau de bord'!$C$7),"Oui","Non"))</f>
        <v/>
      </c>
      <c r="AO38" s="7">
        <f>IF(A38="","",IF(COUNTIF($A$5:$A$504,A38)&gt;1,"N° d’OT en double",IF(COUNTIF('Sites et équipements'!$D$5:$D$204,F38)=0,"Code installation inconnu",IF(OR(D38="",J38="",N38="",M38=""),"Champ obligatoire manquant",IF(AND(R38="",S38=""),"Date de demande ou planifiée manquante",IF(AND(AM38="Oui",V38=""),"Date de réalisation manquante",IF(AND(N38="Clôturé",W38=""),"Date de clôture manquante",IF(OR(AND(T38&lt;&gt;"",R38&lt;&gt;"",T38&lt;R38),AND(U38&lt;&gt;"",T38&lt;&gt;"",U38&lt;T38)),"Chronologie incohérente",IF(AND(Q38="Oui",U38=""),"Rétablissement non daté","OK")))))))))</f>
        <v/>
      </c>
      <c r="AP38" s="16">
        <f>IF(R38&lt;&gt;"",R38,IF(S38&lt;&gt;"",S38,""))</f>
        <v/>
      </c>
      <c r="AQ38" s="7">
        <f>IF(AND(A38&lt;&gt;"",OR('Tableau de bord'!$C$9="",D38='Tableau de bord'!$C$9),OR('Tableau de bord'!$C$10="",E38='Tableau de bord'!$C$10),OR('Tableau de bord'!$C$11="",G38='Tableau de bord'!$C$11),OR('Tableau de bord'!$C$12="",H38='Tableau de bord'!$C$12),OR('Tableau de bord'!$C$13="",J38='Tableau de bord'!$C$13),OR('Tableau de bord'!$C$14="",N38='Tableau de bord'!$C$14),OR('Tableau de bord'!$C$15="",M38='Tableau de bord'!$C$15),OR('Tableau de bord'!$C$16="",O38='Tableau de bord'!$C$16),OR('Tableau de bord'!$C$17="",AD38='Tableau de bord'!$C$17)),1,0)</f>
        <v/>
      </c>
      <c r="AR38" s="7">
        <f>IF(AND(A38&lt;&gt;"",AP38&lt;&gt;""),IF(AND(AP38&gt;='Tableau de bord'!$C$5,AP38&lt;'Tableau de bord'!$C$6+1),1,0),0)</f>
        <v/>
      </c>
      <c r="AS38" s="7">
        <f>IF(AND(AQ38=1,AR38=1),1,0)</f>
        <v/>
      </c>
      <c r="AT38" s="7">
        <f>IF(AND(AS38=1,J38="Corrective"),1,0)</f>
        <v/>
      </c>
      <c r="AU38" s="7">
        <f>IF(AND(AS38=1,J38="Préventive"),1,0)</f>
        <v/>
      </c>
      <c r="AV38" s="7">
        <f>IF(AND(AS38=1,Q38="Oui"),1,0)</f>
        <v/>
      </c>
      <c r="AW38" s="21">
        <f>IF(AND(AV38=1,AJ38&lt;&gt;""),AJ38,0)</f>
        <v/>
      </c>
      <c r="AX38" s="21">
        <f>IF(AND(AS38=1,Y38&lt;&gt;""),Y38,0)</f>
        <v/>
      </c>
      <c r="AY38" s="22">
        <f>IF(AND(AS38=1,AH38&lt;&gt;""),AH38,0)</f>
        <v/>
      </c>
      <c r="AZ38" s="22">
        <f>IF(AS38=1,SUM(AE38:AF38),0)</f>
        <v/>
      </c>
      <c r="BA38" s="22">
        <f>IF(AND(AS38=1,AC38="Hors forfait"),AY38,0)</f>
        <v/>
      </c>
      <c r="BB38" s="7">
        <f>IF(AND(AS38=1,AK38&lt;&gt;""),1,0)</f>
        <v/>
      </c>
      <c r="BC38" s="7">
        <f>IF(AND(BB38=1,AK38="Oui"),1,0)</f>
        <v/>
      </c>
      <c r="BD38" s="7">
        <f>IF(AND(AS38=1,AL38&lt;&gt;""),1,0)</f>
        <v/>
      </c>
      <c r="BE38" s="7">
        <f>IF(AND(BD38=1,AL38="Oui"),1,0)</f>
        <v/>
      </c>
      <c r="BF38" s="7">
        <f>IF(AND(AQ38=1,AM38="Non"),1,0)</f>
        <v/>
      </c>
      <c r="BG38" s="21">
        <f>IF(AND(BF38=1,Z38&lt;&gt;""),Z38,0)</f>
        <v/>
      </c>
      <c r="BH38" s="7">
        <f>IF(AND(BF38=1,AN38="Oui"),1,0)</f>
        <v/>
      </c>
      <c r="BI38" s="7">
        <f>IF(AS38=1,N38,"")</f>
        <v/>
      </c>
      <c r="BJ38" s="7">
        <f>IF(BF38=1,N38,"")</f>
        <v/>
      </c>
      <c r="BK38" s="7">
        <f>IF(BF38=1,M38,"")</f>
        <v/>
      </c>
      <c r="BL38" s="7">
        <f>IF(AR38=1,D38&amp;" | "&amp;J38,"")</f>
        <v/>
      </c>
      <c r="BM38" s="7">
        <f>IF(AND(AR38=1,AL38="Non"),D38,"")</f>
        <v/>
      </c>
      <c r="BN38" s="7">
        <f>IF(OR(AO38="",AO38="OK"),0,1)</f>
        <v/>
      </c>
    </row>
    <row r="39" ht="18" customHeight="1">
      <c r="A39" s="7" t="n"/>
      <c r="B39" s="7" t="n"/>
      <c r="C39" s="7" t="n"/>
      <c r="D39" s="7" t="n"/>
      <c r="E39" s="7" t="n"/>
      <c r="F39" s="7" t="n"/>
      <c r="G39" s="7" t="n"/>
      <c r="H39" s="7" t="n"/>
      <c r="I39" s="7" t="n"/>
      <c r="J39" s="7" t="n"/>
      <c r="K39" s="7" t="n"/>
      <c r="L39" s="7" t="n"/>
      <c r="M39" s="7" t="n"/>
      <c r="N39" s="7" t="n"/>
      <c r="O39" s="7" t="n"/>
      <c r="P39" s="7" t="n"/>
      <c r="Q39" s="7" t="n"/>
      <c r="R39" s="20" t="n"/>
      <c r="S39" s="16" t="n"/>
      <c r="T39" s="20" t="n"/>
      <c r="U39" s="20" t="n"/>
      <c r="V39" s="16" t="n"/>
      <c r="W39" s="16" t="n"/>
      <c r="X39" s="21" t="n"/>
      <c r="Y39" s="21" t="n"/>
      <c r="Z39" s="21" t="n"/>
      <c r="AA39" s="21" t="n"/>
      <c r="AB39" s="21" t="n"/>
      <c r="AC39" s="7" t="n"/>
      <c r="AD39" s="7" t="n"/>
      <c r="AE39" s="22" t="n"/>
      <c r="AF39" s="22" t="n"/>
      <c r="AG39" s="22" t="n"/>
      <c r="AH39" s="22">
        <f>IF(A39="","",SUM(AE39:AG39))</f>
        <v/>
      </c>
      <c r="AI39" s="21">
        <f>IF(AND(R39&lt;&gt;"",T39&lt;&gt;""),(T39-R39)*24,"")</f>
        <v/>
      </c>
      <c r="AJ39" s="21">
        <f>IF(AND(R39&lt;&gt;"",U39&lt;&gt;""),(U39-R39)*24,"")</f>
        <v/>
      </c>
      <c r="AK39" s="7">
        <f>IF(OR(AA39="",AI39=""),"",IF(AI39&lt;=AA39,"Oui","Non"))</f>
        <v/>
      </c>
      <c r="AL39" s="7">
        <f>IF(OR(AB39="",AJ39=""),"",IF(AJ39&lt;=AB39,"Oui","Non"))</f>
        <v/>
      </c>
      <c r="AM39" s="7">
        <f>IF(A39="","",IF(OR(N39="Réalisé",N39="Clôturé"),"Oui","Non"))</f>
        <v/>
      </c>
      <c r="AN39" s="7">
        <f>IF(AM39="","",IF(AND(AM39="Non",S39&lt;&gt;"",S39&lt;'Tableau de bord'!$C$7),"Oui","Non"))</f>
        <v/>
      </c>
      <c r="AO39" s="7">
        <f>IF(A39="","",IF(COUNTIF($A$5:$A$504,A39)&gt;1,"N° d’OT en double",IF(COUNTIF('Sites et équipements'!$D$5:$D$204,F39)=0,"Code installation inconnu",IF(OR(D39="",J39="",N39="",M39=""),"Champ obligatoire manquant",IF(AND(R39="",S39=""),"Date de demande ou planifiée manquante",IF(AND(AM39="Oui",V39=""),"Date de réalisation manquante",IF(AND(N39="Clôturé",W39=""),"Date de clôture manquante",IF(OR(AND(T39&lt;&gt;"",R39&lt;&gt;"",T39&lt;R39),AND(U39&lt;&gt;"",T39&lt;&gt;"",U39&lt;T39)),"Chronologie incohérente",IF(AND(Q39="Oui",U39=""),"Rétablissement non daté","OK")))))))))</f>
        <v/>
      </c>
      <c r="AP39" s="16">
        <f>IF(R39&lt;&gt;"",R39,IF(S39&lt;&gt;"",S39,""))</f>
        <v/>
      </c>
      <c r="AQ39" s="7">
        <f>IF(AND(A39&lt;&gt;"",OR('Tableau de bord'!$C$9="",D39='Tableau de bord'!$C$9),OR('Tableau de bord'!$C$10="",E39='Tableau de bord'!$C$10),OR('Tableau de bord'!$C$11="",G39='Tableau de bord'!$C$11),OR('Tableau de bord'!$C$12="",H39='Tableau de bord'!$C$12),OR('Tableau de bord'!$C$13="",J39='Tableau de bord'!$C$13),OR('Tableau de bord'!$C$14="",N39='Tableau de bord'!$C$14),OR('Tableau de bord'!$C$15="",M39='Tableau de bord'!$C$15),OR('Tableau de bord'!$C$16="",O39='Tableau de bord'!$C$16),OR('Tableau de bord'!$C$17="",AD39='Tableau de bord'!$C$17)),1,0)</f>
        <v/>
      </c>
      <c r="AR39" s="7">
        <f>IF(AND(A39&lt;&gt;"",AP39&lt;&gt;""),IF(AND(AP39&gt;='Tableau de bord'!$C$5,AP39&lt;'Tableau de bord'!$C$6+1),1,0),0)</f>
        <v/>
      </c>
      <c r="AS39" s="7">
        <f>IF(AND(AQ39=1,AR39=1),1,0)</f>
        <v/>
      </c>
      <c r="AT39" s="7">
        <f>IF(AND(AS39=1,J39="Corrective"),1,0)</f>
        <v/>
      </c>
      <c r="AU39" s="7">
        <f>IF(AND(AS39=1,J39="Préventive"),1,0)</f>
        <v/>
      </c>
      <c r="AV39" s="7">
        <f>IF(AND(AS39=1,Q39="Oui"),1,0)</f>
        <v/>
      </c>
      <c r="AW39" s="21">
        <f>IF(AND(AV39=1,AJ39&lt;&gt;""),AJ39,0)</f>
        <v/>
      </c>
      <c r="AX39" s="21">
        <f>IF(AND(AS39=1,Y39&lt;&gt;""),Y39,0)</f>
        <v/>
      </c>
      <c r="AY39" s="22">
        <f>IF(AND(AS39=1,AH39&lt;&gt;""),AH39,0)</f>
        <v/>
      </c>
      <c r="AZ39" s="22">
        <f>IF(AS39=1,SUM(AE39:AF39),0)</f>
        <v/>
      </c>
      <c r="BA39" s="22">
        <f>IF(AND(AS39=1,AC39="Hors forfait"),AY39,0)</f>
        <v/>
      </c>
      <c r="BB39" s="7">
        <f>IF(AND(AS39=1,AK39&lt;&gt;""),1,0)</f>
        <v/>
      </c>
      <c r="BC39" s="7">
        <f>IF(AND(BB39=1,AK39="Oui"),1,0)</f>
        <v/>
      </c>
      <c r="BD39" s="7">
        <f>IF(AND(AS39=1,AL39&lt;&gt;""),1,0)</f>
        <v/>
      </c>
      <c r="BE39" s="7">
        <f>IF(AND(BD39=1,AL39="Oui"),1,0)</f>
        <v/>
      </c>
      <c r="BF39" s="7">
        <f>IF(AND(AQ39=1,AM39="Non"),1,0)</f>
        <v/>
      </c>
      <c r="BG39" s="21">
        <f>IF(AND(BF39=1,Z39&lt;&gt;""),Z39,0)</f>
        <v/>
      </c>
      <c r="BH39" s="7">
        <f>IF(AND(BF39=1,AN39="Oui"),1,0)</f>
        <v/>
      </c>
      <c r="BI39" s="7">
        <f>IF(AS39=1,N39,"")</f>
        <v/>
      </c>
      <c r="BJ39" s="7">
        <f>IF(BF39=1,N39,"")</f>
        <v/>
      </c>
      <c r="BK39" s="7">
        <f>IF(BF39=1,M39,"")</f>
        <v/>
      </c>
      <c r="BL39" s="7">
        <f>IF(AR39=1,D39&amp;" | "&amp;J39,"")</f>
        <v/>
      </c>
      <c r="BM39" s="7">
        <f>IF(AND(AR39=1,AL39="Non"),D39,"")</f>
        <v/>
      </c>
      <c r="BN39" s="7">
        <f>IF(OR(AO39="",AO39="OK"),0,1)</f>
        <v/>
      </c>
    </row>
    <row r="40" ht="18" customHeight="1">
      <c r="A40" s="7" t="n"/>
      <c r="B40" s="7" t="n"/>
      <c r="C40" s="7" t="n"/>
      <c r="D40" s="7" t="n"/>
      <c r="E40" s="7" t="n"/>
      <c r="F40" s="7" t="n"/>
      <c r="G40" s="7" t="n"/>
      <c r="H40" s="7" t="n"/>
      <c r="I40" s="7" t="n"/>
      <c r="J40" s="7" t="n"/>
      <c r="K40" s="7" t="n"/>
      <c r="L40" s="7" t="n"/>
      <c r="M40" s="7" t="n"/>
      <c r="N40" s="7" t="n"/>
      <c r="O40" s="7" t="n"/>
      <c r="P40" s="7" t="n"/>
      <c r="Q40" s="7" t="n"/>
      <c r="R40" s="20" t="n"/>
      <c r="S40" s="16" t="n"/>
      <c r="T40" s="20" t="n"/>
      <c r="U40" s="20" t="n"/>
      <c r="V40" s="16" t="n"/>
      <c r="W40" s="16" t="n"/>
      <c r="X40" s="21" t="n"/>
      <c r="Y40" s="21" t="n"/>
      <c r="Z40" s="21" t="n"/>
      <c r="AA40" s="21" t="n"/>
      <c r="AB40" s="21" t="n"/>
      <c r="AC40" s="7" t="n"/>
      <c r="AD40" s="7" t="n"/>
      <c r="AE40" s="22" t="n"/>
      <c r="AF40" s="22" t="n"/>
      <c r="AG40" s="22" t="n"/>
      <c r="AH40" s="22">
        <f>IF(A40="","",SUM(AE40:AG40))</f>
        <v/>
      </c>
      <c r="AI40" s="21">
        <f>IF(AND(R40&lt;&gt;"",T40&lt;&gt;""),(T40-R40)*24,"")</f>
        <v/>
      </c>
      <c r="AJ40" s="21">
        <f>IF(AND(R40&lt;&gt;"",U40&lt;&gt;""),(U40-R40)*24,"")</f>
        <v/>
      </c>
      <c r="AK40" s="7">
        <f>IF(OR(AA40="",AI40=""),"",IF(AI40&lt;=AA40,"Oui","Non"))</f>
        <v/>
      </c>
      <c r="AL40" s="7">
        <f>IF(OR(AB40="",AJ40=""),"",IF(AJ40&lt;=AB40,"Oui","Non"))</f>
        <v/>
      </c>
      <c r="AM40" s="7">
        <f>IF(A40="","",IF(OR(N40="Réalisé",N40="Clôturé"),"Oui","Non"))</f>
        <v/>
      </c>
      <c r="AN40" s="7">
        <f>IF(AM40="","",IF(AND(AM40="Non",S40&lt;&gt;"",S40&lt;'Tableau de bord'!$C$7),"Oui","Non"))</f>
        <v/>
      </c>
      <c r="AO40" s="7">
        <f>IF(A40="","",IF(COUNTIF($A$5:$A$504,A40)&gt;1,"N° d’OT en double",IF(COUNTIF('Sites et équipements'!$D$5:$D$204,F40)=0,"Code installation inconnu",IF(OR(D40="",J40="",N40="",M40=""),"Champ obligatoire manquant",IF(AND(R40="",S40=""),"Date de demande ou planifiée manquante",IF(AND(AM40="Oui",V40=""),"Date de réalisation manquante",IF(AND(N40="Clôturé",W40=""),"Date de clôture manquante",IF(OR(AND(T40&lt;&gt;"",R40&lt;&gt;"",T40&lt;R40),AND(U40&lt;&gt;"",T40&lt;&gt;"",U40&lt;T40)),"Chronologie incohérente",IF(AND(Q40="Oui",U40=""),"Rétablissement non daté","OK")))))))))</f>
        <v/>
      </c>
      <c r="AP40" s="16">
        <f>IF(R40&lt;&gt;"",R40,IF(S40&lt;&gt;"",S40,""))</f>
        <v/>
      </c>
      <c r="AQ40" s="7">
        <f>IF(AND(A40&lt;&gt;"",OR('Tableau de bord'!$C$9="",D40='Tableau de bord'!$C$9),OR('Tableau de bord'!$C$10="",E40='Tableau de bord'!$C$10),OR('Tableau de bord'!$C$11="",G40='Tableau de bord'!$C$11),OR('Tableau de bord'!$C$12="",H40='Tableau de bord'!$C$12),OR('Tableau de bord'!$C$13="",J40='Tableau de bord'!$C$13),OR('Tableau de bord'!$C$14="",N40='Tableau de bord'!$C$14),OR('Tableau de bord'!$C$15="",M40='Tableau de bord'!$C$15),OR('Tableau de bord'!$C$16="",O40='Tableau de bord'!$C$16),OR('Tableau de bord'!$C$17="",AD40='Tableau de bord'!$C$17)),1,0)</f>
        <v/>
      </c>
      <c r="AR40" s="7">
        <f>IF(AND(A40&lt;&gt;"",AP40&lt;&gt;""),IF(AND(AP40&gt;='Tableau de bord'!$C$5,AP40&lt;'Tableau de bord'!$C$6+1),1,0),0)</f>
        <v/>
      </c>
      <c r="AS40" s="7">
        <f>IF(AND(AQ40=1,AR40=1),1,0)</f>
        <v/>
      </c>
      <c r="AT40" s="7">
        <f>IF(AND(AS40=1,J40="Corrective"),1,0)</f>
        <v/>
      </c>
      <c r="AU40" s="7">
        <f>IF(AND(AS40=1,J40="Préventive"),1,0)</f>
        <v/>
      </c>
      <c r="AV40" s="7">
        <f>IF(AND(AS40=1,Q40="Oui"),1,0)</f>
        <v/>
      </c>
      <c r="AW40" s="21">
        <f>IF(AND(AV40=1,AJ40&lt;&gt;""),AJ40,0)</f>
        <v/>
      </c>
      <c r="AX40" s="21">
        <f>IF(AND(AS40=1,Y40&lt;&gt;""),Y40,0)</f>
        <v/>
      </c>
      <c r="AY40" s="22">
        <f>IF(AND(AS40=1,AH40&lt;&gt;""),AH40,0)</f>
        <v/>
      </c>
      <c r="AZ40" s="22">
        <f>IF(AS40=1,SUM(AE40:AF40),0)</f>
        <v/>
      </c>
      <c r="BA40" s="22">
        <f>IF(AND(AS40=1,AC40="Hors forfait"),AY40,0)</f>
        <v/>
      </c>
      <c r="BB40" s="7">
        <f>IF(AND(AS40=1,AK40&lt;&gt;""),1,0)</f>
        <v/>
      </c>
      <c r="BC40" s="7">
        <f>IF(AND(BB40=1,AK40="Oui"),1,0)</f>
        <v/>
      </c>
      <c r="BD40" s="7">
        <f>IF(AND(AS40=1,AL40&lt;&gt;""),1,0)</f>
        <v/>
      </c>
      <c r="BE40" s="7">
        <f>IF(AND(BD40=1,AL40="Oui"),1,0)</f>
        <v/>
      </c>
      <c r="BF40" s="7">
        <f>IF(AND(AQ40=1,AM40="Non"),1,0)</f>
        <v/>
      </c>
      <c r="BG40" s="21">
        <f>IF(AND(BF40=1,Z40&lt;&gt;""),Z40,0)</f>
        <v/>
      </c>
      <c r="BH40" s="7">
        <f>IF(AND(BF40=1,AN40="Oui"),1,0)</f>
        <v/>
      </c>
      <c r="BI40" s="7">
        <f>IF(AS40=1,N40,"")</f>
        <v/>
      </c>
      <c r="BJ40" s="7">
        <f>IF(BF40=1,N40,"")</f>
        <v/>
      </c>
      <c r="BK40" s="7">
        <f>IF(BF40=1,M40,"")</f>
        <v/>
      </c>
      <c r="BL40" s="7">
        <f>IF(AR40=1,D40&amp;" | "&amp;J40,"")</f>
        <v/>
      </c>
      <c r="BM40" s="7">
        <f>IF(AND(AR40=1,AL40="Non"),D40,"")</f>
        <v/>
      </c>
      <c r="BN40" s="7">
        <f>IF(OR(AO40="",AO40="OK"),0,1)</f>
        <v/>
      </c>
    </row>
    <row r="41" ht="18" customHeight="1">
      <c r="A41" s="7" t="n"/>
      <c r="B41" s="7" t="n"/>
      <c r="C41" s="7" t="n"/>
      <c r="D41" s="7" t="n"/>
      <c r="E41" s="7" t="n"/>
      <c r="F41" s="7" t="n"/>
      <c r="G41" s="7" t="n"/>
      <c r="H41" s="7" t="n"/>
      <c r="I41" s="7" t="n"/>
      <c r="J41" s="7" t="n"/>
      <c r="K41" s="7" t="n"/>
      <c r="L41" s="7" t="n"/>
      <c r="M41" s="7" t="n"/>
      <c r="N41" s="7" t="n"/>
      <c r="O41" s="7" t="n"/>
      <c r="P41" s="7" t="n"/>
      <c r="Q41" s="7" t="n"/>
      <c r="R41" s="20" t="n"/>
      <c r="S41" s="16" t="n"/>
      <c r="T41" s="20" t="n"/>
      <c r="U41" s="20" t="n"/>
      <c r="V41" s="16" t="n"/>
      <c r="W41" s="16" t="n"/>
      <c r="X41" s="21" t="n"/>
      <c r="Y41" s="21" t="n"/>
      <c r="Z41" s="21" t="n"/>
      <c r="AA41" s="21" t="n"/>
      <c r="AB41" s="21" t="n"/>
      <c r="AC41" s="7" t="n"/>
      <c r="AD41" s="7" t="n"/>
      <c r="AE41" s="22" t="n"/>
      <c r="AF41" s="22" t="n"/>
      <c r="AG41" s="22" t="n"/>
      <c r="AH41" s="22">
        <f>IF(A41="","",SUM(AE41:AG41))</f>
        <v/>
      </c>
      <c r="AI41" s="21">
        <f>IF(AND(R41&lt;&gt;"",T41&lt;&gt;""),(T41-R41)*24,"")</f>
        <v/>
      </c>
      <c r="AJ41" s="21">
        <f>IF(AND(R41&lt;&gt;"",U41&lt;&gt;""),(U41-R41)*24,"")</f>
        <v/>
      </c>
      <c r="AK41" s="7">
        <f>IF(OR(AA41="",AI41=""),"",IF(AI41&lt;=AA41,"Oui","Non"))</f>
        <v/>
      </c>
      <c r="AL41" s="7">
        <f>IF(OR(AB41="",AJ41=""),"",IF(AJ41&lt;=AB41,"Oui","Non"))</f>
        <v/>
      </c>
      <c r="AM41" s="7">
        <f>IF(A41="","",IF(OR(N41="Réalisé",N41="Clôturé"),"Oui","Non"))</f>
        <v/>
      </c>
      <c r="AN41" s="7">
        <f>IF(AM41="","",IF(AND(AM41="Non",S41&lt;&gt;"",S41&lt;'Tableau de bord'!$C$7),"Oui","Non"))</f>
        <v/>
      </c>
      <c r="AO41" s="7">
        <f>IF(A41="","",IF(COUNTIF($A$5:$A$504,A41)&gt;1,"N° d’OT en double",IF(COUNTIF('Sites et équipements'!$D$5:$D$204,F41)=0,"Code installation inconnu",IF(OR(D41="",J41="",N41="",M41=""),"Champ obligatoire manquant",IF(AND(R41="",S41=""),"Date de demande ou planifiée manquante",IF(AND(AM41="Oui",V41=""),"Date de réalisation manquante",IF(AND(N41="Clôturé",W41=""),"Date de clôture manquante",IF(OR(AND(T41&lt;&gt;"",R41&lt;&gt;"",T41&lt;R41),AND(U41&lt;&gt;"",T41&lt;&gt;"",U41&lt;T41)),"Chronologie incohérente",IF(AND(Q41="Oui",U41=""),"Rétablissement non daté","OK")))))))))</f>
        <v/>
      </c>
      <c r="AP41" s="16">
        <f>IF(R41&lt;&gt;"",R41,IF(S41&lt;&gt;"",S41,""))</f>
        <v/>
      </c>
      <c r="AQ41" s="7">
        <f>IF(AND(A41&lt;&gt;"",OR('Tableau de bord'!$C$9="",D41='Tableau de bord'!$C$9),OR('Tableau de bord'!$C$10="",E41='Tableau de bord'!$C$10),OR('Tableau de bord'!$C$11="",G41='Tableau de bord'!$C$11),OR('Tableau de bord'!$C$12="",H41='Tableau de bord'!$C$12),OR('Tableau de bord'!$C$13="",J41='Tableau de bord'!$C$13),OR('Tableau de bord'!$C$14="",N41='Tableau de bord'!$C$14),OR('Tableau de bord'!$C$15="",M41='Tableau de bord'!$C$15),OR('Tableau de bord'!$C$16="",O41='Tableau de bord'!$C$16),OR('Tableau de bord'!$C$17="",AD41='Tableau de bord'!$C$17)),1,0)</f>
        <v/>
      </c>
      <c r="AR41" s="7">
        <f>IF(AND(A41&lt;&gt;"",AP41&lt;&gt;""),IF(AND(AP41&gt;='Tableau de bord'!$C$5,AP41&lt;'Tableau de bord'!$C$6+1),1,0),0)</f>
        <v/>
      </c>
      <c r="AS41" s="7">
        <f>IF(AND(AQ41=1,AR41=1),1,0)</f>
        <v/>
      </c>
      <c r="AT41" s="7">
        <f>IF(AND(AS41=1,J41="Corrective"),1,0)</f>
        <v/>
      </c>
      <c r="AU41" s="7">
        <f>IF(AND(AS41=1,J41="Préventive"),1,0)</f>
        <v/>
      </c>
      <c r="AV41" s="7">
        <f>IF(AND(AS41=1,Q41="Oui"),1,0)</f>
        <v/>
      </c>
      <c r="AW41" s="21">
        <f>IF(AND(AV41=1,AJ41&lt;&gt;""),AJ41,0)</f>
        <v/>
      </c>
      <c r="AX41" s="21">
        <f>IF(AND(AS41=1,Y41&lt;&gt;""),Y41,0)</f>
        <v/>
      </c>
      <c r="AY41" s="22">
        <f>IF(AND(AS41=1,AH41&lt;&gt;""),AH41,0)</f>
        <v/>
      </c>
      <c r="AZ41" s="22">
        <f>IF(AS41=1,SUM(AE41:AF41),0)</f>
        <v/>
      </c>
      <c r="BA41" s="22">
        <f>IF(AND(AS41=1,AC41="Hors forfait"),AY41,0)</f>
        <v/>
      </c>
      <c r="BB41" s="7">
        <f>IF(AND(AS41=1,AK41&lt;&gt;""),1,0)</f>
        <v/>
      </c>
      <c r="BC41" s="7">
        <f>IF(AND(BB41=1,AK41="Oui"),1,0)</f>
        <v/>
      </c>
      <c r="BD41" s="7">
        <f>IF(AND(AS41=1,AL41&lt;&gt;""),1,0)</f>
        <v/>
      </c>
      <c r="BE41" s="7">
        <f>IF(AND(BD41=1,AL41="Oui"),1,0)</f>
        <v/>
      </c>
      <c r="BF41" s="7">
        <f>IF(AND(AQ41=1,AM41="Non"),1,0)</f>
        <v/>
      </c>
      <c r="BG41" s="21">
        <f>IF(AND(BF41=1,Z41&lt;&gt;""),Z41,0)</f>
        <v/>
      </c>
      <c r="BH41" s="7">
        <f>IF(AND(BF41=1,AN41="Oui"),1,0)</f>
        <v/>
      </c>
      <c r="BI41" s="7">
        <f>IF(AS41=1,N41,"")</f>
        <v/>
      </c>
      <c r="BJ41" s="7">
        <f>IF(BF41=1,N41,"")</f>
        <v/>
      </c>
      <c r="BK41" s="7">
        <f>IF(BF41=1,M41,"")</f>
        <v/>
      </c>
      <c r="BL41" s="7">
        <f>IF(AR41=1,D41&amp;" | "&amp;J41,"")</f>
        <v/>
      </c>
      <c r="BM41" s="7">
        <f>IF(AND(AR41=1,AL41="Non"),D41,"")</f>
        <v/>
      </c>
      <c r="BN41" s="7">
        <f>IF(OR(AO41="",AO41="OK"),0,1)</f>
        <v/>
      </c>
    </row>
    <row r="42" ht="18" customHeight="1">
      <c r="A42" s="7" t="n"/>
      <c r="B42" s="7" t="n"/>
      <c r="C42" s="7" t="n"/>
      <c r="D42" s="7" t="n"/>
      <c r="E42" s="7" t="n"/>
      <c r="F42" s="7" t="n"/>
      <c r="G42" s="7" t="n"/>
      <c r="H42" s="7" t="n"/>
      <c r="I42" s="7" t="n"/>
      <c r="J42" s="7" t="n"/>
      <c r="K42" s="7" t="n"/>
      <c r="L42" s="7" t="n"/>
      <c r="M42" s="7" t="n"/>
      <c r="N42" s="7" t="n"/>
      <c r="O42" s="7" t="n"/>
      <c r="P42" s="7" t="n"/>
      <c r="Q42" s="7" t="n"/>
      <c r="R42" s="20" t="n"/>
      <c r="S42" s="16" t="n"/>
      <c r="T42" s="20" t="n"/>
      <c r="U42" s="20" t="n"/>
      <c r="V42" s="16" t="n"/>
      <c r="W42" s="16" t="n"/>
      <c r="X42" s="21" t="n"/>
      <c r="Y42" s="21" t="n"/>
      <c r="Z42" s="21" t="n"/>
      <c r="AA42" s="21" t="n"/>
      <c r="AB42" s="21" t="n"/>
      <c r="AC42" s="7" t="n"/>
      <c r="AD42" s="7" t="n"/>
      <c r="AE42" s="22" t="n"/>
      <c r="AF42" s="22" t="n"/>
      <c r="AG42" s="22" t="n"/>
      <c r="AH42" s="22">
        <f>IF(A42="","",SUM(AE42:AG42))</f>
        <v/>
      </c>
      <c r="AI42" s="21">
        <f>IF(AND(R42&lt;&gt;"",T42&lt;&gt;""),(T42-R42)*24,"")</f>
        <v/>
      </c>
      <c r="AJ42" s="21">
        <f>IF(AND(R42&lt;&gt;"",U42&lt;&gt;""),(U42-R42)*24,"")</f>
        <v/>
      </c>
      <c r="AK42" s="7">
        <f>IF(OR(AA42="",AI42=""),"",IF(AI42&lt;=AA42,"Oui","Non"))</f>
        <v/>
      </c>
      <c r="AL42" s="7">
        <f>IF(OR(AB42="",AJ42=""),"",IF(AJ42&lt;=AB42,"Oui","Non"))</f>
        <v/>
      </c>
      <c r="AM42" s="7">
        <f>IF(A42="","",IF(OR(N42="Réalisé",N42="Clôturé"),"Oui","Non"))</f>
        <v/>
      </c>
      <c r="AN42" s="7">
        <f>IF(AM42="","",IF(AND(AM42="Non",S42&lt;&gt;"",S42&lt;'Tableau de bord'!$C$7),"Oui","Non"))</f>
        <v/>
      </c>
      <c r="AO42" s="7">
        <f>IF(A42="","",IF(COUNTIF($A$5:$A$504,A42)&gt;1,"N° d’OT en double",IF(COUNTIF('Sites et équipements'!$D$5:$D$204,F42)=0,"Code installation inconnu",IF(OR(D42="",J42="",N42="",M42=""),"Champ obligatoire manquant",IF(AND(R42="",S42=""),"Date de demande ou planifiée manquante",IF(AND(AM42="Oui",V42=""),"Date de réalisation manquante",IF(AND(N42="Clôturé",W42=""),"Date de clôture manquante",IF(OR(AND(T42&lt;&gt;"",R42&lt;&gt;"",T42&lt;R42),AND(U42&lt;&gt;"",T42&lt;&gt;"",U42&lt;T42)),"Chronologie incohérente",IF(AND(Q42="Oui",U42=""),"Rétablissement non daté","OK")))))))))</f>
        <v/>
      </c>
      <c r="AP42" s="16">
        <f>IF(R42&lt;&gt;"",R42,IF(S42&lt;&gt;"",S42,""))</f>
        <v/>
      </c>
      <c r="AQ42" s="7">
        <f>IF(AND(A42&lt;&gt;"",OR('Tableau de bord'!$C$9="",D42='Tableau de bord'!$C$9),OR('Tableau de bord'!$C$10="",E42='Tableau de bord'!$C$10),OR('Tableau de bord'!$C$11="",G42='Tableau de bord'!$C$11),OR('Tableau de bord'!$C$12="",H42='Tableau de bord'!$C$12),OR('Tableau de bord'!$C$13="",J42='Tableau de bord'!$C$13),OR('Tableau de bord'!$C$14="",N42='Tableau de bord'!$C$14),OR('Tableau de bord'!$C$15="",M42='Tableau de bord'!$C$15),OR('Tableau de bord'!$C$16="",O42='Tableau de bord'!$C$16),OR('Tableau de bord'!$C$17="",AD42='Tableau de bord'!$C$17)),1,0)</f>
        <v/>
      </c>
      <c r="AR42" s="7">
        <f>IF(AND(A42&lt;&gt;"",AP42&lt;&gt;""),IF(AND(AP42&gt;='Tableau de bord'!$C$5,AP42&lt;'Tableau de bord'!$C$6+1),1,0),0)</f>
        <v/>
      </c>
      <c r="AS42" s="7">
        <f>IF(AND(AQ42=1,AR42=1),1,0)</f>
        <v/>
      </c>
      <c r="AT42" s="7">
        <f>IF(AND(AS42=1,J42="Corrective"),1,0)</f>
        <v/>
      </c>
      <c r="AU42" s="7">
        <f>IF(AND(AS42=1,J42="Préventive"),1,0)</f>
        <v/>
      </c>
      <c r="AV42" s="7">
        <f>IF(AND(AS42=1,Q42="Oui"),1,0)</f>
        <v/>
      </c>
      <c r="AW42" s="21">
        <f>IF(AND(AV42=1,AJ42&lt;&gt;""),AJ42,0)</f>
        <v/>
      </c>
      <c r="AX42" s="21">
        <f>IF(AND(AS42=1,Y42&lt;&gt;""),Y42,0)</f>
        <v/>
      </c>
      <c r="AY42" s="22">
        <f>IF(AND(AS42=1,AH42&lt;&gt;""),AH42,0)</f>
        <v/>
      </c>
      <c r="AZ42" s="22">
        <f>IF(AS42=1,SUM(AE42:AF42),0)</f>
        <v/>
      </c>
      <c r="BA42" s="22">
        <f>IF(AND(AS42=1,AC42="Hors forfait"),AY42,0)</f>
        <v/>
      </c>
      <c r="BB42" s="7">
        <f>IF(AND(AS42=1,AK42&lt;&gt;""),1,0)</f>
        <v/>
      </c>
      <c r="BC42" s="7">
        <f>IF(AND(BB42=1,AK42="Oui"),1,0)</f>
        <v/>
      </c>
      <c r="BD42" s="7">
        <f>IF(AND(AS42=1,AL42&lt;&gt;""),1,0)</f>
        <v/>
      </c>
      <c r="BE42" s="7">
        <f>IF(AND(BD42=1,AL42="Oui"),1,0)</f>
        <v/>
      </c>
      <c r="BF42" s="7">
        <f>IF(AND(AQ42=1,AM42="Non"),1,0)</f>
        <v/>
      </c>
      <c r="BG42" s="21">
        <f>IF(AND(BF42=1,Z42&lt;&gt;""),Z42,0)</f>
        <v/>
      </c>
      <c r="BH42" s="7">
        <f>IF(AND(BF42=1,AN42="Oui"),1,0)</f>
        <v/>
      </c>
      <c r="BI42" s="7">
        <f>IF(AS42=1,N42,"")</f>
        <v/>
      </c>
      <c r="BJ42" s="7">
        <f>IF(BF42=1,N42,"")</f>
        <v/>
      </c>
      <c r="BK42" s="7">
        <f>IF(BF42=1,M42,"")</f>
        <v/>
      </c>
      <c r="BL42" s="7">
        <f>IF(AR42=1,D42&amp;" | "&amp;J42,"")</f>
        <v/>
      </c>
      <c r="BM42" s="7">
        <f>IF(AND(AR42=1,AL42="Non"),D42,"")</f>
        <v/>
      </c>
      <c r="BN42" s="7">
        <f>IF(OR(AO42="",AO42="OK"),0,1)</f>
        <v/>
      </c>
    </row>
    <row r="43" ht="18" customHeight="1">
      <c r="A43" s="7" t="n"/>
      <c r="B43" s="7" t="n"/>
      <c r="C43" s="7" t="n"/>
      <c r="D43" s="7" t="n"/>
      <c r="E43" s="7" t="n"/>
      <c r="F43" s="7" t="n"/>
      <c r="G43" s="7" t="n"/>
      <c r="H43" s="7" t="n"/>
      <c r="I43" s="7" t="n"/>
      <c r="J43" s="7" t="n"/>
      <c r="K43" s="7" t="n"/>
      <c r="L43" s="7" t="n"/>
      <c r="M43" s="7" t="n"/>
      <c r="N43" s="7" t="n"/>
      <c r="O43" s="7" t="n"/>
      <c r="P43" s="7" t="n"/>
      <c r="Q43" s="7" t="n"/>
      <c r="R43" s="20" t="n"/>
      <c r="S43" s="16" t="n"/>
      <c r="T43" s="20" t="n"/>
      <c r="U43" s="20" t="n"/>
      <c r="V43" s="16" t="n"/>
      <c r="W43" s="16" t="n"/>
      <c r="X43" s="21" t="n"/>
      <c r="Y43" s="21" t="n"/>
      <c r="Z43" s="21" t="n"/>
      <c r="AA43" s="21" t="n"/>
      <c r="AB43" s="21" t="n"/>
      <c r="AC43" s="7" t="n"/>
      <c r="AD43" s="7" t="n"/>
      <c r="AE43" s="22" t="n"/>
      <c r="AF43" s="22" t="n"/>
      <c r="AG43" s="22" t="n"/>
      <c r="AH43" s="22">
        <f>IF(A43="","",SUM(AE43:AG43))</f>
        <v/>
      </c>
      <c r="AI43" s="21">
        <f>IF(AND(R43&lt;&gt;"",T43&lt;&gt;""),(T43-R43)*24,"")</f>
        <v/>
      </c>
      <c r="AJ43" s="21">
        <f>IF(AND(R43&lt;&gt;"",U43&lt;&gt;""),(U43-R43)*24,"")</f>
        <v/>
      </c>
      <c r="AK43" s="7">
        <f>IF(OR(AA43="",AI43=""),"",IF(AI43&lt;=AA43,"Oui","Non"))</f>
        <v/>
      </c>
      <c r="AL43" s="7">
        <f>IF(OR(AB43="",AJ43=""),"",IF(AJ43&lt;=AB43,"Oui","Non"))</f>
        <v/>
      </c>
      <c r="AM43" s="7">
        <f>IF(A43="","",IF(OR(N43="Réalisé",N43="Clôturé"),"Oui","Non"))</f>
        <v/>
      </c>
      <c r="AN43" s="7">
        <f>IF(AM43="","",IF(AND(AM43="Non",S43&lt;&gt;"",S43&lt;'Tableau de bord'!$C$7),"Oui","Non"))</f>
        <v/>
      </c>
      <c r="AO43" s="7">
        <f>IF(A43="","",IF(COUNTIF($A$5:$A$504,A43)&gt;1,"N° d’OT en double",IF(COUNTIF('Sites et équipements'!$D$5:$D$204,F43)=0,"Code installation inconnu",IF(OR(D43="",J43="",N43="",M43=""),"Champ obligatoire manquant",IF(AND(R43="",S43=""),"Date de demande ou planifiée manquante",IF(AND(AM43="Oui",V43=""),"Date de réalisation manquante",IF(AND(N43="Clôturé",W43=""),"Date de clôture manquante",IF(OR(AND(T43&lt;&gt;"",R43&lt;&gt;"",T43&lt;R43),AND(U43&lt;&gt;"",T43&lt;&gt;"",U43&lt;T43)),"Chronologie incohérente",IF(AND(Q43="Oui",U43=""),"Rétablissement non daté","OK")))))))))</f>
        <v/>
      </c>
      <c r="AP43" s="16">
        <f>IF(R43&lt;&gt;"",R43,IF(S43&lt;&gt;"",S43,""))</f>
        <v/>
      </c>
      <c r="AQ43" s="7">
        <f>IF(AND(A43&lt;&gt;"",OR('Tableau de bord'!$C$9="",D43='Tableau de bord'!$C$9),OR('Tableau de bord'!$C$10="",E43='Tableau de bord'!$C$10),OR('Tableau de bord'!$C$11="",G43='Tableau de bord'!$C$11),OR('Tableau de bord'!$C$12="",H43='Tableau de bord'!$C$12),OR('Tableau de bord'!$C$13="",J43='Tableau de bord'!$C$13),OR('Tableau de bord'!$C$14="",N43='Tableau de bord'!$C$14),OR('Tableau de bord'!$C$15="",M43='Tableau de bord'!$C$15),OR('Tableau de bord'!$C$16="",O43='Tableau de bord'!$C$16),OR('Tableau de bord'!$C$17="",AD43='Tableau de bord'!$C$17)),1,0)</f>
        <v/>
      </c>
      <c r="AR43" s="7">
        <f>IF(AND(A43&lt;&gt;"",AP43&lt;&gt;""),IF(AND(AP43&gt;='Tableau de bord'!$C$5,AP43&lt;'Tableau de bord'!$C$6+1),1,0),0)</f>
        <v/>
      </c>
      <c r="AS43" s="7">
        <f>IF(AND(AQ43=1,AR43=1),1,0)</f>
        <v/>
      </c>
      <c r="AT43" s="7">
        <f>IF(AND(AS43=1,J43="Corrective"),1,0)</f>
        <v/>
      </c>
      <c r="AU43" s="7">
        <f>IF(AND(AS43=1,J43="Préventive"),1,0)</f>
        <v/>
      </c>
      <c r="AV43" s="7">
        <f>IF(AND(AS43=1,Q43="Oui"),1,0)</f>
        <v/>
      </c>
      <c r="AW43" s="21">
        <f>IF(AND(AV43=1,AJ43&lt;&gt;""),AJ43,0)</f>
        <v/>
      </c>
      <c r="AX43" s="21">
        <f>IF(AND(AS43=1,Y43&lt;&gt;""),Y43,0)</f>
        <v/>
      </c>
      <c r="AY43" s="22">
        <f>IF(AND(AS43=1,AH43&lt;&gt;""),AH43,0)</f>
        <v/>
      </c>
      <c r="AZ43" s="22">
        <f>IF(AS43=1,SUM(AE43:AF43),0)</f>
        <v/>
      </c>
      <c r="BA43" s="22">
        <f>IF(AND(AS43=1,AC43="Hors forfait"),AY43,0)</f>
        <v/>
      </c>
      <c r="BB43" s="7">
        <f>IF(AND(AS43=1,AK43&lt;&gt;""),1,0)</f>
        <v/>
      </c>
      <c r="BC43" s="7">
        <f>IF(AND(BB43=1,AK43="Oui"),1,0)</f>
        <v/>
      </c>
      <c r="BD43" s="7">
        <f>IF(AND(AS43=1,AL43&lt;&gt;""),1,0)</f>
        <v/>
      </c>
      <c r="BE43" s="7">
        <f>IF(AND(BD43=1,AL43="Oui"),1,0)</f>
        <v/>
      </c>
      <c r="BF43" s="7">
        <f>IF(AND(AQ43=1,AM43="Non"),1,0)</f>
        <v/>
      </c>
      <c r="BG43" s="21">
        <f>IF(AND(BF43=1,Z43&lt;&gt;""),Z43,0)</f>
        <v/>
      </c>
      <c r="BH43" s="7">
        <f>IF(AND(BF43=1,AN43="Oui"),1,0)</f>
        <v/>
      </c>
      <c r="BI43" s="7">
        <f>IF(AS43=1,N43,"")</f>
        <v/>
      </c>
      <c r="BJ43" s="7">
        <f>IF(BF43=1,N43,"")</f>
        <v/>
      </c>
      <c r="BK43" s="7">
        <f>IF(BF43=1,M43,"")</f>
        <v/>
      </c>
      <c r="BL43" s="7">
        <f>IF(AR43=1,D43&amp;" | "&amp;J43,"")</f>
        <v/>
      </c>
      <c r="BM43" s="7">
        <f>IF(AND(AR43=1,AL43="Non"),D43,"")</f>
        <v/>
      </c>
      <c r="BN43" s="7">
        <f>IF(OR(AO43="",AO43="OK"),0,1)</f>
        <v/>
      </c>
    </row>
    <row r="44" ht="18" customHeight="1">
      <c r="A44" s="7" t="n"/>
      <c r="B44" s="7" t="n"/>
      <c r="C44" s="7" t="n"/>
      <c r="D44" s="7" t="n"/>
      <c r="E44" s="7" t="n"/>
      <c r="F44" s="7" t="n"/>
      <c r="G44" s="7" t="n"/>
      <c r="H44" s="7" t="n"/>
      <c r="I44" s="7" t="n"/>
      <c r="J44" s="7" t="n"/>
      <c r="K44" s="7" t="n"/>
      <c r="L44" s="7" t="n"/>
      <c r="M44" s="7" t="n"/>
      <c r="N44" s="7" t="n"/>
      <c r="O44" s="7" t="n"/>
      <c r="P44" s="7" t="n"/>
      <c r="Q44" s="7" t="n"/>
      <c r="R44" s="20" t="n"/>
      <c r="S44" s="16" t="n"/>
      <c r="T44" s="20" t="n"/>
      <c r="U44" s="20" t="n"/>
      <c r="V44" s="16" t="n"/>
      <c r="W44" s="16" t="n"/>
      <c r="X44" s="21" t="n"/>
      <c r="Y44" s="21" t="n"/>
      <c r="Z44" s="21" t="n"/>
      <c r="AA44" s="21" t="n"/>
      <c r="AB44" s="21" t="n"/>
      <c r="AC44" s="7" t="n"/>
      <c r="AD44" s="7" t="n"/>
      <c r="AE44" s="22" t="n"/>
      <c r="AF44" s="22" t="n"/>
      <c r="AG44" s="22" t="n"/>
      <c r="AH44" s="22">
        <f>IF(A44="","",SUM(AE44:AG44))</f>
        <v/>
      </c>
      <c r="AI44" s="21">
        <f>IF(AND(R44&lt;&gt;"",T44&lt;&gt;""),(T44-R44)*24,"")</f>
        <v/>
      </c>
      <c r="AJ44" s="21">
        <f>IF(AND(R44&lt;&gt;"",U44&lt;&gt;""),(U44-R44)*24,"")</f>
        <v/>
      </c>
      <c r="AK44" s="7">
        <f>IF(OR(AA44="",AI44=""),"",IF(AI44&lt;=AA44,"Oui","Non"))</f>
        <v/>
      </c>
      <c r="AL44" s="7">
        <f>IF(OR(AB44="",AJ44=""),"",IF(AJ44&lt;=AB44,"Oui","Non"))</f>
        <v/>
      </c>
      <c r="AM44" s="7">
        <f>IF(A44="","",IF(OR(N44="Réalisé",N44="Clôturé"),"Oui","Non"))</f>
        <v/>
      </c>
      <c r="AN44" s="7">
        <f>IF(AM44="","",IF(AND(AM44="Non",S44&lt;&gt;"",S44&lt;'Tableau de bord'!$C$7),"Oui","Non"))</f>
        <v/>
      </c>
      <c r="AO44" s="7">
        <f>IF(A44="","",IF(COUNTIF($A$5:$A$504,A44)&gt;1,"N° d’OT en double",IF(COUNTIF('Sites et équipements'!$D$5:$D$204,F44)=0,"Code installation inconnu",IF(OR(D44="",J44="",N44="",M44=""),"Champ obligatoire manquant",IF(AND(R44="",S44=""),"Date de demande ou planifiée manquante",IF(AND(AM44="Oui",V44=""),"Date de réalisation manquante",IF(AND(N44="Clôturé",W44=""),"Date de clôture manquante",IF(OR(AND(T44&lt;&gt;"",R44&lt;&gt;"",T44&lt;R44),AND(U44&lt;&gt;"",T44&lt;&gt;"",U44&lt;T44)),"Chronologie incohérente",IF(AND(Q44="Oui",U44=""),"Rétablissement non daté","OK")))))))))</f>
        <v/>
      </c>
      <c r="AP44" s="16">
        <f>IF(R44&lt;&gt;"",R44,IF(S44&lt;&gt;"",S44,""))</f>
        <v/>
      </c>
      <c r="AQ44" s="7">
        <f>IF(AND(A44&lt;&gt;"",OR('Tableau de bord'!$C$9="",D44='Tableau de bord'!$C$9),OR('Tableau de bord'!$C$10="",E44='Tableau de bord'!$C$10),OR('Tableau de bord'!$C$11="",G44='Tableau de bord'!$C$11),OR('Tableau de bord'!$C$12="",H44='Tableau de bord'!$C$12),OR('Tableau de bord'!$C$13="",J44='Tableau de bord'!$C$13),OR('Tableau de bord'!$C$14="",N44='Tableau de bord'!$C$14),OR('Tableau de bord'!$C$15="",M44='Tableau de bord'!$C$15),OR('Tableau de bord'!$C$16="",O44='Tableau de bord'!$C$16),OR('Tableau de bord'!$C$17="",AD44='Tableau de bord'!$C$17)),1,0)</f>
        <v/>
      </c>
      <c r="AR44" s="7">
        <f>IF(AND(A44&lt;&gt;"",AP44&lt;&gt;""),IF(AND(AP44&gt;='Tableau de bord'!$C$5,AP44&lt;'Tableau de bord'!$C$6+1),1,0),0)</f>
        <v/>
      </c>
      <c r="AS44" s="7">
        <f>IF(AND(AQ44=1,AR44=1),1,0)</f>
        <v/>
      </c>
      <c r="AT44" s="7">
        <f>IF(AND(AS44=1,J44="Corrective"),1,0)</f>
        <v/>
      </c>
      <c r="AU44" s="7">
        <f>IF(AND(AS44=1,J44="Préventive"),1,0)</f>
        <v/>
      </c>
      <c r="AV44" s="7">
        <f>IF(AND(AS44=1,Q44="Oui"),1,0)</f>
        <v/>
      </c>
      <c r="AW44" s="21">
        <f>IF(AND(AV44=1,AJ44&lt;&gt;""),AJ44,0)</f>
        <v/>
      </c>
      <c r="AX44" s="21">
        <f>IF(AND(AS44=1,Y44&lt;&gt;""),Y44,0)</f>
        <v/>
      </c>
      <c r="AY44" s="22">
        <f>IF(AND(AS44=1,AH44&lt;&gt;""),AH44,0)</f>
        <v/>
      </c>
      <c r="AZ44" s="22">
        <f>IF(AS44=1,SUM(AE44:AF44),0)</f>
        <v/>
      </c>
      <c r="BA44" s="22">
        <f>IF(AND(AS44=1,AC44="Hors forfait"),AY44,0)</f>
        <v/>
      </c>
      <c r="BB44" s="7">
        <f>IF(AND(AS44=1,AK44&lt;&gt;""),1,0)</f>
        <v/>
      </c>
      <c r="BC44" s="7">
        <f>IF(AND(BB44=1,AK44="Oui"),1,0)</f>
        <v/>
      </c>
      <c r="BD44" s="7">
        <f>IF(AND(AS44=1,AL44&lt;&gt;""),1,0)</f>
        <v/>
      </c>
      <c r="BE44" s="7">
        <f>IF(AND(BD44=1,AL44="Oui"),1,0)</f>
        <v/>
      </c>
      <c r="BF44" s="7">
        <f>IF(AND(AQ44=1,AM44="Non"),1,0)</f>
        <v/>
      </c>
      <c r="BG44" s="21">
        <f>IF(AND(BF44=1,Z44&lt;&gt;""),Z44,0)</f>
        <v/>
      </c>
      <c r="BH44" s="7">
        <f>IF(AND(BF44=1,AN44="Oui"),1,0)</f>
        <v/>
      </c>
      <c r="BI44" s="7">
        <f>IF(AS44=1,N44,"")</f>
        <v/>
      </c>
      <c r="BJ44" s="7">
        <f>IF(BF44=1,N44,"")</f>
        <v/>
      </c>
      <c r="BK44" s="7">
        <f>IF(BF44=1,M44,"")</f>
        <v/>
      </c>
      <c r="BL44" s="7">
        <f>IF(AR44=1,D44&amp;" | "&amp;J44,"")</f>
        <v/>
      </c>
      <c r="BM44" s="7">
        <f>IF(AND(AR44=1,AL44="Non"),D44,"")</f>
        <v/>
      </c>
      <c r="BN44" s="7">
        <f>IF(OR(AO44="",AO44="OK"),0,1)</f>
        <v/>
      </c>
    </row>
    <row r="45" ht="18" customHeight="1">
      <c r="A45" s="7" t="n"/>
      <c r="B45" s="7" t="n"/>
      <c r="C45" s="7" t="n"/>
      <c r="D45" s="7" t="n"/>
      <c r="E45" s="7" t="n"/>
      <c r="F45" s="7" t="n"/>
      <c r="G45" s="7" t="n"/>
      <c r="H45" s="7" t="n"/>
      <c r="I45" s="7" t="n"/>
      <c r="J45" s="7" t="n"/>
      <c r="K45" s="7" t="n"/>
      <c r="L45" s="7" t="n"/>
      <c r="M45" s="7" t="n"/>
      <c r="N45" s="7" t="n"/>
      <c r="O45" s="7" t="n"/>
      <c r="P45" s="7" t="n"/>
      <c r="Q45" s="7" t="n"/>
      <c r="R45" s="20" t="n"/>
      <c r="S45" s="16" t="n"/>
      <c r="T45" s="20" t="n"/>
      <c r="U45" s="20" t="n"/>
      <c r="V45" s="16" t="n"/>
      <c r="W45" s="16" t="n"/>
      <c r="X45" s="21" t="n"/>
      <c r="Y45" s="21" t="n"/>
      <c r="Z45" s="21" t="n"/>
      <c r="AA45" s="21" t="n"/>
      <c r="AB45" s="21" t="n"/>
      <c r="AC45" s="7" t="n"/>
      <c r="AD45" s="7" t="n"/>
      <c r="AE45" s="22" t="n"/>
      <c r="AF45" s="22" t="n"/>
      <c r="AG45" s="22" t="n"/>
      <c r="AH45" s="22">
        <f>IF(A45="","",SUM(AE45:AG45))</f>
        <v/>
      </c>
      <c r="AI45" s="21">
        <f>IF(AND(R45&lt;&gt;"",T45&lt;&gt;""),(T45-R45)*24,"")</f>
        <v/>
      </c>
      <c r="AJ45" s="21">
        <f>IF(AND(R45&lt;&gt;"",U45&lt;&gt;""),(U45-R45)*24,"")</f>
        <v/>
      </c>
      <c r="AK45" s="7">
        <f>IF(OR(AA45="",AI45=""),"",IF(AI45&lt;=AA45,"Oui","Non"))</f>
        <v/>
      </c>
      <c r="AL45" s="7">
        <f>IF(OR(AB45="",AJ45=""),"",IF(AJ45&lt;=AB45,"Oui","Non"))</f>
        <v/>
      </c>
      <c r="AM45" s="7">
        <f>IF(A45="","",IF(OR(N45="Réalisé",N45="Clôturé"),"Oui","Non"))</f>
        <v/>
      </c>
      <c r="AN45" s="7">
        <f>IF(AM45="","",IF(AND(AM45="Non",S45&lt;&gt;"",S45&lt;'Tableau de bord'!$C$7),"Oui","Non"))</f>
        <v/>
      </c>
      <c r="AO45" s="7">
        <f>IF(A45="","",IF(COUNTIF($A$5:$A$504,A45)&gt;1,"N° d’OT en double",IF(COUNTIF('Sites et équipements'!$D$5:$D$204,F45)=0,"Code installation inconnu",IF(OR(D45="",J45="",N45="",M45=""),"Champ obligatoire manquant",IF(AND(R45="",S45=""),"Date de demande ou planifiée manquante",IF(AND(AM45="Oui",V45=""),"Date de réalisation manquante",IF(AND(N45="Clôturé",W45=""),"Date de clôture manquante",IF(OR(AND(T45&lt;&gt;"",R45&lt;&gt;"",T45&lt;R45),AND(U45&lt;&gt;"",T45&lt;&gt;"",U45&lt;T45)),"Chronologie incohérente",IF(AND(Q45="Oui",U45=""),"Rétablissement non daté","OK")))))))))</f>
        <v/>
      </c>
      <c r="AP45" s="16">
        <f>IF(R45&lt;&gt;"",R45,IF(S45&lt;&gt;"",S45,""))</f>
        <v/>
      </c>
      <c r="AQ45" s="7">
        <f>IF(AND(A45&lt;&gt;"",OR('Tableau de bord'!$C$9="",D45='Tableau de bord'!$C$9),OR('Tableau de bord'!$C$10="",E45='Tableau de bord'!$C$10),OR('Tableau de bord'!$C$11="",G45='Tableau de bord'!$C$11),OR('Tableau de bord'!$C$12="",H45='Tableau de bord'!$C$12),OR('Tableau de bord'!$C$13="",J45='Tableau de bord'!$C$13),OR('Tableau de bord'!$C$14="",N45='Tableau de bord'!$C$14),OR('Tableau de bord'!$C$15="",M45='Tableau de bord'!$C$15),OR('Tableau de bord'!$C$16="",O45='Tableau de bord'!$C$16),OR('Tableau de bord'!$C$17="",AD45='Tableau de bord'!$C$17)),1,0)</f>
        <v/>
      </c>
      <c r="AR45" s="7">
        <f>IF(AND(A45&lt;&gt;"",AP45&lt;&gt;""),IF(AND(AP45&gt;='Tableau de bord'!$C$5,AP45&lt;'Tableau de bord'!$C$6+1),1,0),0)</f>
        <v/>
      </c>
      <c r="AS45" s="7">
        <f>IF(AND(AQ45=1,AR45=1),1,0)</f>
        <v/>
      </c>
      <c r="AT45" s="7">
        <f>IF(AND(AS45=1,J45="Corrective"),1,0)</f>
        <v/>
      </c>
      <c r="AU45" s="7">
        <f>IF(AND(AS45=1,J45="Préventive"),1,0)</f>
        <v/>
      </c>
      <c r="AV45" s="7">
        <f>IF(AND(AS45=1,Q45="Oui"),1,0)</f>
        <v/>
      </c>
      <c r="AW45" s="21">
        <f>IF(AND(AV45=1,AJ45&lt;&gt;""),AJ45,0)</f>
        <v/>
      </c>
      <c r="AX45" s="21">
        <f>IF(AND(AS45=1,Y45&lt;&gt;""),Y45,0)</f>
        <v/>
      </c>
      <c r="AY45" s="22">
        <f>IF(AND(AS45=1,AH45&lt;&gt;""),AH45,0)</f>
        <v/>
      </c>
      <c r="AZ45" s="22">
        <f>IF(AS45=1,SUM(AE45:AF45),0)</f>
        <v/>
      </c>
      <c r="BA45" s="22">
        <f>IF(AND(AS45=1,AC45="Hors forfait"),AY45,0)</f>
        <v/>
      </c>
      <c r="BB45" s="7">
        <f>IF(AND(AS45=1,AK45&lt;&gt;""),1,0)</f>
        <v/>
      </c>
      <c r="BC45" s="7">
        <f>IF(AND(BB45=1,AK45="Oui"),1,0)</f>
        <v/>
      </c>
      <c r="BD45" s="7">
        <f>IF(AND(AS45=1,AL45&lt;&gt;""),1,0)</f>
        <v/>
      </c>
      <c r="BE45" s="7">
        <f>IF(AND(BD45=1,AL45="Oui"),1,0)</f>
        <v/>
      </c>
      <c r="BF45" s="7">
        <f>IF(AND(AQ45=1,AM45="Non"),1,0)</f>
        <v/>
      </c>
      <c r="BG45" s="21">
        <f>IF(AND(BF45=1,Z45&lt;&gt;""),Z45,0)</f>
        <v/>
      </c>
      <c r="BH45" s="7">
        <f>IF(AND(BF45=1,AN45="Oui"),1,0)</f>
        <v/>
      </c>
      <c r="BI45" s="7">
        <f>IF(AS45=1,N45,"")</f>
        <v/>
      </c>
      <c r="BJ45" s="7">
        <f>IF(BF45=1,N45,"")</f>
        <v/>
      </c>
      <c r="BK45" s="7">
        <f>IF(BF45=1,M45,"")</f>
        <v/>
      </c>
      <c r="BL45" s="7">
        <f>IF(AR45=1,D45&amp;" | "&amp;J45,"")</f>
        <v/>
      </c>
      <c r="BM45" s="7">
        <f>IF(AND(AR45=1,AL45="Non"),D45,"")</f>
        <v/>
      </c>
      <c r="BN45" s="7">
        <f>IF(OR(AO45="",AO45="OK"),0,1)</f>
        <v/>
      </c>
    </row>
    <row r="46" ht="18" customHeight="1">
      <c r="A46" s="7" t="n"/>
      <c r="B46" s="7" t="n"/>
      <c r="C46" s="7" t="n"/>
      <c r="D46" s="7" t="n"/>
      <c r="E46" s="7" t="n"/>
      <c r="F46" s="7" t="n"/>
      <c r="G46" s="7" t="n"/>
      <c r="H46" s="7" t="n"/>
      <c r="I46" s="7" t="n"/>
      <c r="J46" s="7" t="n"/>
      <c r="K46" s="7" t="n"/>
      <c r="L46" s="7" t="n"/>
      <c r="M46" s="7" t="n"/>
      <c r="N46" s="7" t="n"/>
      <c r="O46" s="7" t="n"/>
      <c r="P46" s="7" t="n"/>
      <c r="Q46" s="7" t="n"/>
      <c r="R46" s="20" t="n"/>
      <c r="S46" s="16" t="n"/>
      <c r="T46" s="20" t="n"/>
      <c r="U46" s="20" t="n"/>
      <c r="V46" s="16" t="n"/>
      <c r="W46" s="16" t="n"/>
      <c r="X46" s="21" t="n"/>
      <c r="Y46" s="21" t="n"/>
      <c r="Z46" s="21" t="n"/>
      <c r="AA46" s="21" t="n"/>
      <c r="AB46" s="21" t="n"/>
      <c r="AC46" s="7" t="n"/>
      <c r="AD46" s="7" t="n"/>
      <c r="AE46" s="22" t="n"/>
      <c r="AF46" s="22" t="n"/>
      <c r="AG46" s="22" t="n"/>
      <c r="AH46" s="22">
        <f>IF(A46="","",SUM(AE46:AG46))</f>
        <v/>
      </c>
      <c r="AI46" s="21">
        <f>IF(AND(R46&lt;&gt;"",T46&lt;&gt;""),(T46-R46)*24,"")</f>
        <v/>
      </c>
      <c r="AJ46" s="21">
        <f>IF(AND(R46&lt;&gt;"",U46&lt;&gt;""),(U46-R46)*24,"")</f>
        <v/>
      </c>
      <c r="AK46" s="7">
        <f>IF(OR(AA46="",AI46=""),"",IF(AI46&lt;=AA46,"Oui","Non"))</f>
        <v/>
      </c>
      <c r="AL46" s="7">
        <f>IF(OR(AB46="",AJ46=""),"",IF(AJ46&lt;=AB46,"Oui","Non"))</f>
        <v/>
      </c>
      <c r="AM46" s="7">
        <f>IF(A46="","",IF(OR(N46="Réalisé",N46="Clôturé"),"Oui","Non"))</f>
        <v/>
      </c>
      <c r="AN46" s="7">
        <f>IF(AM46="","",IF(AND(AM46="Non",S46&lt;&gt;"",S46&lt;'Tableau de bord'!$C$7),"Oui","Non"))</f>
        <v/>
      </c>
      <c r="AO46" s="7">
        <f>IF(A46="","",IF(COUNTIF($A$5:$A$504,A46)&gt;1,"N° d’OT en double",IF(COUNTIF('Sites et équipements'!$D$5:$D$204,F46)=0,"Code installation inconnu",IF(OR(D46="",J46="",N46="",M46=""),"Champ obligatoire manquant",IF(AND(R46="",S46=""),"Date de demande ou planifiée manquante",IF(AND(AM46="Oui",V46=""),"Date de réalisation manquante",IF(AND(N46="Clôturé",W46=""),"Date de clôture manquante",IF(OR(AND(T46&lt;&gt;"",R46&lt;&gt;"",T46&lt;R46),AND(U46&lt;&gt;"",T46&lt;&gt;"",U46&lt;T46)),"Chronologie incohérente",IF(AND(Q46="Oui",U46=""),"Rétablissement non daté","OK")))))))))</f>
        <v/>
      </c>
      <c r="AP46" s="16">
        <f>IF(R46&lt;&gt;"",R46,IF(S46&lt;&gt;"",S46,""))</f>
        <v/>
      </c>
      <c r="AQ46" s="7">
        <f>IF(AND(A46&lt;&gt;"",OR('Tableau de bord'!$C$9="",D46='Tableau de bord'!$C$9),OR('Tableau de bord'!$C$10="",E46='Tableau de bord'!$C$10),OR('Tableau de bord'!$C$11="",G46='Tableau de bord'!$C$11),OR('Tableau de bord'!$C$12="",H46='Tableau de bord'!$C$12),OR('Tableau de bord'!$C$13="",J46='Tableau de bord'!$C$13),OR('Tableau de bord'!$C$14="",N46='Tableau de bord'!$C$14),OR('Tableau de bord'!$C$15="",M46='Tableau de bord'!$C$15),OR('Tableau de bord'!$C$16="",O46='Tableau de bord'!$C$16),OR('Tableau de bord'!$C$17="",AD46='Tableau de bord'!$C$17)),1,0)</f>
        <v/>
      </c>
      <c r="AR46" s="7">
        <f>IF(AND(A46&lt;&gt;"",AP46&lt;&gt;""),IF(AND(AP46&gt;='Tableau de bord'!$C$5,AP46&lt;'Tableau de bord'!$C$6+1),1,0),0)</f>
        <v/>
      </c>
      <c r="AS46" s="7">
        <f>IF(AND(AQ46=1,AR46=1),1,0)</f>
        <v/>
      </c>
      <c r="AT46" s="7">
        <f>IF(AND(AS46=1,J46="Corrective"),1,0)</f>
        <v/>
      </c>
      <c r="AU46" s="7">
        <f>IF(AND(AS46=1,J46="Préventive"),1,0)</f>
        <v/>
      </c>
      <c r="AV46" s="7">
        <f>IF(AND(AS46=1,Q46="Oui"),1,0)</f>
        <v/>
      </c>
      <c r="AW46" s="21">
        <f>IF(AND(AV46=1,AJ46&lt;&gt;""),AJ46,0)</f>
        <v/>
      </c>
      <c r="AX46" s="21">
        <f>IF(AND(AS46=1,Y46&lt;&gt;""),Y46,0)</f>
        <v/>
      </c>
      <c r="AY46" s="22">
        <f>IF(AND(AS46=1,AH46&lt;&gt;""),AH46,0)</f>
        <v/>
      </c>
      <c r="AZ46" s="22">
        <f>IF(AS46=1,SUM(AE46:AF46),0)</f>
        <v/>
      </c>
      <c r="BA46" s="22">
        <f>IF(AND(AS46=1,AC46="Hors forfait"),AY46,0)</f>
        <v/>
      </c>
      <c r="BB46" s="7">
        <f>IF(AND(AS46=1,AK46&lt;&gt;""),1,0)</f>
        <v/>
      </c>
      <c r="BC46" s="7">
        <f>IF(AND(BB46=1,AK46="Oui"),1,0)</f>
        <v/>
      </c>
      <c r="BD46" s="7">
        <f>IF(AND(AS46=1,AL46&lt;&gt;""),1,0)</f>
        <v/>
      </c>
      <c r="BE46" s="7">
        <f>IF(AND(BD46=1,AL46="Oui"),1,0)</f>
        <v/>
      </c>
      <c r="BF46" s="7">
        <f>IF(AND(AQ46=1,AM46="Non"),1,0)</f>
        <v/>
      </c>
      <c r="BG46" s="21">
        <f>IF(AND(BF46=1,Z46&lt;&gt;""),Z46,0)</f>
        <v/>
      </c>
      <c r="BH46" s="7">
        <f>IF(AND(BF46=1,AN46="Oui"),1,0)</f>
        <v/>
      </c>
      <c r="BI46" s="7">
        <f>IF(AS46=1,N46,"")</f>
        <v/>
      </c>
      <c r="BJ46" s="7">
        <f>IF(BF46=1,N46,"")</f>
        <v/>
      </c>
      <c r="BK46" s="7">
        <f>IF(BF46=1,M46,"")</f>
        <v/>
      </c>
      <c r="BL46" s="7">
        <f>IF(AR46=1,D46&amp;" | "&amp;J46,"")</f>
        <v/>
      </c>
      <c r="BM46" s="7">
        <f>IF(AND(AR46=1,AL46="Non"),D46,"")</f>
        <v/>
      </c>
      <c r="BN46" s="7">
        <f>IF(OR(AO46="",AO46="OK"),0,1)</f>
        <v/>
      </c>
    </row>
    <row r="47" ht="18" customHeight="1">
      <c r="A47" s="7" t="n"/>
      <c r="B47" s="7" t="n"/>
      <c r="C47" s="7" t="n"/>
      <c r="D47" s="7" t="n"/>
      <c r="E47" s="7" t="n"/>
      <c r="F47" s="7" t="n"/>
      <c r="G47" s="7" t="n"/>
      <c r="H47" s="7" t="n"/>
      <c r="I47" s="7" t="n"/>
      <c r="J47" s="7" t="n"/>
      <c r="K47" s="7" t="n"/>
      <c r="L47" s="7" t="n"/>
      <c r="M47" s="7" t="n"/>
      <c r="N47" s="7" t="n"/>
      <c r="O47" s="7" t="n"/>
      <c r="P47" s="7" t="n"/>
      <c r="Q47" s="7" t="n"/>
      <c r="R47" s="20" t="n"/>
      <c r="S47" s="16" t="n"/>
      <c r="T47" s="20" t="n"/>
      <c r="U47" s="20" t="n"/>
      <c r="V47" s="16" t="n"/>
      <c r="W47" s="16" t="n"/>
      <c r="X47" s="21" t="n"/>
      <c r="Y47" s="21" t="n"/>
      <c r="Z47" s="21" t="n"/>
      <c r="AA47" s="21" t="n"/>
      <c r="AB47" s="21" t="n"/>
      <c r="AC47" s="7" t="n"/>
      <c r="AD47" s="7" t="n"/>
      <c r="AE47" s="22" t="n"/>
      <c r="AF47" s="22" t="n"/>
      <c r="AG47" s="22" t="n"/>
      <c r="AH47" s="22">
        <f>IF(A47="","",SUM(AE47:AG47))</f>
        <v/>
      </c>
      <c r="AI47" s="21">
        <f>IF(AND(R47&lt;&gt;"",T47&lt;&gt;""),(T47-R47)*24,"")</f>
        <v/>
      </c>
      <c r="AJ47" s="21">
        <f>IF(AND(R47&lt;&gt;"",U47&lt;&gt;""),(U47-R47)*24,"")</f>
        <v/>
      </c>
      <c r="AK47" s="7">
        <f>IF(OR(AA47="",AI47=""),"",IF(AI47&lt;=AA47,"Oui","Non"))</f>
        <v/>
      </c>
      <c r="AL47" s="7">
        <f>IF(OR(AB47="",AJ47=""),"",IF(AJ47&lt;=AB47,"Oui","Non"))</f>
        <v/>
      </c>
      <c r="AM47" s="7">
        <f>IF(A47="","",IF(OR(N47="Réalisé",N47="Clôturé"),"Oui","Non"))</f>
        <v/>
      </c>
      <c r="AN47" s="7">
        <f>IF(AM47="","",IF(AND(AM47="Non",S47&lt;&gt;"",S47&lt;'Tableau de bord'!$C$7),"Oui","Non"))</f>
        <v/>
      </c>
      <c r="AO47" s="7">
        <f>IF(A47="","",IF(COUNTIF($A$5:$A$504,A47)&gt;1,"N° d’OT en double",IF(COUNTIF('Sites et équipements'!$D$5:$D$204,F47)=0,"Code installation inconnu",IF(OR(D47="",J47="",N47="",M47=""),"Champ obligatoire manquant",IF(AND(R47="",S47=""),"Date de demande ou planifiée manquante",IF(AND(AM47="Oui",V47=""),"Date de réalisation manquante",IF(AND(N47="Clôturé",W47=""),"Date de clôture manquante",IF(OR(AND(T47&lt;&gt;"",R47&lt;&gt;"",T47&lt;R47),AND(U47&lt;&gt;"",T47&lt;&gt;"",U47&lt;T47)),"Chronologie incohérente",IF(AND(Q47="Oui",U47=""),"Rétablissement non daté","OK")))))))))</f>
        <v/>
      </c>
      <c r="AP47" s="16">
        <f>IF(R47&lt;&gt;"",R47,IF(S47&lt;&gt;"",S47,""))</f>
        <v/>
      </c>
      <c r="AQ47" s="7">
        <f>IF(AND(A47&lt;&gt;"",OR('Tableau de bord'!$C$9="",D47='Tableau de bord'!$C$9),OR('Tableau de bord'!$C$10="",E47='Tableau de bord'!$C$10),OR('Tableau de bord'!$C$11="",G47='Tableau de bord'!$C$11),OR('Tableau de bord'!$C$12="",H47='Tableau de bord'!$C$12),OR('Tableau de bord'!$C$13="",J47='Tableau de bord'!$C$13),OR('Tableau de bord'!$C$14="",N47='Tableau de bord'!$C$14),OR('Tableau de bord'!$C$15="",M47='Tableau de bord'!$C$15),OR('Tableau de bord'!$C$16="",O47='Tableau de bord'!$C$16),OR('Tableau de bord'!$C$17="",AD47='Tableau de bord'!$C$17)),1,0)</f>
        <v/>
      </c>
      <c r="AR47" s="7">
        <f>IF(AND(A47&lt;&gt;"",AP47&lt;&gt;""),IF(AND(AP47&gt;='Tableau de bord'!$C$5,AP47&lt;'Tableau de bord'!$C$6+1),1,0),0)</f>
        <v/>
      </c>
      <c r="AS47" s="7">
        <f>IF(AND(AQ47=1,AR47=1),1,0)</f>
        <v/>
      </c>
      <c r="AT47" s="7">
        <f>IF(AND(AS47=1,J47="Corrective"),1,0)</f>
        <v/>
      </c>
      <c r="AU47" s="7">
        <f>IF(AND(AS47=1,J47="Préventive"),1,0)</f>
        <v/>
      </c>
      <c r="AV47" s="7">
        <f>IF(AND(AS47=1,Q47="Oui"),1,0)</f>
        <v/>
      </c>
      <c r="AW47" s="21">
        <f>IF(AND(AV47=1,AJ47&lt;&gt;""),AJ47,0)</f>
        <v/>
      </c>
      <c r="AX47" s="21">
        <f>IF(AND(AS47=1,Y47&lt;&gt;""),Y47,0)</f>
        <v/>
      </c>
      <c r="AY47" s="22">
        <f>IF(AND(AS47=1,AH47&lt;&gt;""),AH47,0)</f>
        <v/>
      </c>
      <c r="AZ47" s="22">
        <f>IF(AS47=1,SUM(AE47:AF47),0)</f>
        <v/>
      </c>
      <c r="BA47" s="22">
        <f>IF(AND(AS47=1,AC47="Hors forfait"),AY47,0)</f>
        <v/>
      </c>
      <c r="BB47" s="7">
        <f>IF(AND(AS47=1,AK47&lt;&gt;""),1,0)</f>
        <v/>
      </c>
      <c r="BC47" s="7">
        <f>IF(AND(BB47=1,AK47="Oui"),1,0)</f>
        <v/>
      </c>
      <c r="BD47" s="7">
        <f>IF(AND(AS47=1,AL47&lt;&gt;""),1,0)</f>
        <v/>
      </c>
      <c r="BE47" s="7">
        <f>IF(AND(BD47=1,AL47="Oui"),1,0)</f>
        <v/>
      </c>
      <c r="BF47" s="7">
        <f>IF(AND(AQ47=1,AM47="Non"),1,0)</f>
        <v/>
      </c>
      <c r="BG47" s="21">
        <f>IF(AND(BF47=1,Z47&lt;&gt;""),Z47,0)</f>
        <v/>
      </c>
      <c r="BH47" s="7">
        <f>IF(AND(BF47=1,AN47="Oui"),1,0)</f>
        <v/>
      </c>
      <c r="BI47" s="7">
        <f>IF(AS47=1,N47,"")</f>
        <v/>
      </c>
      <c r="BJ47" s="7">
        <f>IF(BF47=1,N47,"")</f>
        <v/>
      </c>
      <c r="BK47" s="7">
        <f>IF(BF47=1,M47,"")</f>
        <v/>
      </c>
      <c r="BL47" s="7">
        <f>IF(AR47=1,D47&amp;" | "&amp;J47,"")</f>
        <v/>
      </c>
      <c r="BM47" s="7">
        <f>IF(AND(AR47=1,AL47="Non"),D47,"")</f>
        <v/>
      </c>
      <c r="BN47" s="7">
        <f>IF(OR(AO47="",AO47="OK"),0,1)</f>
        <v/>
      </c>
    </row>
    <row r="48" ht="18" customHeight="1">
      <c r="A48" s="7" t="n"/>
      <c r="B48" s="7" t="n"/>
      <c r="C48" s="7" t="n"/>
      <c r="D48" s="7" t="n"/>
      <c r="E48" s="7" t="n"/>
      <c r="F48" s="7" t="n"/>
      <c r="G48" s="7" t="n"/>
      <c r="H48" s="7" t="n"/>
      <c r="I48" s="7" t="n"/>
      <c r="J48" s="7" t="n"/>
      <c r="K48" s="7" t="n"/>
      <c r="L48" s="7" t="n"/>
      <c r="M48" s="7" t="n"/>
      <c r="N48" s="7" t="n"/>
      <c r="O48" s="7" t="n"/>
      <c r="P48" s="7" t="n"/>
      <c r="Q48" s="7" t="n"/>
      <c r="R48" s="20" t="n"/>
      <c r="S48" s="16" t="n"/>
      <c r="T48" s="20" t="n"/>
      <c r="U48" s="20" t="n"/>
      <c r="V48" s="16" t="n"/>
      <c r="W48" s="16" t="n"/>
      <c r="X48" s="21" t="n"/>
      <c r="Y48" s="21" t="n"/>
      <c r="Z48" s="21" t="n"/>
      <c r="AA48" s="21" t="n"/>
      <c r="AB48" s="21" t="n"/>
      <c r="AC48" s="7" t="n"/>
      <c r="AD48" s="7" t="n"/>
      <c r="AE48" s="22" t="n"/>
      <c r="AF48" s="22" t="n"/>
      <c r="AG48" s="22" t="n"/>
      <c r="AH48" s="22">
        <f>IF(A48="","",SUM(AE48:AG48))</f>
        <v/>
      </c>
      <c r="AI48" s="21">
        <f>IF(AND(R48&lt;&gt;"",T48&lt;&gt;""),(T48-R48)*24,"")</f>
        <v/>
      </c>
      <c r="AJ48" s="21">
        <f>IF(AND(R48&lt;&gt;"",U48&lt;&gt;""),(U48-R48)*24,"")</f>
        <v/>
      </c>
      <c r="AK48" s="7">
        <f>IF(OR(AA48="",AI48=""),"",IF(AI48&lt;=AA48,"Oui","Non"))</f>
        <v/>
      </c>
      <c r="AL48" s="7">
        <f>IF(OR(AB48="",AJ48=""),"",IF(AJ48&lt;=AB48,"Oui","Non"))</f>
        <v/>
      </c>
      <c r="AM48" s="7">
        <f>IF(A48="","",IF(OR(N48="Réalisé",N48="Clôturé"),"Oui","Non"))</f>
        <v/>
      </c>
      <c r="AN48" s="7">
        <f>IF(AM48="","",IF(AND(AM48="Non",S48&lt;&gt;"",S48&lt;'Tableau de bord'!$C$7),"Oui","Non"))</f>
        <v/>
      </c>
      <c r="AO48" s="7">
        <f>IF(A48="","",IF(COUNTIF($A$5:$A$504,A48)&gt;1,"N° d’OT en double",IF(COUNTIF('Sites et équipements'!$D$5:$D$204,F48)=0,"Code installation inconnu",IF(OR(D48="",J48="",N48="",M48=""),"Champ obligatoire manquant",IF(AND(R48="",S48=""),"Date de demande ou planifiée manquante",IF(AND(AM48="Oui",V48=""),"Date de réalisation manquante",IF(AND(N48="Clôturé",W48=""),"Date de clôture manquante",IF(OR(AND(T48&lt;&gt;"",R48&lt;&gt;"",T48&lt;R48),AND(U48&lt;&gt;"",T48&lt;&gt;"",U48&lt;T48)),"Chronologie incohérente",IF(AND(Q48="Oui",U48=""),"Rétablissement non daté","OK")))))))))</f>
        <v/>
      </c>
      <c r="AP48" s="16">
        <f>IF(R48&lt;&gt;"",R48,IF(S48&lt;&gt;"",S48,""))</f>
        <v/>
      </c>
      <c r="AQ48" s="7">
        <f>IF(AND(A48&lt;&gt;"",OR('Tableau de bord'!$C$9="",D48='Tableau de bord'!$C$9),OR('Tableau de bord'!$C$10="",E48='Tableau de bord'!$C$10),OR('Tableau de bord'!$C$11="",G48='Tableau de bord'!$C$11),OR('Tableau de bord'!$C$12="",H48='Tableau de bord'!$C$12),OR('Tableau de bord'!$C$13="",J48='Tableau de bord'!$C$13),OR('Tableau de bord'!$C$14="",N48='Tableau de bord'!$C$14),OR('Tableau de bord'!$C$15="",M48='Tableau de bord'!$C$15),OR('Tableau de bord'!$C$16="",O48='Tableau de bord'!$C$16),OR('Tableau de bord'!$C$17="",AD48='Tableau de bord'!$C$17)),1,0)</f>
        <v/>
      </c>
      <c r="AR48" s="7">
        <f>IF(AND(A48&lt;&gt;"",AP48&lt;&gt;""),IF(AND(AP48&gt;='Tableau de bord'!$C$5,AP48&lt;'Tableau de bord'!$C$6+1),1,0),0)</f>
        <v/>
      </c>
      <c r="AS48" s="7">
        <f>IF(AND(AQ48=1,AR48=1),1,0)</f>
        <v/>
      </c>
      <c r="AT48" s="7">
        <f>IF(AND(AS48=1,J48="Corrective"),1,0)</f>
        <v/>
      </c>
      <c r="AU48" s="7">
        <f>IF(AND(AS48=1,J48="Préventive"),1,0)</f>
        <v/>
      </c>
      <c r="AV48" s="7">
        <f>IF(AND(AS48=1,Q48="Oui"),1,0)</f>
        <v/>
      </c>
      <c r="AW48" s="21">
        <f>IF(AND(AV48=1,AJ48&lt;&gt;""),AJ48,0)</f>
        <v/>
      </c>
      <c r="AX48" s="21">
        <f>IF(AND(AS48=1,Y48&lt;&gt;""),Y48,0)</f>
        <v/>
      </c>
      <c r="AY48" s="22">
        <f>IF(AND(AS48=1,AH48&lt;&gt;""),AH48,0)</f>
        <v/>
      </c>
      <c r="AZ48" s="22">
        <f>IF(AS48=1,SUM(AE48:AF48),0)</f>
        <v/>
      </c>
      <c r="BA48" s="22">
        <f>IF(AND(AS48=1,AC48="Hors forfait"),AY48,0)</f>
        <v/>
      </c>
      <c r="BB48" s="7">
        <f>IF(AND(AS48=1,AK48&lt;&gt;""),1,0)</f>
        <v/>
      </c>
      <c r="BC48" s="7">
        <f>IF(AND(BB48=1,AK48="Oui"),1,0)</f>
        <v/>
      </c>
      <c r="BD48" s="7">
        <f>IF(AND(AS48=1,AL48&lt;&gt;""),1,0)</f>
        <v/>
      </c>
      <c r="BE48" s="7">
        <f>IF(AND(BD48=1,AL48="Oui"),1,0)</f>
        <v/>
      </c>
      <c r="BF48" s="7">
        <f>IF(AND(AQ48=1,AM48="Non"),1,0)</f>
        <v/>
      </c>
      <c r="BG48" s="21">
        <f>IF(AND(BF48=1,Z48&lt;&gt;""),Z48,0)</f>
        <v/>
      </c>
      <c r="BH48" s="7">
        <f>IF(AND(BF48=1,AN48="Oui"),1,0)</f>
        <v/>
      </c>
      <c r="BI48" s="7">
        <f>IF(AS48=1,N48,"")</f>
        <v/>
      </c>
      <c r="BJ48" s="7">
        <f>IF(BF48=1,N48,"")</f>
        <v/>
      </c>
      <c r="BK48" s="7">
        <f>IF(BF48=1,M48,"")</f>
        <v/>
      </c>
      <c r="BL48" s="7">
        <f>IF(AR48=1,D48&amp;" | "&amp;J48,"")</f>
        <v/>
      </c>
      <c r="BM48" s="7">
        <f>IF(AND(AR48=1,AL48="Non"),D48,"")</f>
        <v/>
      </c>
      <c r="BN48" s="7">
        <f>IF(OR(AO48="",AO48="OK"),0,1)</f>
        <v/>
      </c>
    </row>
    <row r="49" ht="18" customHeight="1">
      <c r="A49" s="7" t="n"/>
      <c r="B49" s="7" t="n"/>
      <c r="C49" s="7" t="n"/>
      <c r="D49" s="7" t="n"/>
      <c r="E49" s="7" t="n"/>
      <c r="F49" s="7" t="n"/>
      <c r="G49" s="7" t="n"/>
      <c r="H49" s="7" t="n"/>
      <c r="I49" s="7" t="n"/>
      <c r="J49" s="7" t="n"/>
      <c r="K49" s="7" t="n"/>
      <c r="L49" s="7" t="n"/>
      <c r="M49" s="7" t="n"/>
      <c r="N49" s="7" t="n"/>
      <c r="O49" s="7" t="n"/>
      <c r="P49" s="7" t="n"/>
      <c r="Q49" s="7" t="n"/>
      <c r="R49" s="20" t="n"/>
      <c r="S49" s="16" t="n"/>
      <c r="T49" s="20" t="n"/>
      <c r="U49" s="20" t="n"/>
      <c r="V49" s="16" t="n"/>
      <c r="W49" s="16" t="n"/>
      <c r="X49" s="21" t="n"/>
      <c r="Y49" s="21" t="n"/>
      <c r="Z49" s="21" t="n"/>
      <c r="AA49" s="21" t="n"/>
      <c r="AB49" s="21" t="n"/>
      <c r="AC49" s="7" t="n"/>
      <c r="AD49" s="7" t="n"/>
      <c r="AE49" s="22" t="n"/>
      <c r="AF49" s="22" t="n"/>
      <c r="AG49" s="22" t="n"/>
      <c r="AH49" s="22">
        <f>IF(A49="","",SUM(AE49:AG49))</f>
        <v/>
      </c>
      <c r="AI49" s="21">
        <f>IF(AND(R49&lt;&gt;"",T49&lt;&gt;""),(T49-R49)*24,"")</f>
        <v/>
      </c>
      <c r="AJ49" s="21">
        <f>IF(AND(R49&lt;&gt;"",U49&lt;&gt;""),(U49-R49)*24,"")</f>
        <v/>
      </c>
      <c r="AK49" s="7">
        <f>IF(OR(AA49="",AI49=""),"",IF(AI49&lt;=AA49,"Oui","Non"))</f>
        <v/>
      </c>
      <c r="AL49" s="7">
        <f>IF(OR(AB49="",AJ49=""),"",IF(AJ49&lt;=AB49,"Oui","Non"))</f>
        <v/>
      </c>
      <c r="AM49" s="7">
        <f>IF(A49="","",IF(OR(N49="Réalisé",N49="Clôturé"),"Oui","Non"))</f>
        <v/>
      </c>
      <c r="AN49" s="7">
        <f>IF(AM49="","",IF(AND(AM49="Non",S49&lt;&gt;"",S49&lt;'Tableau de bord'!$C$7),"Oui","Non"))</f>
        <v/>
      </c>
      <c r="AO49" s="7">
        <f>IF(A49="","",IF(COUNTIF($A$5:$A$504,A49)&gt;1,"N° d’OT en double",IF(COUNTIF('Sites et équipements'!$D$5:$D$204,F49)=0,"Code installation inconnu",IF(OR(D49="",J49="",N49="",M49=""),"Champ obligatoire manquant",IF(AND(R49="",S49=""),"Date de demande ou planifiée manquante",IF(AND(AM49="Oui",V49=""),"Date de réalisation manquante",IF(AND(N49="Clôturé",W49=""),"Date de clôture manquante",IF(OR(AND(T49&lt;&gt;"",R49&lt;&gt;"",T49&lt;R49),AND(U49&lt;&gt;"",T49&lt;&gt;"",U49&lt;T49)),"Chronologie incohérente",IF(AND(Q49="Oui",U49=""),"Rétablissement non daté","OK")))))))))</f>
        <v/>
      </c>
      <c r="AP49" s="16">
        <f>IF(R49&lt;&gt;"",R49,IF(S49&lt;&gt;"",S49,""))</f>
        <v/>
      </c>
      <c r="AQ49" s="7">
        <f>IF(AND(A49&lt;&gt;"",OR('Tableau de bord'!$C$9="",D49='Tableau de bord'!$C$9),OR('Tableau de bord'!$C$10="",E49='Tableau de bord'!$C$10),OR('Tableau de bord'!$C$11="",G49='Tableau de bord'!$C$11),OR('Tableau de bord'!$C$12="",H49='Tableau de bord'!$C$12),OR('Tableau de bord'!$C$13="",J49='Tableau de bord'!$C$13),OR('Tableau de bord'!$C$14="",N49='Tableau de bord'!$C$14),OR('Tableau de bord'!$C$15="",M49='Tableau de bord'!$C$15),OR('Tableau de bord'!$C$16="",O49='Tableau de bord'!$C$16),OR('Tableau de bord'!$C$17="",AD49='Tableau de bord'!$C$17)),1,0)</f>
        <v/>
      </c>
      <c r="AR49" s="7">
        <f>IF(AND(A49&lt;&gt;"",AP49&lt;&gt;""),IF(AND(AP49&gt;='Tableau de bord'!$C$5,AP49&lt;'Tableau de bord'!$C$6+1),1,0),0)</f>
        <v/>
      </c>
      <c r="AS49" s="7">
        <f>IF(AND(AQ49=1,AR49=1),1,0)</f>
        <v/>
      </c>
      <c r="AT49" s="7">
        <f>IF(AND(AS49=1,J49="Corrective"),1,0)</f>
        <v/>
      </c>
      <c r="AU49" s="7">
        <f>IF(AND(AS49=1,J49="Préventive"),1,0)</f>
        <v/>
      </c>
      <c r="AV49" s="7">
        <f>IF(AND(AS49=1,Q49="Oui"),1,0)</f>
        <v/>
      </c>
      <c r="AW49" s="21">
        <f>IF(AND(AV49=1,AJ49&lt;&gt;""),AJ49,0)</f>
        <v/>
      </c>
      <c r="AX49" s="21">
        <f>IF(AND(AS49=1,Y49&lt;&gt;""),Y49,0)</f>
        <v/>
      </c>
      <c r="AY49" s="22">
        <f>IF(AND(AS49=1,AH49&lt;&gt;""),AH49,0)</f>
        <v/>
      </c>
      <c r="AZ49" s="22">
        <f>IF(AS49=1,SUM(AE49:AF49),0)</f>
        <v/>
      </c>
      <c r="BA49" s="22">
        <f>IF(AND(AS49=1,AC49="Hors forfait"),AY49,0)</f>
        <v/>
      </c>
      <c r="BB49" s="7">
        <f>IF(AND(AS49=1,AK49&lt;&gt;""),1,0)</f>
        <v/>
      </c>
      <c r="BC49" s="7">
        <f>IF(AND(BB49=1,AK49="Oui"),1,0)</f>
        <v/>
      </c>
      <c r="BD49" s="7">
        <f>IF(AND(AS49=1,AL49&lt;&gt;""),1,0)</f>
        <v/>
      </c>
      <c r="BE49" s="7">
        <f>IF(AND(BD49=1,AL49="Oui"),1,0)</f>
        <v/>
      </c>
      <c r="BF49" s="7">
        <f>IF(AND(AQ49=1,AM49="Non"),1,0)</f>
        <v/>
      </c>
      <c r="BG49" s="21">
        <f>IF(AND(BF49=1,Z49&lt;&gt;""),Z49,0)</f>
        <v/>
      </c>
      <c r="BH49" s="7">
        <f>IF(AND(BF49=1,AN49="Oui"),1,0)</f>
        <v/>
      </c>
      <c r="BI49" s="7">
        <f>IF(AS49=1,N49,"")</f>
        <v/>
      </c>
      <c r="BJ49" s="7">
        <f>IF(BF49=1,N49,"")</f>
        <v/>
      </c>
      <c r="BK49" s="7">
        <f>IF(BF49=1,M49,"")</f>
        <v/>
      </c>
      <c r="BL49" s="7">
        <f>IF(AR49=1,D49&amp;" | "&amp;J49,"")</f>
        <v/>
      </c>
      <c r="BM49" s="7">
        <f>IF(AND(AR49=1,AL49="Non"),D49,"")</f>
        <v/>
      </c>
      <c r="BN49" s="7">
        <f>IF(OR(AO49="",AO49="OK"),0,1)</f>
        <v/>
      </c>
    </row>
    <row r="50" ht="18" customHeight="1">
      <c r="A50" s="7" t="n"/>
      <c r="B50" s="7" t="n"/>
      <c r="C50" s="7" t="n"/>
      <c r="D50" s="7" t="n"/>
      <c r="E50" s="7" t="n"/>
      <c r="F50" s="7" t="n"/>
      <c r="G50" s="7" t="n"/>
      <c r="H50" s="7" t="n"/>
      <c r="I50" s="7" t="n"/>
      <c r="J50" s="7" t="n"/>
      <c r="K50" s="7" t="n"/>
      <c r="L50" s="7" t="n"/>
      <c r="M50" s="7" t="n"/>
      <c r="N50" s="7" t="n"/>
      <c r="O50" s="7" t="n"/>
      <c r="P50" s="7" t="n"/>
      <c r="Q50" s="7" t="n"/>
      <c r="R50" s="20" t="n"/>
      <c r="S50" s="16" t="n"/>
      <c r="T50" s="20" t="n"/>
      <c r="U50" s="20" t="n"/>
      <c r="V50" s="16" t="n"/>
      <c r="W50" s="16" t="n"/>
      <c r="X50" s="21" t="n"/>
      <c r="Y50" s="21" t="n"/>
      <c r="Z50" s="21" t="n"/>
      <c r="AA50" s="21" t="n"/>
      <c r="AB50" s="21" t="n"/>
      <c r="AC50" s="7" t="n"/>
      <c r="AD50" s="7" t="n"/>
      <c r="AE50" s="22" t="n"/>
      <c r="AF50" s="22" t="n"/>
      <c r="AG50" s="22" t="n"/>
      <c r="AH50" s="22">
        <f>IF(A50="","",SUM(AE50:AG50))</f>
        <v/>
      </c>
      <c r="AI50" s="21">
        <f>IF(AND(R50&lt;&gt;"",T50&lt;&gt;""),(T50-R50)*24,"")</f>
        <v/>
      </c>
      <c r="AJ50" s="21">
        <f>IF(AND(R50&lt;&gt;"",U50&lt;&gt;""),(U50-R50)*24,"")</f>
        <v/>
      </c>
      <c r="AK50" s="7">
        <f>IF(OR(AA50="",AI50=""),"",IF(AI50&lt;=AA50,"Oui","Non"))</f>
        <v/>
      </c>
      <c r="AL50" s="7">
        <f>IF(OR(AB50="",AJ50=""),"",IF(AJ50&lt;=AB50,"Oui","Non"))</f>
        <v/>
      </c>
      <c r="AM50" s="7">
        <f>IF(A50="","",IF(OR(N50="Réalisé",N50="Clôturé"),"Oui","Non"))</f>
        <v/>
      </c>
      <c r="AN50" s="7">
        <f>IF(AM50="","",IF(AND(AM50="Non",S50&lt;&gt;"",S50&lt;'Tableau de bord'!$C$7),"Oui","Non"))</f>
        <v/>
      </c>
      <c r="AO50" s="7">
        <f>IF(A50="","",IF(COUNTIF($A$5:$A$504,A50)&gt;1,"N° d’OT en double",IF(COUNTIF('Sites et équipements'!$D$5:$D$204,F50)=0,"Code installation inconnu",IF(OR(D50="",J50="",N50="",M50=""),"Champ obligatoire manquant",IF(AND(R50="",S50=""),"Date de demande ou planifiée manquante",IF(AND(AM50="Oui",V50=""),"Date de réalisation manquante",IF(AND(N50="Clôturé",W50=""),"Date de clôture manquante",IF(OR(AND(T50&lt;&gt;"",R50&lt;&gt;"",T50&lt;R50),AND(U50&lt;&gt;"",T50&lt;&gt;"",U50&lt;T50)),"Chronologie incohérente",IF(AND(Q50="Oui",U50=""),"Rétablissement non daté","OK")))))))))</f>
        <v/>
      </c>
      <c r="AP50" s="16">
        <f>IF(R50&lt;&gt;"",R50,IF(S50&lt;&gt;"",S50,""))</f>
        <v/>
      </c>
      <c r="AQ50" s="7">
        <f>IF(AND(A50&lt;&gt;"",OR('Tableau de bord'!$C$9="",D50='Tableau de bord'!$C$9),OR('Tableau de bord'!$C$10="",E50='Tableau de bord'!$C$10),OR('Tableau de bord'!$C$11="",G50='Tableau de bord'!$C$11),OR('Tableau de bord'!$C$12="",H50='Tableau de bord'!$C$12),OR('Tableau de bord'!$C$13="",J50='Tableau de bord'!$C$13),OR('Tableau de bord'!$C$14="",N50='Tableau de bord'!$C$14),OR('Tableau de bord'!$C$15="",M50='Tableau de bord'!$C$15),OR('Tableau de bord'!$C$16="",O50='Tableau de bord'!$C$16),OR('Tableau de bord'!$C$17="",AD50='Tableau de bord'!$C$17)),1,0)</f>
        <v/>
      </c>
      <c r="AR50" s="7">
        <f>IF(AND(A50&lt;&gt;"",AP50&lt;&gt;""),IF(AND(AP50&gt;='Tableau de bord'!$C$5,AP50&lt;'Tableau de bord'!$C$6+1),1,0),0)</f>
        <v/>
      </c>
      <c r="AS50" s="7">
        <f>IF(AND(AQ50=1,AR50=1),1,0)</f>
        <v/>
      </c>
      <c r="AT50" s="7">
        <f>IF(AND(AS50=1,J50="Corrective"),1,0)</f>
        <v/>
      </c>
      <c r="AU50" s="7">
        <f>IF(AND(AS50=1,J50="Préventive"),1,0)</f>
        <v/>
      </c>
      <c r="AV50" s="7">
        <f>IF(AND(AS50=1,Q50="Oui"),1,0)</f>
        <v/>
      </c>
      <c r="AW50" s="21">
        <f>IF(AND(AV50=1,AJ50&lt;&gt;""),AJ50,0)</f>
        <v/>
      </c>
      <c r="AX50" s="21">
        <f>IF(AND(AS50=1,Y50&lt;&gt;""),Y50,0)</f>
        <v/>
      </c>
      <c r="AY50" s="22">
        <f>IF(AND(AS50=1,AH50&lt;&gt;""),AH50,0)</f>
        <v/>
      </c>
      <c r="AZ50" s="22">
        <f>IF(AS50=1,SUM(AE50:AF50),0)</f>
        <v/>
      </c>
      <c r="BA50" s="22">
        <f>IF(AND(AS50=1,AC50="Hors forfait"),AY50,0)</f>
        <v/>
      </c>
      <c r="BB50" s="7">
        <f>IF(AND(AS50=1,AK50&lt;&gt;""),1,0)</f>
        <v/>
      </c>
      <c r="BC50" s="7">
        <f>IF(AND(BB50=1,AK50="Oui"),1,0)</f>
        <v/>
      </c>
      <c r="BD50" s="7">
        <f>IF(AND(AS50=1,AL50&lt;&gt;""),1,0)</f>
        <v/>
      </c>
      <c r="BE50" s="7">
        <f>IF(AND(BD50=1,AL50="Oui"),1,0)</f>
        <v/>
      </c>
      <c r="BF50" s="7">
        <f>IF(AND(AQ50=1,AM50="Non"),1,0)</f>
        <v/>
      </c>
      <c r="BG50" s="21">
        <f>IF(AND(BF50=1,Z50&lt;&gt;""),Z50,0)</f>
        <v/>
      </c>
      <c r="BH50" s="7">
        <f>IF(AND(BF50=1,AN50="Oui"),1,0)</f>
        <v/>
      </c>
      <c r="BI50" s="7">
        <f>IF(AS50=1,N50,"")</f>
        <v/>
      </c>
      <c r="BJ50" s="7">
        <f>IF(BF50=1,N50,"")</f>
        <v/>
      </c>
      <c r="BK50" s="7">
        <f>IF(BF50=1,M50,"")</f>
        <v/>
      </c>
      <c r="BL50" s="7">
        <f>IF(AR50=1,D50&amp;" | "&amp;J50,"")</f>
        <v/>
      </c>
      <c r="BM50" s="7">
        <f>IF(AND(AR50=1,AL50="Non"),D50,"")</f>
        <v/>
      </c>
      <c r="BN50" s="7">
        <f>IF(OR(AO50="",AO50="OK"),0,1)</f>
        <v/>
      </c>
    </row>
    <row r="51" ht="18" customHeight="1">
      <c r="A51" s="7" t="n"/>
      <c r="B51" s="7" t="n"/>
      <c r="C51" s="7" t="n"/>
      <c r="D51" s="7" t="n"/>
      <c r="E51" s="7" t="n"/>
      <c r="F51" s="7" t="n"/>
      <c r="G51" s="7" t="n"/>
      <c r="H51" s="7" t="n"/>
      <c r="I51" s="7" t="n"/>
      <c r="J51" s="7" t="n"/>
      <c r="K51" s="7" t="n"/>
      <c r="L51" s="7" t="n"/>
      <c r="M51" s="7" t="n"/>
      <c r="N51" s="7" t="n"/>
      <c r="O51" s="7" t="n"/>
      <c r="P51" s="7" t="n"/>
      <c r="Q51" s="7" t="n"/>
      <c r="R51" s="20" t="n"/>
      <c r="S51" s="16" t="n"/>
      <c r="T51" s="20" t="n"/>
      <c r="U51" s="20" t="n"/>
      <c r="V51" s="16" t="n"/>
      <c r="W51" s="16" t="n"/>
      <c r="X51" s="21" t="n"/>
      <c r="Y51" s="21" t="n"/>
      <c r="Z51" s="21" t="n"/>
      <c r="AA51" s="21" t="n"/>
      <c r="AB51" s="21" t="n"/>
      <c r="AC51" s="7" t="n"/>
      <c r="AD51" s="7" t="n"/>
      <c r="AE51" s="22" t="n"/>
      <c r="AF51" s="22" t="n"/>
      <c r="AG51" s="22" t="n"/>
      <c r="AH51" s="22">
        <f>IF(A51="","",SUM(AE51:AG51))</f>
        <v/>
      </c>
      <c r="AI51" s="21">
        <f>IF(AND(R51&lt;&gt;"",T51&lt;&gt;""),(T51-R51)*24,"")</f>
        <v/>
      </c>
      <c r="AJ51" s="21">
        <f>IF(AND(R51&lt;&gt;"",U51&lt;&gt;""),(U51-R51)*24,"")</f>
        <v/>
      </c>
      <c r="AK51" s="7">
        <f>IF(OR(AA51="",AI51=""),"",IF(AI51&lt;=AA51,"Oui","Non"))</f>
        <v/>
      </c>
      <c r="AL51" s="7">
        <f>IF(OR(AB51="",AJ51=""),"",IF(AJ51&lt;=AB51,"Oui","Non"))</f>
        <v/>
      </c>
      <c r="AM51" s="7">
        <f>IF(A51="","",IF(OR(N51="Réalisé",N51="Clôturé"),"Oui","Non"))</f>
        <v/>
      </c>
      <c r="AN51" s="7">
        <f>IF(AM51="","",IF(AND(AM51="Non",S51&lt;&gt;"",S51&lt;'Tableau de bord'!$C$7),"Oui","Non"))</f>
        <v/>
      </c>
      <c r="AO51" s="7">
        <f>IF(A51="","",IF(COUNTIF($A$5:$A$504,A51)&gt;1,"N° d’OT en double",IF(COUNTIF('Sites et équipements'!$D$5:$D$204,F51)=0,"Code installation inconnu",IF(OR(D51="",J51="",N51="",M51=""),"Champ obligatoire manquant",IF(AND(R51="",S51=""),"Date de demande ou planifiée manquante",IF(AND(AM51="Oui",V51=""),"Date de réalisation manquante",IF(AND(N51="Clôturé",W51=""),"Date de clôture manquante",IF(OR(AND(T51&lt;&gt;"",R51&lt;&gt;"",T51&lt;R51),AND(U51&lt;&gt;"",T51&lt;&gt;"",U51&lt;T51)),"Chronologie incohérente",IF(AND(Q51="Oui",U51=""),"Rétablissement non daté","OK")))))))))</f>
        <v/>
      </c>
      <c r="AP51" s="16">
        <f>IF(R51&lt;&gt;"",R51,IF(S51&lt;&gt;"",S51,""))</f>
        <v/>
      </c>
      <c r="AQ51" s="7">
        <f>IF(AND(A51&lt;&gt;"",OR('Tableau de bord'!$C$9="",D51='Tableau de bord'!$C$9),OR('Tableau de bord'!$C$10="",E51='Tableau de bord'!$C$10),OR('Tableau de bord'!$C$11="",G51='Tableau de bord'!$C$11),OR('Tableau de bord'!$C$12="",H51='Tableau de bord'!$C$12),OR('Tableau de bord'!$C$13="",J51='Tableau de bord'!$C$13),OR('Tableau de bord'!$C$14="",N51='Tableau de bord'!$C$14),OR('Tableau de bord'!$C$15="",M51='Tableau de bord'!$C$15),OR('Tableau de bord'!$C$16="",O51='Tableau de bord'!$C$16),OR('Tableau de bord'!$C$17="",AD51='Tableau de bord'!$C$17)),1,0)</f>
        <v/>
      </c>
      <c r="AR51" s="7">
        <f>IF(AND(A51&lt;&gt;"",AP51&lt;&gt;""),IF(AND(AP51&gt;='Tableau de bord'!$C$5,AP51&lt;'Tableau de bord'!$C$6+1),1,0),0)</f>
        <v/>
      </c>
      <c r="AS51" s="7">
        <f>IF(AND(AQ51=1,AR51=1),1,0)</f>
        <v/>
      </c>
      <c r="AT51" s="7">
        <f>IF(AND(AS51=1,J51="Corrective"),1,0)</f>
        <v/>
      </c>
      <c r="AU51" s="7">
        <f>IF(AND(AS51=1,J51="Préventive"),1,0)</f>
        <v/>
      </c>
      <c r="AV51" s="7">
        <f>IF(AND(AS51=1,Q51="Oui"),1,0)</f>
        <v/>
      </c>
      <c r="AW51" s="21">
        <f>IF(AND(AV51=1,AJ51&lt;&gt;""),AJ51,0)</f>
        <v/>
      </c>
      <c r="AX51" s="21">
        <f>IF(AND(AS51=1,Y51&lt;&gt;""),Y51,0)</f>
        <v/>
      </c>
      <c r="AY51" s="22">
        <f>IF(AND(AS51=1,AH51&lt;&gt;""),AH51,0)</f>
        <v/>
      </c>
      <c r="AZ51" s="22">
        <f>IF(AS51=1,SUM(AE51:AF51),0)</f>
        <v/>
      </c>
      <c r="BA51" s="22">
        <f>IF(AND(AS51=1,AC51="Hors forfait"),AY51,0)</f>
        <v/>
      </c>
      <c r="BB51" s="7">
        <f>IF(AND(AS51=1,AK51&lt;&gt;""),1,0)</f>
        <v/>
      </c>
      <c r="BC51" s="7">
        <f>IF(AND(BB51=1,AK51="Oui"),1,0)</f>
        <v/>
      </c>
      <c r="BD51" s="7">
        <f>IF(AND(AS51=1,AL51&lt;&gt;""),1,0)</f>
        <v/>
      </c>
      <c r="BE51" s="7">
        <f>IF(AND(BD51=1,AL51="Oui"),1,0)</f>
        <v/>
      </c>
      <c r="BF51" s="7">
        <f>IF(AND(AQ51=1,AM51="Non"),1,0)</f>
        <v/>
      </c>
      <c r="BG51" s="21">
        <f>IF(AND(BF51=1,Z51&lt;&gt;""),Z51,0)</f>
        <v/>
      </c>
      <c r="BH51" s="7">
        <f>IF(AND(BF51=1,AN51="Oui"),1,0)</f>
        <v/>
      </c>
      <c r="BI51" s="7">
        <f>IF(AS51=1,N51,"")</f>
        <v/>
      </c>
      <c r="BJ51" s="7">
        <f>IF(BF51=1,N51,"")</f>
        <v/>
      </c>
      <c r="BK51" s="7">
        <f>IF(BF51=1,M51,"")</f>
        <v/>
      </c>
      <c r="BL51" s="7">
        <f>IF(AR51=1,D51&amp;" | "&amp;J51,"")</f>
        <v/>
      </c>
      <c r="BM51" s="7">
        <f>IF(AND(AR51=1,AL51="Non"),D51,"")</f>
        <v/>
      </c>
      <c r="BN51" s="7">
        <f>IF(OR(AO51="",AO51="OK"),0,1)</f>
        <v/>
      </c>
    </row>
    <row r="52" ht="18" customHeight="1">
      <c r="A52" s="7" t="n"/>
      <c r="B52" s="7" t="n"/>
      <c r="C52" s="7" t="n"/>
      <c r="D52" s="7" t="n"/>
      <c r="E52" s="7" t="n"/>
      <c r="F52" s="7" t="n"/>
      <c r="G52" s="7" t="n"/>
      <c r="H52" s="7" t="n"/>
      <c r="I52" s="7" t="n"/>
      <c r="J52" s="7" t="n"/>
      <c r="K52" s="7" t="n"/>
      <c r="L52" s="7" t="n"/>
      <c r="M52" s="7" t="n"/>
      <c r="N52" s="7" t="n"/>
      <c r="O52" s="7" t="n"/>
      <c r="P52" s="7" t="n"/>
      <c r="Q52" s="7" t="n"/>
      <c r="R52" s="20" t="n"/>
      <c r="S52" s="16" t="n"/>
      <c r="T52" s="20" t="n"/>
      <c r="U52" s="20" t="n"/>
      <c r="V52" s="16" t="n"/>
      <c r="W52" s="16" t="n"/>
      <c r="X52" s="21" t="n"/>
      <c r="Y52" s="21" t="n"/>
      <c r="Z52" s="21" t="n"/>
      <c r="AA52" s="21" t="n"/>
      <c r="AB52" s="21" t="n"/>
      <c r="AC52" s="7" t="n"/>
      <c r="AD52" s="7" t="n"/>
      <c r="AE52" s="22" t="n"/>
      <c r="AF52" s="22" t="n"/>
      <c r="AG52" s="22" t="n"/>
      <c r="AH52" s="22">
        <f>IF(A52="","",SUM(AE52:AG52))</f>
        <v/>
      </c>
      <c r="AI52" s="21">
        <f>IF(AND(R52&lt;&gt;"",T52&lt;&gt;""),(T52-R52)*24,"")</f>
        <v/>
      </c>
      <c r="AJ52" s="21">
        <f>IF(AND(R52&lt;&gt;"",U52&lt;&gt;""),(U52-R52)*24,"")</f>
        <v/>
      </c>
      <c r="AK52" s="7">
        <f>IF(OR(AA52="",AI52=""),"",IF(AI52&lt;=AA52,"Oui","Non"))</f>
        <v/>
      </c>
      <c r="AL52" s="7">
        <f>IF(OR(AB52="",AJ52=""),"",IF(AJ52&lt;=AB52,"Oui","Non"))</f>
        <v/>
      </c>
      <c r="AM52" s="7">
        <f>IF(A52="","",IF(OR(N52="Réalisé",N52="Clôturé"),"Oui","Non"))</f>
        <v/>
      </c>
      <c r="AN52" s="7">
        <f>IF(AM52="","",IF(AND(AM52="Non",S52&lt;&gt;"",S52&lt;'Tableau de bord'!$C$7),"Oui","Non"))</f>
        <v/>
      </c>
      <c r="AO52" s="7">
        <f>IF(A52="","",IF(COUNTIF($A$5:$A$504,A52)&gt;1,"N° d’OT en double",IF(COUNTIF('Sites et équipements'!$D$5:$D$204,F52)=0,"Code installation inconnu",IF(OR(D52="",J52="",N52="",M52=""),"Champ obligatoire manquant",IF(AND(R52="",S52=""),"Date de demande ou planifiée manquante",IF(AND(AM52="Oui",V52=""),"Date de réalisation manquante",IF(AND(N52="Clôturé",W52=""),"Date de clôture manquante",IF(OR(AND(T52&lt;&gt;"",R52&lt;&gt;"",T52&lt;R52),AND(U52&lt;&gt;"",T52&lt;&gt;"",U52&lt;T52)),"Chronologie incohérente",IF(AND(Q52="Oui",U52=""),"Rétablissement non daté","OK")))))))))</f>
        <v/>
      </c>
      <c r="AP52" s="16">
        <f>IF(R52&lt;&gt;"",R52,IF(S52&lt;&gt;"",S52,""))</f>
        <v/>
      </c>
      <c r="AQ52" s="7">
        <f>IF(AND(A52&lt;&gt;"",OR('Tableau de bord'!$C$9="",D52='Tableau de bord'!$C$9),OR('Tableau de bord'!$C$10="",E52='Tableau de bord'!$C$10),OR('Tableau de bord'!$C$11="",G52='Tableau de bord'!$C$11),OR('Tableau de bord'!$C$12="",H52='Tableau de bord'!$C$12),OR('Tableau de bord'!$C$13="",J52='Tableau de bord'!$C$13),OR('Tableau de bord'!$C$14="",N52='Tableau de bord'!$C$14),OR('Tableau de bord'!$C$15="",M52='Tableau de bord'!$C$15),OR('Tableau de bord'!$C$16="",O52='Tableau de bord'!$C$16),OR('Tableau de bord'!$C$17="",AD52='Tableau de bord'!$C$17)),1,0)</f>
        <v/>
      </c>
      <c r="AR52" s="7">
        <f>IF(AND(A52&lt;&gt;"",AP52&lt;&gt;""),IF(AND(AP52&gt;='Tableau de bord'!$C$5,AP52&lt;'Tableau de bord'!$C$6+1),1,0),0)</f>
        <v/>
      </c>
      <c r="AS52" s="7">
        <f>IF(AND(AQ52=1,AR52=1),1,0)</f>
        <v/>
      </c>
      <c r="AT52" s="7">
        <f>IF(AND(AS52=1,J52="Corrective"),1,0)</f>
        <v/>
      </c>
      <c r="AU52" s="7">
        <f>IF(AND(AS52=1,J52="Préventive"),1,0)</f>
        <v/>
      </c>
      <c r="AV52" s="7">
        <f>IF(AND(AS52=1,Q52="Oui"),1,0)</f>
        <v/>
      </c>
      <c r="AW52" s="21">
        <f>IF(AND(AV52=1,AJ52&lt;&gt;""),AJ52,0)</f>
        <v/>
      </c>
      <c r="AX52" s="21">
        <f>IF(AND(AS52=1,Y52&lt;&gt;""),Y52,0)</f>
        <v/>
      </c>
      <c r="AY52" s="22">
        <f>IF(AND(AS52=1,AH52&lt;&gt;""),AH52,0)</f>
        <v/>
      </c>
      <c r="AZ52" s="22">
        <f>IF(AS52=1,SUM(AE52:AF52),0)</f>
        <v/>
      </c>
      <c r="BA52" s="22">
        <f>IF(AND(AS52=1,AC52="Hors forfait"),AY52,0)</f>
        <v/>
      </c>
      <c r="BB52" s="7">
        <f>IF(AND(AS52=1,AK52&lt;&gt;""),1,0)</f>
        <v/>
      </c>
      <c r="BC52" s="7">
        <f>IF(AND(BB52=1,AK52="Oui"),1,0)</f>
        <v/>
      </c>
      <c r="BD52" s="7">
        <f>IF(AND(AS52=1,AL52&lt;&gt;""),1,0)</f>
        <v/>
      </c>
      <c r="BE52" s="7">
        <f>IF(AND(BD52=1,AL52="Oui"),1,0)</f>
        <v/>
      </c>
      <c r="BF52" s="7">
        <f>IF(AND(AQ52=1,AM52="Non"),1,0)</f>
        <v/>
      </c>
      <c r="BG52" s="21">
        <f>IF(AND(BF52=1,Z52&lt;&gt;""),Z52,0)</f>
        <v/>
      </c>
      <c r="BH52" s="7">
        <f>IF(AND(BF52=1,AN52="Oui"),1,0)</f>
        <v/>
      </c>
      <c r="BI52" s="7">
        <f>IF(AS52=1,N52,"")</f>
        <v/>
      </c>
      <c r="BJ52" s="7">
        <f>IF(BF52=1,N52,"")</f>
        <v/>
      </c>
      <c r="BK52" s="7">
        <f>IF(BF52=1,M52,"")</f>
        <v/>
      </c>
      <c r="BL52" s="7">
        <f>IF(AR52=1,D52&amp;" | "&amp;J52,"")</f>
        <v/>
      </c>
      <c r="BM52" s="7">
        <f>IF(AND(AR52=1,AL52="Non"),D52,"")</f>
        <v/>
      </c>
      <c r="BN52" s="7">
        <f>IF(OR(AO52="",AO52="OK"),0,1)</f>
        <v/>
      </c>
    </row>
    <row r="53" ht="18" customHeight="1">
      <c r="A53" s="7" t="n"/>
      <c r="B53" s="7" t="n"/>
      <c r="C53" s="7" t="n"/>
      <c r="D53" s="7" t="n"/>
      <c r="E53" s="7" t="n"/>
      <c r="F53" s="7" t="n"/>
      <c r="G53" s="7" t="n"/>
      <c r="H53" s="7" t="n"/>
      <c r="I53" s="7" t="n"/>
      <c r="J53" s="7" t="n"/>
      <c r="K53" s="7" t="n"/>
      <c r="L53" s="7" t="n"/>
      <c r="M53" s="7" t="n"/>
      <c r="N53" s="7" t="n"/>
      <c r="O53" s="7" t="n"/>
      <c r="P53" s="7" t="n"/>
      <c r="Q53" s="7" t="n"/>
      <c r="R53" s="20" t="n"/>
      <c r="S53" s="16" t="n"/>
      <c r="T53" s="20" t="n"/>
      <c r="U53" s="20" t="n"/>
      <c r="V53" s="16" t="n"/>
      <c r="W53" s="16" t="n"/>
      <c r="X53" s="21" t="n"/>
      <c r="Y53" s="21" t="n"/>
      <c r="Z53" s="21" t="n"/>
      <c r="AA53" s="21" t="n"/>
      <c r="AB53" s="21" t="n"/>
      <c r="AC53" s="7" t="n"/>
      <c r="AD53" s="7" t="n"/>
      <c r="AE53" s="22" t="n"/>
      <c r="AF53" s="22" t="n"/>
      <c r="AG53" s="22" t="n"/>
      <c r="AH53" s="22">
        <f>IF(A53="","",SUM(AE53:AG53))</f>
        <v/>
      </c>
      <c r="AI53" s="21">
        <f>IF(AND(R53&lt;&gt;"",T53&lt;&gt;""),(T53-R53)*24,"")</f>
        <v/>
      </c>
      <c r="AJ53" s="21">
        <f>IF(AND(R53&lt;&gt;"",U53&lt;&gt;""),(U53-R53)*24,"")</f>
        <v/>
      </c>
      <c r="AK53" s="7">
        <f>IF(OR(AA53="",AI53=""),"",IF(AI53&lt;=AA53,"Oui","Non"))</f>
        <v/>
      </c>
      <c r="AL53" s="7">
        <f>IF(OR(AB53="",AJ53=""),"",IF(AJ53&lt;=AB53,"Oui","Non"))</f>
        <v/>
      </c>
      <c r="AM53" s="7">
        <f>IF(A53="","",IF(OR(N53="Réalisé",N53="Clôturé"),"Oui","Non"))</f>
        <v/>
      </c>
      <c r="AN53" s="7">
        <f>IF(AM53="","",IF(AND(AM53="Non",S53&lt;&gt;"",S53&lt;'Tableau de bord'!$C$7),"Oui","Non"))</f>
        <v/>
      </c>
      <c r="AO53" s="7">
        <f>IF(A53="","",IF(COUNTIF($A$5:$A$504,A53)&gt;1,"N° d’OT en double",IF(COUNTIF('Sites et équipements'!$D$5:$D$204,F53)=0,"Code installation inconnu",IF(OR(D53="",J53="",N53="",M53=""),"Champ obligatoire manquant",IF(AND(R53="",S53=""),"Date de demande ou planifiée manquante",IF(AND(AM53="Oui",V53=""),"Date de réalisation manquante",IF(AND(N53="Clôturé",W53=""),"Date de clôture manquante",IF(OR(AND(T53&lt;&gt;"",R53&lt;&gt;"",T53&lt;R53),AND(U53&lt;&gt;"",T53&lt;&gt;"",U53&lt;T53)),"Chronologie incohérente",IF(AND(Q53="Oui",U53=""),"Rétablissement non daté","OK")))))))))</f>
        <v/>
      </c>
      <c r="AP53" s="16">
        <f>IF(R53&lt;&gt;"",R53,IF(S53&lt;&gt;"",S53,""))</f>
        <v/>
      </c>
      <c r="AQ53" s="7">
        <f>IF(AND(A53&lt;&gt;"",OR('Tableau de bord'!$C$9="",D53='Tableau de bord'!$C$9),OR('Tableau de bord'!$C$10="",E53='Tableau de bord'!$C$10),OR('Tableau de bord'!$C$11="",G53='Tableau de bord'!$C$11),OR('Tableau de bord'!$C$12="",H53='Tableau de bord'!$C$12),OR('Tableau de bord'!$C$13="",J53='Tableau de bord'!$C$13),OR('Tableau de bord'!$C$14="",N53='Tableau de bord'!$C$14),OR('Tableau de bord'!$C$15="",M53='Tableau de bord'!$C$15),OR('Tableau de bord'!$C$16="",O53='Tableau de bord'!$C$16),OR('Tableau de bord'!$C$17="",AD53='Tableau de bord'!$C$17)),1,0)</f>
        <v/>
      </c>
      <c r="AR53" s="7">
        <f>IF(AND(A53&lt;&gt;"",AP53&lt;&gt;""),IF(AND(AP53&gt;='Tableau de bord'!$C$5,AP53&lt;'Tableau de bord'!$C$6+1),1,0),0)</f>
        <v/>
      </c>
      <c r="AS53" s="7">
        <f>IF(AND(AQ53=1,AR53=1),1,0)</f>
        <v/>
      </c>
      <c r="AT53" s="7">
        <f>IF(AND(AS53=1,J53="Corrective"),1,0)</f>
        <v/>
      </c>
      <c r="AU53" s="7">
        <f>IF(AND(AS53=1,J53="Préventive"),1,0)</f>
        <v/>
      </c>
      <c r="AV53" s="7">
        <f>IF(AND(AS53=1,Q53="Oui"),1,0)</f>
        <v/>
      </c>
      <c r="AW53" s="21">
        <f>IF(AND(AV53=1,AJ53&lt;&gt;""),AJ53,0)</f>
        <v/>
      </c>
      <c r="AX53" s="21">
        <f>IF(AND(AS53=1,Y53&lt;&gt;""),Y53,0)</f>
        <v/>
      </c>
      <c r="AY53" s="22">
        <f>IF(AND(AS53=1,AH53&lt;&gt;""),AH53,0)</f>
        <v/>
      </c>
      <c r="AZ53" s="22">
        <f>IF(AS53=1,SUM(AE53:AF53),0)</f>
        <v/>
      </c>
      <c r="BA53" s="22">
        <f>IF(AND(AS53=1,AC53="Hors forfait"),AY53,0)</f>
        <v/>
      </c>
      <c r="BB53" s="7">
        <f>IF(AND(AS53=1,AK53&lt;&gt;""),1,0)</f>
        <v/>
      </c>
      <c r="BC53" s="7">
        <f>IF(AND(BB53=1,AK53="Oui"),1,0)</f>
        <v/>
      </c>
      <c r="BD53" s="7">
        <f>IF(AND(AS53=1,AL53&lt;&gt;""),1,0)</f>
        <v/>
      </c>
      <c r="BE53" s="7">
        <f>IF(AND(BD53=1,AL53="Oui"),1,0)</f>
        <v/>
      </c>
      <c r="BF53" s="7">
        <f>IF(AND(AQ53=1,AM53="Non"),1,0)</f>
        <v/>
      </c>
      <c r="BG53" s="21">
        <f>IF(AND(BF53=1,Z53&lt;&gt;""),Z53,0)</f>
        <v/>
      </c>
      <c r="BH53" s="7">
        <f>IF(AND(BF53=1,AN53="Oui"),1,0)</f>
        <v/>
      </c>
      <c r="BI53" s="7">
        <f>IF(AS53=1,N53,"")</f>
        <v/>
      </c>
      <c r="BJ53" s="7">
        <f>IF(BF53=1,N53,"")</f>
        <v/>
      </c>
      <c r="BK53" s="7">
        <f>IF(BF53=1,M53,"")</f>
        <v/>
      </c>
      <c r="BL53" s="7">
        <f>IF(AR53=1,D53&amp;" | "&amp;J53,"")</f>
        <v/>
      </c>
      <c r="BM53" s="7">
        <f>IF(AND(AR53=1,AL53="Non"),D53,"")</f>
        <v/>
      </c>
      <c r="BN53" s="7">
        <f>IF(OR(AO53="",AO53="OK"),0,1)</f>
        <v/>
      </c>
    </row>
    <row r="54" ht="18" customHeight="1">
      <c r="A54" s="7" t="n"/>
      <c r="B54" s="7" t="n"/>
      <c r="C54" s="7" t="n"/>
      <c r="D54" s="7" t="n"/>
      <c r="E54" s="7" t="n"/>
      <c r="F54" s="7" t="n"/>
      <c r="G54" s="7" t="n"/>
      <c r="H54" s="7" t="n"/>
      <c r="I54" s="7" t="n"/>
      <c r="J54" s="7" t="n"/>
      <c r="K54" s="7" t="n"/>
      <c r="L54" s="7" t="n"/>
      <c r="M54" s="7" t="n"/>
      <c r="N54" s="7" t="n"/>
      <c r="O54" s="7" t="n"/>
      <c r="P54" s="7" t="n"/>
      <c r="Q54" s="7" t="n"/>
      <c r="R54" s="20" t="n"/>
      <c r="S54" s="16" t="n"/>
      <c r="T54" s="20" t="n"/>
      <c r="U54" s="20" t="n"/>
      <c r="V54" s="16" t="n"/>
      <c r="W54" s="16" t="n"/>
      <c r="X54" s="21" t="n"/>
      <c r="Y54" s="21" t="n"/>
      <c r="Z54" s="21" t="n"/>
      <c r="AA54" s="21" t="n"/>
      <c r="AB54" s="21" t="n"/>
      <c r="AC54" s="7" t="n"/>
      <c r="AD54" s="7" t="n"/>
      <c r="AE54" s="22" t="n"/>
      <c r="AF54" s="22" t="n"/>
      <c r="AG54" s="22" t="n"/>
      <c r="AH54" s="22">
        <f>IF(A54="","",SUM(AE54:AG54))</f>
        <v/>
      </c>
      <c r="AI54" s="21">
        <f>IF(AND(R54&lt;&gt;"",T54&lt;&gt;""),(T54-R54)*24,"")</f>
        <v/>
      </c>
      <c r="AJ54" s="21">
        <f>IF(AND(R54&lt;&gt;"",U54&lt;&gt;""),(U54-R54)*24,"")</f>
        <v/>
      </c>
      <c r="AK54" s="7">
        <f>IF(OR(AA54="",AI54=""),"",IF(AI54&lt;=AA54,"Oui","Non"))</f>
        <v/>
      </c>
      <c r="AL54" s="7">
        <f>IF(OR(AB54="",AJ54=""),"",IF(AJ54&lt;=AB54,"Oui","Non"))</f>
        <v/>
      </c>
      <c r="AM54" s="7">
        <f>IF(A54="","",IF(OR(N54="Réalisé",N54="Clôturé"),"Oui","Non"))</f>
        <v/>
      </c>
      <c r="AN54" s="7">
        <f>IF(AM54="","",IF(AND(AM54="Non",S54&lt;&gt;"",S54&lt;'Tableau de bord'!$C$7),"Oui","Non"))</f>
        <v/>
      </c>
      <c r="AO54" s="7">
        <f>IF(A54="","",IF(COUNTIF($A$5:$A$504,A54)&gt;1,"N° d’OT en double",IF(COUNTIF('Sites et équipements'!$D$5:$D$204,F54)=0,"Code installation inconnu",IF(OR(D54="",J54="",N54="",M54=""),"Champ obligatoire manquant",IF(AND(R54="",S54=""),"Date de demande ou planifiée manquante",IF(AND(AM54="Oui",V54=""),"Date de réalisation manquante",IF(AND(N54="Clôturé",W54=""),"Date de clôture manquante",IF(OR(AND(T54&lt;&gt;"",R54&lt;&gt;"",T54&lt;R54),AND(U54&lt;&gt;"",T54&lt;&gt;"",U54&lt;T54)),"Chronologie incohérente",IF(AND(Q54="Oui",U54=""),"Rétablissement non daté","OK")))))))))</f>
        <v/>
      </c>
      <c r="AP54" s="16">
        <f>IF(R54&lt;&gt;"",R54,IF(S54&lt;&gt;"",S54,""))</f>
        <v/>
      </c>
      <c r="AQ54" s="7">
        <f>IF(AND(A54&lt;&gt;"",OR('Tableau de bord'!$C$9="",D54='Tableau de bord'!$C$9),OR('Tableau de bord'!$C$10="",E54='Tableau de bord'!$C$10),OR('Tableau de bord'!$C$11="",G54='Tableau de bord'!$C$11),OR('Tableau de bord'!$C$12="",H54='Tableau de bord'!$C$12),OR('Tableau de bord'!$C$13="",J54='Tableau de bord'!$C$13),OR('Tableau de bord'!$C$14="",N54='Tableau de bord'!$C$14),OR('Tableau de bord'!$C$15="",M54='Tableau de bord'!$C$15),OR('Tableau de bord'!$C$16="",O54='Tableau de bord'!$C$16),OR('Tableau de bord'!$C$17="",AD54='Tableau de bord'!$C$17)),1,0)</f>
        <v/>
      </c>
      <c r="AR54" s="7">
        <f>IF(AND(A54&lt;&gt;"",AP54&lt;&gt;""),IF(AND(AP54&gt;='Tableau de bord'!$C$5,AP54&lt;'Tableau de bord'!$C$6+1),1,0),0)</f>
        <v/>
      </c>
      <c r="AS54" s="7">
        <f>IF(AND(AQ54=1,AR54=1),1,0)</f>
        <v/>
      </c>
      <c r="AT54" s="7">
        <f>IF(AND(AS54=1,J54="Corrective"),1,0)</f>
        <v/>
      </c>
      <c r="AU54" s="7">
        <f>IF(AND(AS54=1,J54="Préventive"),1,0)</f>
        <v/>
      </c>
      <c r="AV54" s="7">
        <f>IF(AND(AS54=1,Q54="Oui"),1,0)</f>
        <v/>
      </c>
      <c r="AW54" s="21">
        <f>IF(AND(AV54=1,AJ54&lt;&gt;""),AJ54,0)</f>
        <v/>
      </c>
      <c r="AX54" s="21">
        <f>IF(AND(AS54=1,Y54&lt;&gt;""),Y54,0)</f>
        <v/>
      </c>
      <c r="AY54" s="22">
        <f>IF(AND(AS54=1,AH54&lt;&gt;""),AH54,0)</f>
        <v/>
      </c>
      <c r="AZ54" s="22">
        <f>IF(AS54=1,SUM(AE54:AF54),0)</f>
        <v/>
      </c>
      <c r="BA54" s="22">
        <f>IF(AND(AS54=1,AC54="Hors forfait"),AY54,0)</f>
        <v/>
      </c>
      <c r="BB54" s="7">
        <f>IF(AND(AS54=1,AK54&lt;&gt;""),1,0)</f>
        <v/>
      </c>
      <c r="BC54" s="7">
        <f>IF(AND(BB54=1,AK54="Oui"),1,0)</f>
        <v/>
      </c>
      <c r="BD54" s="7">
        <f>IF(AND(AS54=1,AL54&lt;&gt;""),1,0)</f>
        <v/>
      </c>
      <c r="BE54" s="7">
        <f>IF(AND(BD54=1,AL54="Oui"),1,0)</f>
        <v/>
      </c>
      <c r="BF54" s="7">
        <f>IF(AND(AQ54=1,AM54="Non"),1,0)</f>
        <v/>
      </c>
      <c r="BG54" s="21">
        <f>IF(AND(BF54=1,Z54&lt;&gt;""),Z54,0)</f>
        <v/>
      </c>
      <c r="BH54" s="7">
        <f>IF(AND(BF54=1,AN54="Oui"),1,0)</f>
        <v/>
      </c>
      <c r="BI54" s="7">
        <f>IF(AS54=1,N54,"")</f>
        <v/>
      </c>
      <c r="BJ54" s="7">
        <f>IF(BF54=1,N54,"")</f>
        <v/>
      </c>
      <c r="BK54" s="7">
        <f>IF(BF54=1,M54,"")</f>
        <v/>
      </c>
      <c r="BL54" s="7">
        <f>IF(AR54=1,D54&amp;" | "&amp;J54,"")</f>
        <v/>
      </c>
      <c r="BM54" s="7">
        <f>IF(AND(AR54=1,AL54="Non"),D54,"")</f>
        <v/>
      </c>
      <c r="BN54" s="7">
        <f>IF(OR(AO54="",AO54="OK"),0,1)</f>
        <v/>
      </c>
    </row>
    <row r="55" ht="18" customHeight="1">
      <c r="A55" s="7" t="n"/>
      <c r="B55" s="7" t="n"/>
      <c r="C55" s="7" t="n"/>
      <c r="D55" s="7" t="n"/>
      <c r="E55" s="7" t="n"/>
      <c r="F55" s="7" t="n"/>
      <c r="G55" s="7" t="n"/>
      <c r="H55" s="7" t="n"/>
      <c r="I55" s="7" t="n"/>
      <c r="J55" s="7" t="n"/>
      <c r="K55" s="7" t="n"/>
      <c r="L55" s="7" t="n"/>
      <c r="M55" s="7" t="n"/>
      <c r="N55" s="7" t="n"/>
      <c r="O55" s="7" t="n"/>
      <c r="P55" s="7" t="n"/>
      <c r="Q55" s="7" t="n"/>
      <c r="R55" s="20" t="n"/>
      <c r="S55" s="16" t="n"/>
      <c r="T55" s="20" t="n"/>
      <c r="U55" s="20" t="n"/>
      <c r="V55" s="16" t="n"/>
      <c r="W55" s="16" t="n"/>
      <c r="X55" s="21" t="n"/>
      <c r="Y55" s="21" t="n"/>
      <c r="Z55" s="21" t="n"/>
      <c r="AA55" s="21" t="n"/>
      <c r="AB55" s="21" t="n"/>
      <c r="AC55" s="7" t="n"/>
      <c r="AD55" s="7" t="n"/>
      <c r="AE55" s="22" t="n"/>
      <c r="AF55" s="22" t="n"/>
      <c r="AG55" s="22" t="n"/>
      <c r="AH55" s="22">
        <f>IF(A55="","",SUM(AE55:AG55))</f>
        <v/>
      </c>
      <c r="AI55" s="21">
        <f>IF(AND(R55&lt;&gt;"",T55&lt;&gt;""),(T55-R55)*24,"")</f>
        <v/>
      </c>
      <c r="AJ55" s="21">
        <f>IF(AND(R55&lt;&gt;"",U55&lt;&gt;""),(U55-R55)*24,"")</f>
        <v/>
      </c>
      <c r="AK55" s="7">
        <f>IF(OR(AA55="",AI55=""),"",IF(AI55&lt;=AA55,"Oui","Non"))</f>
        <v/>
      </c>
      <c r="AL55" s="7">
        <f>IF(OR(AB55="",AJ55=""),"",IF(AJ55&lt;=AB55,"Oui","Non"))</f>
        <v/>
      </c>
      <c r="AM55" s="7">
        <f>IF(A55="","",IF(OR(N55="Réalisé",N55="Clôturé"),"Oui","Non"))</f>
        <v/>
      </c>
      <c r="AN55" s="7">
        <f>IF(AM55="","",IF(AND(AM55="Non",S55&lt;&gt;"",S55&lt;'Tableau de bord'!$C$7),"Oui","Non"))</f>
        <v/>
      </c>
      <c r="AO55" s="7">
        <f>IF(A55="","",IF(COUNTIF($A$5:$A$504,A55)&gt;1,"N° d’OT en double",IF(COUNTIF('Sites et équipements'!$D$5:$D$204,F55)=0,"Code installation inconnu",IF(OR(D55="",J55="",N55="",M55=""),"Champ obligatoire manquant",IF(AND(R55="",S55=""),"Date de demande ou planifiée manquante",IF(AND(AM55="Oui",V55=""),"Date de réalisation manquante",IF(AND(N55="Clôturé",W55=""),"Date de clôture manquante",IF(OR(AND(T55&lt;&gt;"",R55&lt;&gt;"",T55&lt;R55),AND(U55&lt;&gt;"",T55&lt;&gt;"",U55&lt;T55)),"Chronologie incohérente",IF(AND(Q55="Oui",U55=""),"Rétablissement non daté","OK")))))))))</f>
        <v/>
      </c>
      <c r="AP55" s="16">
        <f>IF(R55&lt;&gt;"",R55,IF(S55&lt;&gt;"",S55,""))</f>
        <v/>
      </c>
      <c r="AQ55" s="7">
        <f>IF(AND(A55&lt;&gt;"",OR('Tableau de bord'!$C$9="",D55='Tableau de bord'!$C$9),OR('Tableau de bord'!$C$10="",E55='Tableau de bord'!$C$10),OR('Tableau de bord'!$C$11="",G55='Tableau de bord'!$C$11),OR('Tableau de bord'!$C$12="",H55='Tableau de bord'!$C$12),OR('Tableau de bord'!$C$13="",J55='Tableau de bord'!$C$13),OR('Tableau de bord'!$C$14="",N55='Tableau de bord'!$C$14),OR('Tableau de bord'!$C$15="",M55='Tableau de bord'!$C$15),OR('Tableau de bord'!$C$16="",O55='Tableau de bord'!$C$16),OR('Tableau de bord'!$C$17="",AD55='Tableau de bord'!$C$17)),1,0)</f>
        <v/>
      </c>
      <c r="AR55" s="7">
        <f>IF(AND(A55&lt;&gt;"",AP55&lt;&gt;""),IF(AND(AP55&gt;='Tableau de bord'!$C$5,AP55&lt;'Tableau de bord'!$C$6+1),1,0),0)</f>
        <v/>
      </c>
      <c r="AS55" s="7">
        <f>IF(AND(AQ55=1,AR55=1),1,0)</f>
        <v/>
      </c>
      <c r="AT55" s="7">
        <f>IF(AND(AS55=1,J55="Corrective"),1,0)</f>
        <v/>
      </c>
      <c r="AU55" s="7">
        <f>IF(AND(AS55=1,J55="Préventive"),1,0)</f>
        <v/>
      </c>
      <c r="AV55" s="7">
        <f>IF(AND(AS55=1,Q55="Oui"),1,0)</f>
        <v/>
      </c>
      <c r="AW55" s="21">
        <f>IF(AND(AV55=1,AJ55&lt;&gt;""),AJ55,0)</f>
        <v/>
      </c>
      <c r="AX55" s="21">
        <f>IF(AND(AS55=1,Y55&lt;&gt;""),Y55,0)</f>
        <v/>
      </c>
      <c r="AY55" s="22">
        <f>IF(AND(AS55=1,AH55&lt;&gt;""),AH55,0)</f>
        <v/>
      </c>
      <c r="AZ55" s="22">
        <f>IF(AS55=1,SUM(AE55:AF55),0)</f>
        <v/>
      </c>
      <c r="BA55" s="22">
        <f>IF(AND(AS55=1,AC55="Hors forfait"),AY55,0)</f>
        <v/>
      </c>
      <c r="BB55" s="7">
        <f>IF(AND(AS55=1,AK55&lt;&gt;""),1,0)</f>
        <v/>
      </c>
      <c r="BC55" s="7">
        <f>IF(AND(BB55=1,AK55="Oui"),1,0)</f>
        <v/>
      </c>
      <c r="BD55" s="7">
        <f>IF(AND(AS55=1,AL55&lt;&gt;""),1,0)</f>
        <v/>
      </c>
      <c r="BE55" s="7">
        <f>IF(AND(BD55=1,AL55="Oui"),1,0)</f>
        <v/>
      </c>
      <c r="BF55" s="7">
        <f>IF(AND(AQ55=1,AM55="Non"),1,0)</f>
        <v/>
      </c>
      <c r="BG55" s="21">
        <f>IF(AND(BF55=1,Z55&lt;&gt;""),Z55,0)</f>
        <v/>
      </c>
      <c r="BH55" s="7">
        <f>IF(AND(BF55=1,AN55="Oui"),1,0)</f>
        <v/>
      </c>
      <c r="BI55" s="7">
        <f>IF(AS55=1,N55,"")</f>
        <v/>
      </c>
      <c r="BJ55" s="7">
        <f>IF(BF55=1,N55,"")</f>
        <v/>
      </c>
      <c r="BK55" s="7">
        <f>IF(BF55=1,M55,"")</f>
        <v/>
      </c>
      <c r="BL55" s="7">
        <f>IF(AR55=1,D55&amp;" | "&amp;J55,"")</f>
        <v/>
      </c>
      <c r="BM55" s="7">
        <f>IF(AND(AR55=1,AL55="Non"),D55,"")</f>
        <v/>
      </c>
      <c r="BN55" s="7">
        <f>IF(OR(AO55="",AO55="OK"),0,1)</f>
        <v/>
      </c>
    </row>
    <row r="56" ht="18" customHeight="1">
      <c r="A56" s="7" t="n"/>
      <c r="B56" s="7" t="n"/>
      <c r="C56" s="7" t="n"/>
      <c r="D56" s="7" t="n"/>
      <c r="E56" s="7" t="n"/>
      <c r="F56" s="7" t="n"/>
      <c r="G56" s="7" t="n"/>
      <c r="H56" s="7" t="n"/>
      <c r="I56" s="7" t="n"/>
      <c r="J56" s="7" t="n"/>
      <c r="K56" s="7" t="n"/>
      <c r="L56" s="7" t="n"/>
      <c r="M56" s="7" t="n"/>
      <c r="N56" s="7" t="n"/>
      <c r="O56" s="7" t="n"/>
      <c r="P56" s="7" t="n"/>
      <c r="Q56" s="7" t="n"/>
      <c r="R56" s="20" t="n"/>
      <c r="S56" s="16" t="n"/>
      <c r="T56" s="20" t="n"/>
      <c r="U56" s="20" t="n"/>
      <c r="V56" s="16" t="n"/>
      <c r="W56" s="16" t="n"/>
      <c r="X56" s="21" t="n"/>
      <c r="Y56" s="21" t="n"/>
      <c r="Z56" s="21" t="n"/>
      <c r="AA56" s="21" t="n"/>
      <c r="AB56" s="21" t="n"/>
      <c r="AC56" s="7" t="n"/>
      <c r="AD56" s="7" t="n"/>
      <c r="AE56" s="22" t="n"/>
      <c r="AF56" s="22" t="n"/>
      <c r="AG56" s="22" t="n"/>
      <c r="AH56" s="22">
        <f>IF(A56="","",SUM(AE56:AG56))</f>
        <v/>
      </c>
      <c r="AI56" s="21">
        <f>IF(AND(R56&lt;&gt;"",T56&lt;&gt;""),(T56-R56)*24,"")</f>
        <v/>
      </c>
      <c r="AJ56" s="21">
        <f>IF(AND(R56&lt;&gt;"",U56&lt;&gt;""),(U56-R56)*24,"")</f>
        <v/>
      </c>
      <c r="AK56" s="7">
        <f>IF(OR(AA56="",AI56=""),"",IF(AI56&lt;=AA56,"Oui","Non"))</f>
        <v/>
      </c>
      <c r="AL56" s="7">
        <f>IF(OR(AB56="",AJ56=""),"",IF(AJ56&lt;=AB56,"Oui","Non"))</f>
        <v/>
      </c>
      <c r="AM56" s="7">
        <f>IF(A56="","",IF(OR(N56="Réalisé",N56="Clôturé"),"Oui","Non"))</f>
        <v/>
      </c>
      <c r="AN56" s="7">
        <f>IF(AM56="","",IF(AND(AM56="Non",S56&lt;&gt;"",S56&lt;'Tableau de bord'!$C$7),"Oui","Non"))</f>
        <v/>
      </c>
      <c r="AO56" s="7">
        <f>IF(A56="","",IF(COUNTIF($A$5:$A$504,A56)&gt;1,"N° d’OT en double",IF(COUNTIF('Sites et équipements'!$D$5:$D$204,F56)=0,"Code installation inconnu",IF(OR(D56="",J56="",N56="",M56=""),"Champ obligatoire manquant",IF(AND(R56="",S56=""),"Date de demande ou planifiée manquante",IF(AND(AM56="Oui",V56=""),"Date de réalisation manquante",IF(AND(N56="Clôturé",W56=""),"Date de clôture manquante",IF(OR(AND(T56&lt;&gt;"",R56&lt;&gt;"",T56&lt;R56),AND(U56&lt;&gt;"",T56&lt;&gt;"",U56&lt;T56)),"Chronologie incohérente",IF(AND(Q56="Oui",U56=""),"Rétablissement non daté","OK")))))))))</f>
        <v/>
      </c>
      <c r="AP56" s="16">
        <f>IF(R56&lt;&gt;"",R56,IF(S56&lt;&gt;"",S56,""))</f>
        <v/>
      </c>
      <c r="AQ56" s="7">
        <f>IF(AND(A56&lt;&gt;"",OR('Tableau de bord'!$C$9="",D56='Tableau de bord'!$C$9),OR('Tableau de bord'!$C$10="",E56='Tableau de bord'!$C$10),OR('Tableau de bord'!$C$11="",G56='Tableau de bord'!$C$11),OR('Tableau de bord'!$C$12="",H56='Tableau de bord'!$C$12),OR('Tableau de bord'!$C$13="",J56='Tableau de bord'!$C$13),OR('Tableau de bord'!$C$14="",N56='Tableau de bord'!$C$14),OR('Tableau de bord'!$C$15="",M56='Tableau de bord'!$C$15),OR('Tableau de bord'!$C$16="",O56='Tableau de bord'!$C$16),OR('Tableau de bord'!$C$17="",AD56='Tableau de bord'!$C$17)),1,0)</f>
        <v/>
      </c>
      <c r="AR56" s="7">
        <f>IF(AND(A56&lt;&gt;"",AP56&lt;&gt;""),IF(AND(AP56&gt;='Tableau de bord'!$C$5,AP56&lt;'Tableau de bord'!$C$6+1),1,0),0)</f>
        <v/>
      </c>
      <c r="AS56" s="7">
        <f>IF(AND(AQ56=1,AR56=1),1,0)</f>
        <v/>
      </c>
      <c r="AT56" s="7">
        <f>IF(AND(AS56=1,J56="Corrective"),1,0)</f>
        <v/>
      </c>
      <c r="AU56" s="7">
        <f>IF(AND(AS56=1,J56="Préventive"),1,0)</f>
        <v/>
      </c>
      <c r="AV56" s="7">
        <f>IF(AND(AS56=1,Q56="Oui"),1,0)</f>
        <v/>
      </c>
      <c r="AW56" s="21">
        <f>IF(AND(AV56=1,AJ56&lt;&gt;""),AJ56,0)</f>
        <v/>
      </c>
      <c r="AX56" s="21">
        <f>IF(AND(AS56=1,Y56&lt;&gt;""),Y56,0)</f>
        <v/>
      </c>
      <c r="AY56" s="22">
        <f>IF(AND(AS56=1,AH56&lt;&gt;""),AH56,0)</f>
        <v/>
      </c>
      <c r="AZ56" s="22">
        <f>IF(AS56=1,SUM(AE56:AF56),0)</f>
        <v/>
      </c>
      <c r="BA56" s="22">
        <f>IF(AND(AS56=1,AC56="Hors forfait"),AY56,0)</f>
        <v/>
      </c>
      <c r="BB56" s="7">
        <f>IF(AND(AS56=1,AK56&lt;&gt;""),1,0)</f>
        <v/>
      </c>
      <c r="BC56" s="7">
        <f>IF(AND(BB56=1,AK56="Oui"),1,0)</f>
        <v/>
      </c>
      <c r="BD56" s="7">
        <f>IF(AND(AS56=1,AL56&lt;&gt;""),1,0)</f>
        <v/>
      </c>
      <c r="BE56" s="7">
        <f>IF(AND(BD56=1,AL56="Oui"),1,0)</f>
        <v/>
      </c>
      <c r="BF56" s="7">
        <f>IF(AND(AQ56=1,AM56="Non"),1,0)</f>
        <v/>
      </c>
      <c r="BG56" s="21">
        <f>IF(AND(BF56=1,Z56&lt;&gt;""),Z56,0)</f>
        <v/>
      </c>
      <c r="BH56" s="7">
        <f>IF(AND(BF56=1,AN56="Oui"),1,0)</f>
        <v/>
      </c>
      <c r="BI56" s="7">
        <f>IF(AS56=1,N56,"")</f>
        <v/>
      </c>
      <c r="BJ56" s="7">
        <f>IF(BF56=1,N56,"")</f>
        <v/>
      </c>
      <c r="BK56" s="7">
        <f>IF(BF56=1,M56,"")</f>
        <v/>
      </c>
      <c r="BL56" s="7">
        <f>IF(AR56=1,D56&amp;" | "&amp;J56,"")</f>
        <v/>
      </c>
      <c r="BM56" s="7">
        <f>IF(AND(AR56=1,AL56="Non"),D56,"")</f>
        <v/>
      </c>
      <c r="BN56" s="7">
        <f>IF(OR(AO56="",AO56="OK"),0,1)</f>
        <v/>
      </c>
    </row>
    <row r="57" ht="18" customHeight="1">
      <c r="A57" s="7" t="n"/>
      <c r="B57" s="7" t="n"/>
      <c r="C57" s="7" t="n"/>
      <c r="D57" s="7" t="n"/>
      <c r="E57" s="7" t="n"/>
      <c r="F57" s="7" t="n"/>
      <c r="G57" s="7" t="n"/>
      <c r="H57" s="7" t="n"/>
      <c r="I57" s="7" t="n"/>
      <c r="J57" s="7" t="n"/>
      <c r="K57" s="7" t="n"/>
      <c r="L57" s="7" t="n"/>
      <c r="M57" s="7" t="n"/>
      <c r="N57" s="7" t="n"/>
      <c r="O57" s="7" t="n"/>
      <c r="P57" s="7" t="n"/>
      <c r="Q57" s="7" t="n"/>
      <c r="R57" s="20" t="n"/>
      <c r="S57" s="16" t="n"/>
      <c r="T57" s="20" t="n"/>
      <c r="U57" s="20" t="n"/>
      <c r="V57" s="16" t="n"/>
      <c r="W57" s="16" t="n"/>
      <c r="X57" s="21" t="n"/>
      <c r="Y57" s="21" t="n"/>
      <c r="Z57" s="21" t="n"/>
      <c r="AA57" s="21" t="n"/>
      <c r="AB57" s="21" t="n"/>
      <c r="AC57" s="7" t="n"/>
      <c r="AD57" s="7" t="n"/>
      <c r="AE57" s="22" t="n"/>
      <c r="AF57" s="22" t="n"/>
      <c r="AG57" s="22" t="n"/>
      <c r="AH57" s="22">
        <f>IF(A57="","",SUM(AE57:AG57))</f>
        <v/>
      </c>
      <c r="AI57" s="21">
        <f>IF(AND(R57&lt;&gt;"",T57&lt;&gt;""),(T57-R57)*24,"")</f>
        <v/>
      </c>
      <c r="AJ57" s="21">
        <f>IF(AND(R57&lt;&gt;"",U57&lt;&gt;""),(U57-R57)*24,"")</f>
        <v/>
      </c>
      <c r="AK57" s="7">
        <f>IF(OR(AA57="",AI57=""),"",IF(AI57&lt;=AA57,"Oui","Non"))</f>
        <v/>
      </c>
      <c r="AL57" s="7">
        <f>IF(OR(AB57="",AJ57=""),"",IF(AJ57&lt;=AB57,"Oui","Non"))</f>
        <v/>
      </c>
      <c r="AM57" s="7">
        <f>IF(A57="","",IF(OR(N57="Réalisé",N57="Clôturé"),"Oui","Non"))</f>
        <v/>
      </c>
      <c r="AN57" s="7">
        <f>IF(AM57="","",IF(AND(AM57="Non",S57&lt;&gt;"",S57&lt;'Tableau de bord'!$C$7),"Oui","Non"))</f>
        <v/>
      </c>
      <c r="AO57" s="7">
        <f>IF(A57="","",IF(COUNTIF($A$5:$A$504,A57)&gt;1,"N° d’OT en double",IF(COUNTIF('Sites et équipements'!$D$5:$D$204,F57)=0,"Code installation inconnu",IF(OR(D57="",J57="",N57="",M57=""),"Champ obligatoire manquant",IF(AND(R57="",S57=""),"Date de demande ou planifiée manquante",IF(AND(AM57="Oui",V57=""),"Date de réalisation manquante",IF(AND(N57="Clôturé",W57=""),"Date de clôture manquante",IF(OR(AND(T57&lt;&gt;"",R57&lt;&gt;"",T57&lt;R57),AND(U57&lt;&gt;"",T57&lt;&gt;"",U57&lt;T57)),"Chronologie incohérente",IF(AND(Q57="Oui",U57=""),"Rétablissement non daté","OK")))))))))</f>
        <v/>
      </c>
      <c r="AP57" s="16">
        <f>IF(R57&lt;&gt;"",R57,IF(S57&lt;&gt;"",S57,""))</f>
        <v/>
      </c>
      <c r="AQ57" s="7">
        <f>IF(AND(A57&lt;&gt;"",OR('Tableau de bord'!$C$9="",D57='Tableau de bord'!$C$9),OR('Tableau de bord'!$C$10="",E57='Tableau de bord'!$C$10),OR('Tableau de bord'!$C$11="",G57='Tableau de bord'!$C$11),OR('Tableau de bord'!$C$12="",H57='Tableau de bord'!$C$12),OR('Tableau de bord'!$C$13="",J57='Tableau de bord'!$C$13),OR('Tableau de bord'!$C$14="",N57='Tableau de bord'!$C$14),OR('Tableau de bord'!$C$15="",M57='Tableau de bord'!$C$15),OR('Tableau de bord'!$C$16="",O57='Tableau de bord'!$C$16),OR('Tableau de bord'!$C$17="",AD57='Tableau de bord'!$C$17)),1,0)</f>
        <v/>
      </c>
      <c r="AR57" s="7">
        <f>IF(AND(A57&lt;&gt;"",AP57&lt;&gt;""),IF(AND(AP57&gt;='Tableau de bord'!$C$5,AP57&lt;'Tableau de bord'!$C$6+1),1,0),0)</f>
        <v/>
      </c>
      <c r="AS57" s="7">
        <f>IF(AND(AQ57=1,AR57=1),1,0)</f>
        <v/>
      </c>
      <c r="AT57" s="7">
        <f>IF(AND(AS57=1,J57="Corrective"),1,0)</f>
        <v/>
      </c>
      <c r="AU57" s="7">
        <f>IF(AND(AS57=1,J57="Préventive"),1,0)</f>
        <v/>
      </c>
      <c r="AV57" s="7">
        <f>IF(AND(AS57=1,Q57="Oui"),1,0)</f>
        <v/>
      </c>
      <c r="AW57" s="21">
        <f>IF(AND(AV57=1,AJ57&lt;&gt;""),AJ57,0)</f>
        <v/>
      </c>
      <c r="AX57" s="21">
        <f>IF(AND(AS57=1,Y57&lt;&gt;""),Y57,0)</f>
        <v/>
      </c>
      <c r="AY57" s="22">
        <f>IF(AND(AS57=1,AH57&lt;&gt;""),AH57,0)</f>
        <v/>
      </c>
      <c r="AZ57" s="22">
        <f>IF(AS57=1,SUM(AE57:AF57),0)</f>
        <v/>
      </c>
      <c r="BA57" s="22">
        <f>IF(AND(AS57=1,AC57="Hors forfait"),AY57,0)</f>
        <v/>
      </c>
      <c r="BB57" s="7">
        <f>IF(AND(AS57=1,AK57&lt;&gt;""),1,0)</f>
        <v/>
      </c>
      <c r="BC57" s="7">
        <f>IF(AND(BB57=1,AK57="Oui"),1,0)</f>
        <v/>
      </c>
      <c r="BD57" s="7">
        <f>IF(AND(AS57=1,AL57&lt;&gt;""),1,0)</f>
        <v/>
      </c>
      <c r="BE57" s="7">
        <f>IF(AND(BD57=1,AL57="Oui"),1,0)</f>
        <v/>
      </c>
      <c r="BF57" s="7">
        <f>IF(AND(AQ57=1,AM57="Non"),1,0)</f>
        <v/>
      </c>
      <c r="BG57" s="21">
        <f>IF(AND(BF57=1,Z57&lt;&gt;""),Z57,0)</f>
        <v/>
      </c>
      <c r="BH57" s="7">
        <f>IF(AND(BF57=1,AN57="Oui"),1,0)</f>
        <v/>
      </c>
      <c r="BI57" s="7">
        <f>IF(AS57=1,N57,"")</f>
        <v/>
      </c>
      <c r="BJ57" s="7">
        <f>IF(BF57=1,N57,"")</f>
        <v/>
      </c>
      <c r="BK57" s="7">
        <f>IF(BF57=1,M57,"")</f>
        <v/>
      </c>
      <c r="BL57" s="7">
        <f>IF(AR57=1,D57&amp;" | "&amp;J57,"")</f>
        <v/>
      </c>
      <c r="BM57" s="7">
        <f>IF(AND(AR57=1,AL57="Non"),D57,"")</f>
        <v/>
      </c>
      <c r="BN57" s="7">
        <f>IF(OR(AO57="",AO57="OK"),0,1)</f>
        <v/>
      </c>
    </row>
    <row r="58" ht="18" customHeight="1">
      <c r="A58" s="7" t="n"/>
      <c r="B58" s="7" t="n"/>
      <c r="C58" s="7" t="n"/>
      <c r="D58" s="7" t="n"/>
      <c r="E58" s="7" t="n"/>
      <c r="F58" s="7" t="n"/>
      <c r="G58" s="7" t="n"/>
      <c r="H58" s="7" t="n"/>
      <c r="I58" s="7" t="n"/>
      <c r="J58" s="7" t="n"/>
      <c r="K58" s="7" t="n"/>
      <c r="L58" s="7" t="n"/>
      <c r="M58" s="7" t="n"/>
      <c r="N58" s="7" t="n"/>
      <c r="O58" s="7" t="n"/>
      <c r="P58" s="7" t="n"/>
      <c r="Q58" s="7" t="n"/>
      <c r="R58" s="20" t="n"/>
      <c r="S58" s="16" t="n"/>
      <c r="T58" s="20" t="n"/>
      <c r="U58" s="20" t="n"/>
      <c r="V58" s="16" t="n"/>
      <c r="W58" s="16" t="n"/>
      <c r="X58" s="21" t="n"/>
      <c r="Y58" s="21" t="n"/>
      <c r="Z58" s="21" t="n"/>
      <c r="AA58" s="21" t="n"/>
      <c r="AB58" s="21" t="n"/>
      <c r="AC58" s="7" t="n"/>
      <c r="AD58" s="7" t="n"/>
      <c r="AE58" s="22" t="n"/>
      <c r="AF58" s="22" t="n"/>
      <c r="AG58" s="22" t="n"/>
      <c r="AH58" s="22">
        <f>IF(A58="","",SUM(AE58:AG58))</f>
        <v/>
      </c>
      <c r="AI58" s="21">
        <f>IF(AND(R58&lt;&gt;"",T58&lt;&gt;""),(T58-R58)*24,"")</f>
        <v/>
      </c>
      <c r="AJ58" s="21">
        <f>IF(AND(R58&lt;&gt;"",U58&lt;&gt;""),(U58-R58)*24,"")</f>
        <v/>
      </c>
      <c r="AK58" s="7">
        <f>IF(OR(AA58="",AI58=""),"",IF(AI58&lt;=AA58,"Oui","Non"))</f>
        <v/>
      </c>
      <c r="AL58" s="7">
        <f>IF(OR(AB58="",AJ58=""),"",IF(AJ58&lt;=AB58,"Oui","Non"))</f>
        <v/>
      </c>
      <c r="AM58" s="7">
        <f>IF(A58="","",IF(OR(N58="Réalisé",N58="Clôturé"),"Oui","Non"))</f>
        <v/>
      </c>
      <c r="AN58" s="7">
        <f>IF(AM58="","",IF(AND(AM58="Non",S58&lt;&gt;"",S58&lt;'Tableau de bord'!$C$7),"Oui","Non"))</f>
        <v/>
      </c>
      <c r="AO58" s="7">
        <f>IF(A58="","",IF(COUNTIF($A$5:$A$504,A58)&gt;1,"N° d’OT en double",IF(COUNTIF('Sites et équipements'!$D$5:$D$204,F58)=0,"Code installation inconnu",IF(OR(D58="",J58="",N58="",M58=""),"Champ obligatoire manquant",IF(AND(R58="",S58=""),"Date de demande ou planifiée manquante",IF(AND(AM58="Oui",V58=""),"Date de réalisation manquante",IF(AND(N58="Clôturé",W58=""),"Date de clôture manquante",IF(OR(AND(T58&lt;&gt;"",R58&lt;&gt;"",T58&lt;R58),AND(U58&lt;&gt;"",T58&lt;&gt;"",U58&lt;T58)),"Chronologie incohérente",IF(AND(Q58="Oui",U58=""),"Rétablissement non daté","OK")))))))))</f>
        <v/>
      </c>
      <c r="AP58" s="16">
        <f>IF(R58&lt;&gt;"",R58,IF(S58&lt;&gt;"",S58,""))</f>
        <v/>
      </c>
      <c r="AQ58" s="7">
        <f>IF(AND(A58&lt;&gt;"",OR('Tableau de bord'!$C$9="",D58='Tableau de bord'!$C$9),OR('Tableau de bord'!$C$10="",E58='Tableau de bord'!$C$10),OR('Tableau de bord'!$C$11="",G58='Tableau de bord'!$C$11),OR('Tableau de bord'!$C$12="",H58='Tableau de bord'!$C$12),OR('Tableau de bord'!$C$13="",J58='Tableau de bord'!$C$13),OR('Tableau de bord'!$C$14="",N58='Tableau de bord'!$C$14),OR('Tableau de bord'!$C$15="",M58='Tableau de bord'!$C$15),OR('Tableau de bord'!$C$16="",O58='Tableau de bord'!$C$16),OR('Tableau de bord'!$C$17="",AD58='Tableau de bord'!$C$17)),1,0)</f>
        <v/>
      </c>
      <c r="AR58" s="7">
        <f>IF(AND(A58&lt;&gt;"",AP58&lt;&gt;""),IF(AND(AP58&gt;='Tableau de bord'!$C$5,AP58&lt;'Tableau de bord'!$C$6+1),1,0),0)</f>
        <v/>
      </c>
      <c r="AS58" s="7">
        <f>IF(AND(AQ58=1,AR58=1),1,0)</f>
        <v/>
      </c>
      <c r="AT58" s="7">
        <f>IF(AND(AS58=1,J58="Corrective"),1,0)</f>
        <v/>
      </c>
      <c r="AU58" s="7">
        <f>IF(AND(AS58=1,J58="Préventive"),1,0)</f>
        <v/>
      </c>
      <c r="AV58" s="7">
        <f>IF(AND(AS58=1,Q58="Oui"),1,0)</f>
        <v/>
      </c>
      <c r="AW58" s="21">
        <f>IF(AND(AV58=1,AJ58&lt;&gt;""),AJ58,0)</f>
        <v/>
      </c>
      <c r="AX58" s="21">
        <f>IF(AND(AS58=1,Y58&lt;&gt;""),Y58,0)</f>
        <v/>
      </c>
      <c r="AY58" s="22">
        <f>IF(AND(AS58=1,AH58&lt;&gt;""),AH58,0)</f>
        <v/>
      </c>
      <c r="AZ58" s="22">
        <f>IF(AS58=1,SUM(AE58:AF58),0)</f>
        <v/>
      </c>
      <c r="BA58" s="22">
        <f>IF(AND(AS58=1,AC58="Hors forfait"),AY58,0)</f>
        <v/>
      </c>
      <c r="BB58" s="7">
        <f>IF(AND(AS58=1,AK58&lt;&gt;""),1,0)</f>
        <v/>
      </c>
      <c r="BC58" s="7">
        <f>IF(AND(BB58=1,AK58="Oui"),1,0)</f>
        <v/>
      </c>
      <c r="BD58" s="7">
        <f>IF(AND(AS58=1,AL58&lt;&gt;""),1,0)</f>
        <v/>
      </c>
      <c r="BE58" s="7">
        <f>IF(AND(BD58=1,AL58="Oui"),1,0)</f>
        <v/>
      </c>
      <c r="BF58" s="7">
        <f>IF(AND(AQ58=1,AM58="Non"),1,0)</f>
        <v/>
      </c>
      <c r="BG58" s="21">
        <f>IF(AND(BF58=1,Z58&lt;&gt;""),Z58,0)</f>
        <v/>
      </c>
      <c r="BH58" s="7">
        <f>IF(AND(BF58=1,AN58="Oui"),1,0)</f>
        <v/>
      </c>
      <c r="BI58" s="7">
        <f>IF(AS58=1,N58,"")</f>
        <v/>
      </c>
      <c r="BJ58" s="7">
        <f>IF(BF58=1,N58,"")</f>
        <v/>
      </c>
      <c r="BK58" s="7">
        <f>IF(BF58=1,M58,"")</f>
        <v/>
      </c>
      <c r="BL58" s="7">
        <f>IF(AR58=1,D58&amp;" | "&amp;J58,"")</f>
        <v/>
      </c>
      <c r="BM58" s="7">
        <f>IF(AND(AR58=1,AL58="Non"),D58,"")</f>
        <v/>
      </c>
      <c r="BN58" s="7">
        <f>IF(OR(AO58="",AO58="OK"),0,1)</f>
        <v/>
      </c>
    </row>
    <row r="59" ht="18" customHeight="1">
      <c r="A59" s="7" t="n"/>
      <c r="B59" s="7" t="n"/>
      <c r="C59" s="7" t="n"/>
      <c r="D59" s="7" t="n"/>
      <c r="E59" s="7" t="n"/>
      <c r="F59" s="7" t="n"/>
      <c r="G59" s="7" t="n"/>
      <c r="H59" s="7" t="n"/>
      <c r="I59" s="7" t="n"/>
      <c r="J59" s="7" t="n"/>
      <c r="K59" s="7" t="n"/>
      <c r="L59" s="7" t="n"/>
      <c r="M59" s="7" t="n"/>
      <c r="N59" s="7" t="n"/>
      <c r="O59" s="7" t="n"/>
      <c r="P59" s="7" t="n"/>
      <c r="Q59" s="7" t="n"/>
      <c r="R59" s="20" t="n"/>
      <c r="S59" s="16" t="n"/>
      <c r="T59" s="20" t="n"/>
      <c r="U59" s="20" t="n"/>
      <c r="V59" s="16" t="n"/>
      <c r="W59" s="16" t="n"/>
      <c r="X59" s="21" t="n"/>
      <c r="Y59" s="21" t="n"/>
      <c r="Z59" s="21" t="n"/>
      <c r="AA59" s="21" t="n"/>
      <c r="AB59" s="21" t="n"/>
      <c r="AC59" s="7" t="n"/>
      <c r="AD59" s="7" t="n"/>
      <c r="AE59" s="22" t="n"/>
      <c r="AF59" s="22" t="n"/>
      <c r="AG59" s="22" t="n"/>
      <c r="AH59" s="22">
        <f>IF(A59="","",SUM(AE59:AG59))</f>
        <v/>
      </c>
      <c r="AI59" s="21">
        <f>IF(AND(R59&lt;&gt;"",T59&lt;&gt;""),(T59-R59)*24,"")</f>
        <v/>
      </c>
      <c r="AJ59" s="21">
        <f>IF(AND(R59&lt;&gt;"",U59&lt;&gt;""),(U59-R59)*24,"")</f>
        <v/>
      </c>
      <c r="AK59" s="7">
        <f>IF(OR(AA59="",AI59=""),"",IF(AI59&lt;=AA59,"Oui","Non"))</f>
        <v/>
      </c>
      <c r="AL59" s="7">
        <f>IF(OR(AB59="",AJ59=""),"",IF(AJ59&lt;=AB59,"Oui","Non"))</f>
        <v/>
      </c>
      <c r="AM59" s="7">
        <f>IF(A59="","",IF(OR(N59="Réalisé",N59="Clôturé"),"Oui","Non"))</f>
        <v/>
      </c>
      <c r="AN59" s="7">
        <f>IF(AM59="","",IF(AND(AM59="Non",S59&lt;&gt;"",S59&lt;'Tableau de bord'!$C$7),"Oui","Non"))</f>
        <v/>
      </c>
      <c r="AO59" s="7">
        <f>IF(A59="","",IF(COUNTIF($A$5:$A$504,A59)&gt;1,"N° d’OT en double",IF(COUNTIF('Sites et équipements'!$D$5:$D$204,F59)=0,"Code installation inconnu",IF(OR(D59="",J59="",N59="",M59=""),"Champ obligatoire manquant",IF(AND(R59="",S59=""),"Date de demande ou planifiée manquante",IF(AND(AM59="Oui",V59=""),"Date de réalisation manquante",IF(AND(N59="Clôturé",W59=""),"Date de clôture manquante",IF(OR(AND(T59&lt;&gt;"",R59&lt;&gt;"",T59&lt;R59),AND(U59&lt;&gt;"",T59&lt;&gt;"",U59&lt;T59)),"Chronologie incohérente",IF(AND(Q59="Oui",U59=""),"Rétablissement non daté","OK")))))))))</f>
        <v/>
      </c>
      <c r="AP59" s="16">
        <f>IF(R59&lt;&gt;"",R59,IF(S59&lt;&gt;"",S59,""))</f>
        <v/>
      </c>
      <c r="AQ59" s="7">
        <f>IF(AND(A59&lt;&gt;"",OR('Tableau de bord'!$C$9="",D59='Tableau de bord'!$C$9),OR('Tableau de bord'!$C$10="",E59='Tableau de bord'!$C$10),OR('Tableau de bord'!$C$11="",G59='Tableau de bord'!$C$11),OR('Tableau de bord'!$C$12="",H59='Tableau de bord'!$C$12),OR('Tableau de bord'!$C$13="",J59='Tableau de bord'!$C$13),OR('Tableau de bord'!$C$14="",N59='Tableau de bord'!$C$14),OR('Tableau de bord'!$C$15="",M59='Tableau de bord'!$C$15),OR('Tableau de bord'!$C$16="",O59='Tableau de bord'!$C$16),OR('Tableau de bord'!$C$17="",AD59='Tableau de bord'!$C$17)),1,0)</f>
        <v/>
      </c>
      <c r="AR59" s="7">
        <f>IF(AND(A59&lt;&gt;"",AP59&lt;&gt;""),IF(AND(AP59&gt;='Tableau de bord'!$C$5,AP59&lt;'Tableau de bord'!$C$6+1),1,0),0)</f>
        <v/>
      </c>
      <c r="AS59" s="7">
        <f>IF(AND(AQ59=1,AR59=1),1,0)</f>
        <v/>
      </c>
      <c r="AT59" s="7">
        <f>IF(AND(AS59=1,J59="Corrective"),1,0)</f>
        <v/>
      </c>
      <c r="AU59" s="7">
        <f>IF(AND(AS59=1,J59="Préventive"),1,0)</f>
        <v/>
      </c>
      <c r="AV59" s="7">
        <f>IF(AND(AS59=1,Q59="Oui"),1,0)</f>
        <v/>
      </c>
      <c r="AW59" s="21">
        <f>IF(AND(AV59=1,AJ59&lt;&gt;""),AJ59,0)</f>
        <v/>
      </c>
      <c r="AX59" s="21">
        <f>IF(AND(AS59=1,Y59&lt;&gt;""),Y59,0)</f>
        <v/>
      </c>
      <c r="AY59" s="22">
        <f>IF(AND(AS59=1,AH59&lt;&gt;""),AH59,0)</f>
        <v/>
      </c>
      <c r="AZ59" s="22">
        <f>IF(AS59=1,SUM(AE59:AF59),0)</f>
        <v/>
      </c>
      <c r="BA59" s="22">
        <f>IF(AND(AS59=1,AC59="Hors forfait"),AY59,0)</f>
        <v/>
      </c>
      <c r="BB59" s="7">
        <f>IF(AND(AS59=1,AK59&lt;&gt;""),1,0)</f>
        <v/>
      </c>
      <c r="BC59" s="7">
        <f>IF(AND(BB59=1,AK59="Oui"),1,0)</f>
        <v/>
      </c>
      <c r="BD59" s="7">
        <f>IF(AND(AS59=1,AL59&lt;&gt;""),1,0)</f>
        <v/>
      </c>
      <c r="BE59" s="7">
        <f>IF(AND(BD59=1,AL59="Oui"),1,0)</f>
        <v/>
      </c>
      <c r="BF59" s="7">
        <f>IF(AND(AQ59=1,AM59="Non"),1,0)</f>
        <v/>
      </c>
      <c r="BG59" s="21">
        <f>IF(AND(BF59=1,Z59&lt;&gt;""),Z59,0)</f>
        <v/>
      </c>
      <c r="BH59" s="7">
        <f>IF(AND(BF59=1,AN59="Oui"),1,0)</f>
        <v/>
      </c>
      <c r="BI59" s="7">
        <f>IF(AS59=1,N59,"")</f>
        <v/>
      </c>
      <c r="BJ59" s="7">
        <f>IF(BF59=1,N59,"")</f>
        <v/>
      </c>
      <c r="BK59" s="7">
        <f>IF(BF59=1,M59,"")</f>
        <v/>
      </c>
      <c r="BL59" s="7">
        <f>IF(AR59=1,D59&amp;" | "&amp;J59,"")</f>
        <v/>
      </c>
      <c r="BM59" s="7">
        <f>IF(AND(AR59=1,AL59="Non"),D59,"")</f>
        <v/>
      </c>
      <c r="BN59" s="7">
        <f>IF(OR(AO59="",AO59="OK"),0,1)</f>
        <v/>
      </c>
    </row>
    <row r="60" ht="18" customHeight="1">
      <c r="A60" s="7" t="n"/>
      <c r="B60" s="7" t="n"/>
      <c r="C60" s="7" t="n"/>
      <c r="D60" s="7" t="n"/>
      <c r="E60" s="7" t="n"/>
      <c r="F60" s="7" t="n"/>
      <c r="G60" s="7" t="n"/>
      <c r="H60" s="7" t="n"/>
      <c r="I60" s="7" t="n"/>
      <c r="J60" s="7" t="n"/>
      <c r="K60" s="7" t="n"/>
      <c r="L60" s="7" t="n"/>
      <c r="M60" s="7" t="n"/>
      <c r="N60" s="7" t="n"/>
      <c r="O60" s="7" t="n"/>
      <c r="P60" s="7" t="n"/>
      <c r="Q60" s="7" t="n"/>
      <c r="R60" s="20" t="n"/>
      <c r="S60" s="16" t="n"/>
      <c r="T60" s="20" t="n"/>
      <c r="U60" s="20" t="n"/>
      <c r="V60" s="16" t="n"/>
      <c r="W60" s="16" t="n"/>
      <c r="X60" s="21" t="n"/>
      <c r="Y60" s="21" t="n"/>
      <c r="Z60" s="21" t="n"/>
      <c r="AA60" s="21" t="n"/>
      <c r="AB60" s="21" t="n"/>
      <c r="AC60" s="7" t="n"/>
      <c r="AD60" s="7" t="n"/>
      <c r="AE60" s="22" t="n"/>
      <c r="AF60" s="22" t="n"/>
      <c r="AG60" s="22" t="n"/>
      <c r="AH60" s="22">
        <f>IF(A60="","",SUM(AE60:AG60))</f>
        <v/>
      </c>
      <c r="AI60" s="21">
        <f>IF(AND(R60&lt;&gt;"",T60&lt;&gt;""),(T60-R60)*24,"")</f>
        <v/>
      </c>
      <c r="AJ60" s="21">
        <f>IF(AND(R60&lt;&gt;"",U60&lt;&gt;""),(U60-R60)*24,"")</f>
        <v/>
      </c>
      <c r="AK60" s="7">
        <f>IF(OR(AA60="",AI60=""),"",IF(AI60&lt;=AA60,"Oui","Non"))</f>
        <v/>
      </c>
      <c r="AL60" s="7">
        <f>IF(OR(AB60="",AJ60=""),"",IF(AJ60&lt;=AB60,"Oui","Non"))</f>
        <v/>
      </c>
      <c r="AM60" s="7">
        <f>IF(A60="","",IF(OR(N60="Réalisé",N60="Clôturé"),"Oui","Non"))</f>
        <v/>
      </c>
      <c r="AN60" s="7">
        <f>IF(AM60="","",IF(AND(AM60="Non",S60&lt;&gt;"",S60&lt;'Tableau de bord'!$C$7),"Oui","Non"))</f>
        <v/>
      </c>
      <c r="AO60" s="7">
        <f>IF(A60="","",IF(COUNTIF($A$5:$A$504,A60)&gt;1,"N° d’OT en double",IF(COUNTIF('Sites et équipements'!$D$5:$D$204,F60)=0,"Code installation inconnu",IF(OR(D60="",J60="",N60="",M60=""),"Champ obligatoire manquant",IF(AND(R60="",S60=""),"Date de demande ou planifiée manquante",IF(AND(AM60="Oui",V60=""),"Date de réalisation manquante",IF(AND(N60="Clôturé",W60=""),"Date de clôture manquante",IF(OR(AND(T60&lt;&gt;"",R60&lt;&gt;"",T60&lt;R60),AND(U60&lt;&gt;"",T60&lt;&gt;"",U60&lt;T60)),"Chronologie incohérente",IF(AND(Q60="Oui",U60=""),"Rétablissement non daté","OK")))))))))</f>
        <v/>
      </c>
      <c r="AP60" s="16">
        <f>IF(R60&lt;&gt;"",R60,IF(S60&lt;&gt;"",S60,""))</f>
        <v/>
      </c>
      <c r="AQ60" s="7">
        <f>IF(AND(A60&lt;&gt;"",OR('Tableau de bord'!$C$9="",D60='Tableau de bord'!$C$9),OR('Tableau de bord'!$C$10="",E60='Tableau de bord'!$C$10),OR('Tableau de bord'!$C$11="",G60='Tableau de bord'!$C$11),OR('Tableau de bord'!$C$12="",H60='Tableau de bord'!$C$12),OR('Tableau de bord'!$C$13="",J60='Tableau de bord'!$C$13),OR('Tableau de bord'!$C$14="",N60='Tableau de bord'!$C$14),OR('Tableau de bord'!$C$15="",M60='Tableau de bord'!$C$15),OR('Tableau de bord'!$C$16="",O60='Tableau de bord'!$C$16),OR('Tableau de bord'!$C$17="",AD60='Tableau de bord'!$C$17)),1,0)</f>
        <v/>
      </c>
      <c r="AR60" s="7">
        <f>IF(AND(A60&lt;&gt;"",AP60&lt;&gt;""),IF(AND(AP60&gt;='Tableau de bord'!$C$5,AP60&lt;'Tableau de bord'!$C$6+1),1,0),0)</f>
        <v/>
      </c>
      <c r="AS60" s="7">
        <f>IF(AND(AQ60=1,AR60=1),1,0)</f>
        <v/>
      </c>
      <c r="AT60" s="7">
        <f>IF(AND(AS60=1,J60="Corrective"),1,0)</f>
        <v/>
      </c>
      <c r="AU60" s="7">
        <f>IF(AND(AS60=1,J60="Préventive"),1,0)</f>
        <v/>
      </c>
      <c r="AV60" s="7">
        <f>IF(AND(AS60=1,Q60="Oui"),1,0)</f>
        <v/>
      </c>
      <c r="AW60" s="21">
        <f>IF(AND(AV60=1,AJ60&lt;&gt;""),AJ60,0)</f>
        <v/>
      </c>
      <c r="AX60" s="21">
        <f>IF(AND(AS60=1,Y60&lt;&gt;""),Y60,0)</f>
        <v/>
      </c>
      <c r="AY60" s="22">
        <f>IF(AND(AS60=1,AH60&lt;&gt;""),AH60,0)</f>
        <v/>
      </c>
      <c r="AZ60" s="22">
        <f>IF(AS60=1,SUM(AE60:AF60),0)</f>
        <v/>
      </c>
      <c r="BA60" s="22">
        <f>IF(AND(AS60=1,AC60="Hors forfait"),AY60,0)</f>
        <v/>
      </c>
      <c r="BB60" s="7">
        <f>IF(AND(AS60=1,AK60&lt;&gt;""),1,0)</f>
        <v/>
      </c>
      <c r="BC60" s="7">
        <f>IF(AND(BB60=1,AK60="Oui"),1,0)</f>
        <v/>
      </c>
      <c r="BD60" s="7">
        <f>IF(AND(AS60=1,AL60&lt;&gt;""),1,0)</f>
        <v/>
      </c>
      <c r="BE60" s="7">
        <f>IF(AND(BD60=1,AL60="Oui"),1,0)</f>
        <v/>
      </c>
      <c r="BF60" s="7">
        <f>IF(AND(AQ60=1,AM60="Non"),1,0)</f>
        <v/>
      </c>
      <c r="BG60" s="21">
        <f>IF(AND(BF60=1,Z60&lt;&gt;""),Z60,0)</f>
        <v/>
      </c>
      <c r="BH60" s="7">
        <f>IF(AND(BF60=1,AN60="Oui"),1,0)</f>
        <v/>
      </c>
      <c r="BI60" s="7">
        <f>IF(AS60=1,N60,"")</f>
        <v/>
      </c>
      <c r="BJ60" s="7">
        <f>IF(BF60=1,N60,"")</f>
        <v/>
      </c>
      <c r="BK60" s="7">
        <f>IF(BF60=1,M60,"")</f>
        <v/>
      </c>
      <c r="BL60" s="7">
        <f>IF(AR60=1,D60&amp;" | "&amp;J60,"")</f>
        <v/>
      </c>
      <c r="BM60" s="7">
        <f>IF(AND(AR60=1,AL60="Non"),D60,"")</f>
        <v/>
      </c>
      <c r="BN60" s="7">
        <f>IF(OR(AO60="",AO60="OK"),0,1)</f>
        <v/>
      </c>
    </row>
    <row r="61" ht="18" customHeight="1">
      <c r="A61" s="7" t="n"/>
      <c r="B61" s="7" t="n"/>
      <c r="C61" s="7" t="n"/>
      <c r="D61" s="7" t="n"/>
      <c r="E61" s="7" t="n"/>
      <c r="F61" s="7" t="n"/>
      <c r="G61" s="7" t="n"/>
      <c r="H61" s="7" t="n"/>
      <c r="I61" s="7" t="n"/>
      <c r="J61" s="7" t="n"/>
      <c r="K61" s="7" t="n"/>
      <c r="L61" s="7" t="n"/>
      <c r="M61" s="7" t="n"/>
      <c r="N61" s="7" t="n"/>
      <c r="O61" s="7" t="n"/>
      <c r="P61" s="7" t="n"/>
      <c r="Q61" s="7" t="n"/>
      <c r="R61" s="20" t="n"/>
      <c r="S61" s="16" t="n"/>
      <c r="T61" s="20" t="n"/>
      <c r="U61" s="20" t="n"/>
      <c r="V61" s="16" t="n"/>
      <c r="W61" s="16" t="n"/>
      <c r="X61" s="21" t="n"/>
      <c r="Y61" s="21" t="n"/>
      <c r="Z61" s="21" t="n"/>
      <c r="AA61" s="21" t="n"/>
      <c r="AB61" s="21" t="n"/>
      <c r="AC61" s="7" t="n"/>
      <c r="AD61" s="7" t="n"/>
      <c r="AE61" s="22" t="n"/>
      <c r="AF61" s="22" t="n"/>
      <c r="AG61" s="22" t="n"/>
      <c r="AH61" s="22">
        <f>IF(A61="","",SUM(AE61:AG61))</f>
        <v/>
      </c>
      <c r="AI61" s="21">
        <f>IF(AND(R61&lt;&gt;"",T61&lt;&gt;""),(T61-R61)*24,"")</f>
        <v/>
      </c>
      <c r="AJ61" s="21">
        <f>IF(AND(R61&lt;&gt;"",U61&lt;&gt;""),(U61-R61)*24,"")</f>
        <v/>
      </c>
      <c r="AK61" s="7">
        <f>IF(OR(AA61="",AI61=""),"",IF(AI61&lt;=AA61,"Oui","Non"))</f>
        <v/>
      </c>
      <c r="AL61" s="7">
        <f>IF(OR(AB61="",AJ61=""),"",IF(AJ61&lt;=AB61,"Oui","Non"))</f>
        <v/>
      </c>
      <c r="AM61" s="7">
        <f>IF(A61="","",IF(OR(N61="Réalisé",N61="Clôturé"),"Oui","Non"))</f>
        <v/>
      </c>
      <c r="AN61" s="7">
        <f>IF(AM61="","",IF(AND(AM61="Non",S61&lt;&gt;"",S61&lt;'Tableau de bord'!$C$7),"Oui","Non"))</f>
        <v/>
      </c>
      <c r="AO61" s="7">
        <f>IF(A61="","",IF(COUNTIF($A$5:$A$504,A61)&gt;1,"N° d’OT en double",IF(COUNTIF('Sites et équipements'!$D$5:$D$204,F61)=0,"Code installation inconnu",IF(OR(D61="",J61="",N61="",M61=""),"Champ obligatoire manquant",IF(AND(R61="",S61=""),"Date de demande ou planifiée manquante",IF(AND(AM61="Oui",V61=""),"Date de réalisation manquante",IF(AND(N61="Clôturé",W61=""),"Date de clôture manquante",IF(OR(AND(T61&lt;&gt;"",R61&lt;&gt;"",T61&lt;R61),AND(U61&lt;&gt;"",T61&lt;&gt;"",U61&lt;T61)),"Chronologie incohérente",IF(AND(Q61="Oui",U61=""),"Rétablissement non daté","OK")))))))))</f>
        <v/>
      </c>
      <c r="AP61" s="16">
        <f>IF(R61&lt;&gt;"",R61,IF(S61&lt;&gt;"",S61,""))</f>
        <v/>
      </c>
      <c r="AQ61" s="7">
        <f>IF(AND(A61&lt;&gt;"",OR('Tableau de bord'!$C$9="",D61='Tableau de bord'!$C$9),OR('Tableau de bord'!$C$10="",E61='Tableau de bord'!$C$10),OR('Tableau de bord'!$C$11="",G61='Tableau de bord'!$C$11),OR('Tableau de bord'!$C$12="",H61='Tableau de bord'!$C$12),OR('Tableau de bord'!$C$13="",J61='Tableau de bord'!$C$13),OR('Tableau de bord'!$C$14="",N61='Tableau de bord'!$C$14),OR('Tableau de bord'!$C$15="",M61='Tableau de bord'!$C$15),OR('Tableau de bord'!$C$16="",O61='Tableau de bord'!$C$16),OR('Tableau de bord'!$C$17="",AD61='Tableau de bord'!$C$17)),1,0)</f>
        <v/>
      </c>
      <c r="AR61" s="7">
        <f>IF(AND(A61&lt;&gt;"",AP61&lt;&gt;""),IF(AND(AP61&gt;='Tableau de bord'!$C$5,AP61&lt;'Tableau de bord'!$C$6+1),1,0),0)</f>
        <v/>
      </c>
      <c r="AS61" s="7">
        <f>IF(AND(AQ61=1,AR61=1),1,0)</f>
        <v/>
      </c>
      <c r="AT61" s="7">
        <f>IF(AND(AS61=1,J61="Corrective"),1,0)</f>
        <v/>
      </c>
      <c r="AU61" s="7">
        <f>IF(AND(AS61=1,J61="Préventive"),1,0)</f>
        <v/>
      </c>
      <c r="AV61" s="7">
        <f>IF(AND(AS61=1,Q61="Oui"),1,0)</f>
        <v/>
      </c>
      <c r="AW61" s="21">
        <f>IF(AND(AV61=1,AJ61&lt;&gt;""),AJ61,0)</f>
        <v/>
      </c>
      <c r="AX61" s="21">
        <f>IF(AND(AS61=1,Y61&lt;&gt;""),Y61,0)</f>
        <v/>
      </c>
      <c r="AY61" s="22">
        <f>IF(AND(AS61=1,AH61&lt;&gt;""),AH61,0)</f>
        <v/>
      </c>
      <c r="AZ61" s="22">
        <f>IF(AS61=1,SUM(AE61:AF61),0)</f>
        <v/>
      </c>
      <c r="BA61" s="22">
        <f>IF(AND(AS61=1,AC61="Hors forfait"),AY61,0)</f>
        <v/>
      </c>
      <c r="BB61" s="7">
        <f>IF(AND(AS61=1,AK61&lt;&gt;""),1,0)</f>
        <v/>
      </c>
      <c r="BC61" s="7">
        <f>IF(AND(BB61=1,AK61="Oui"),1,0)</f>
        <v/>
      </c>
      <c r="BD61" s="7">
        <f>IF(AND(AS61=1,AL61&lt;&gt;""),1,0)</f>
        <v/>
      </c>
      <c r="BE61" s="7">
        <f>IF(AND(BD61=1,AL61="Oui"),1,0)</f>
        <v/>
      </c>
      <c r="BF61" s="7">
        <f>IF(AND(AQ61=1,AM61="Non"),1,0)</f>
        <v/>
      </c>
      <c r="BG61" s="21">
        <f>IF(AND(BF61=1,Z61&lt;&gt;""),Z61,0)</f>
        <v/>
      </c>
      <c r="BH61" s="7">
        <f>IF(AND(BF61=1,AN61="Oui"),1,0)</f>
        <v/>
      </c>
      <c r="BI61" s="7">
        <f>IF(AS61=1,N61,"")</f>
        <v/>
      </c>
      <c r="BJ61" s="7">
        <f>IF(BF61=1,N61,"")</f>
        <v/>
      </c>
      <c r="BK61" s="7">
        <f>IF(BF61=1,M61,"")</f>
        <v/>
      </c>
      <c r="BL61" s="7">
        <f>IF(AR61=1,D61&amp;" | "&amp;J61,"")</f>
        <v/>
      </c>
      <c r="BM61" s="7">
        <f>IF(AND(AR61=1,AL61="Non"),D61,"")</f>
        <v/>
      </c>
      <c r="BN61" s="7">
        <f>IF(OR(AO61="",AO61="OK"),0,1)</f>
        <v/>
      </c>
    </row>
    <row r="62" ht="18" customHeight="1">
      <c r="A62" s="7" t="n"/>
      <c r="B62" s="7" t="n"/>
      <c r="C62" s="7" t="n"/>
      <c r="D62" s="7" t="n"/>
      <c r="E62" s="7" t="n"/>
      <c r="F62" s="7" t="n"/>
      <c r="G62" s="7" t="n"/>
      <c r="H62" s="7" t="n"/>
      <c r="I62" s="7" t="n"/>
      <c r="J62" s="7" t="n"/>
      <c r="K62" s="7" t="n"/>
      <c r="L62" s="7" t="n"/>
      <c r="M62" s="7" t="n"/>
      <c r="N62" s="7" t="n"/>
      <c r="O62" s="7" t="n"/>
      <c r="P62" s="7" t="n"/>
      <c r="Q62" s="7" t="n"/>
      <c r="R62" s="20" t="n"/>
      <c r="S62" s="16" t="n"/>
      <c r="T62" s="20" t="n"/>
      <c r="U62" s="20" t="n"/>
      <c r="V62" s="16" t="n"/>
      <c r="W62" s="16" t="n"/>
      <c r="X62" s="21" t="n"/>
      <c r="Y62" s="21" t="n"/>
      <c r="Z62" s="21" t="n"/>
      <c r="AA62" s="21" t="n"/>
      <c r="AB62" s="21" t="n"/>
      <c r="AC62" s="7" t="n"/>
      <c r="AD62" s="7" t="n"/>
      <c r="AE62" s="22" t="n"/>
      <c r="AF62" s="22" t="n"/>
      <c r="AG62" s="22" t="n"/>
      <c r="AH62" s="22">
        <f>IF(A62="","",SUM(AE62:AG62))</f>
        <v/>
      </c>
      <c r="AI62" s="21">
        <f>IF(AND(R62&lt;&gt;"",T62&lt;&gt;""),(T62-R62)*24,"")</f>
        <v/>
      </c>
      <c r="AJ62" s="21">
        <f>IF(AND(R62&lt;&gt;"",U62&lt;&gt;""),(U62-R62)*24,"")</f>
        <v/>
      </c>
      <c r="AK62" s="7">
        <f>IF(OR(AA62="",AI62=""),"",IF(AI62&lt;=AA62,"Oui","Non"))</f>
        <v/>
      </c>
      <c r="AL62" s="7">
        <f>IF(OR(AB62="",AJ62=""),"",IF(AJ62&lt;=AB62,"Oui","Non"))</f>
        <v/>
      </c>
      <c r="AM62" s="7">
        <f>IF(A62="","",IF(OR(N62="Réalisé",N62="Clôturé"),"Oui","Non"))</f>
        <v/>
      </c>
      <c r="AN62" s="7">
        <f>IF(AM62="","",IF(AND(AM62="Non",S62&lt;&gt;"",S62&lt;'Tableau de bord'!$C$7),"Oui","Non"))</f>
        <v/>
      </c>
      <c r="AO62" s="7">
        <f>IF(A62="","",IF(COUNTIF($A$5:$A$504,A62)&gt;1,"N° d’OT en double",IF(COUNTIF('Sites et équipements'!$D$5:$D$204,F62)=0,"Code installation inconnu",IF(OR(D62="",J62="",N62="",M62=""),"Champ obligatoire manquant",IF(AND(R62="",S62=""),"Date de demande ou planifiée manquante",IF(AND(AM62="Oui",V62=""),"Date de réalisation manquante",IF(AND(N62="Clôturé",W62=""),"Date de clôture manquante",IF(OR(AND(T62&lt;&gt;"",R62&lt;&gt;"",T62&lt;R62),AND(U62&lt;&gt;"",T62&lt;&gt;"",U62&lt;T62)),"Chronologie incohérente",IF(AND(Q62="Oui",U62=""),"Rétablissement non daté","OK")))))))))</f>
        <v/>
      </c>
      <c r="AP62" s="16">
        <f>IF(R62&lt;&gt;"",R62,IF(S62&lt;&gt;"",S62,""))</f>
        <v/>
      </c>
      <c r="AQ62" s="7">
        <f>IF(AND(A62&lt;&gt;"",OR('Tableau de bord'!$C$9="",D62='Tableau de bord'!$C$9),OR('Tableau de bord'!$C$10="",E62='Tableau de bord'!$C$10),OR('Tableau de bord'!$C$11="",G62='Tableau de bord'!$C$11),OR('Tableau de bord'!$C$12="",H62='Tableau de bord'!$C$12),OR('Tableau de bord'!$C$13="",J62='Tableau de bord'!$C$13),OR('Tableau de bord'!$C$14="",N62='Tableau de bord'!$C$14),OR('Tableau de bord'!$C$15="",M62='Tableau de bord'!$C$15),OR('Tableau de bord'!$C$16="",O62='Tableau de bord'!$C$16),OR('Tableau de bord'!$C$17="",AD62='Tableau de bord'!$C$17)),1,0)</f>
        <v/>
      </c>
      <c r="AR62" s="7">
        <f>IF(AND(A62&lt;&gt;"",AP62&lt;&gt;""),IF(AND(AP62&gt;='Tableau de bord'!$C$5,AP62&lt;'Tableau de bord'!$C$6+1),1,0),0)</f>
        <v/>
      </c>
      <c r="AS62" s="7">
        <f>IF(AND(AQ62=1,AR62=1),1,0)</f>
        <v/>
      </c>
      <c r="AT62" s="7">
        <f>IF(AND(AS62=1,J62="Corrective"),1,0)</f>
        <v/>
      </c>
      <c r="AU62" s="7">
        <f>IF(AND(AS62=1,J62="Préventive"),1,0)</f>
        <v/>
      </c>
      <c r="AV62" s="7">
        <f>IF(AND(AS62=1,Q62="Oui"),1,0)</f>
        <v/>
      </c>
      <c r="AW62" s="21">
        <f>IF(AND(AV62=1,AJ62&lt;&gt;""),AJ62,0)</f>
        <v/>
      </c>
      <c r="AX62" s="21">
        <f>IF(AND(AS62=1,Y62&lt;&gt;""),Y62,0)</f>
        <v/>
      </c>
      <c r="AY62" s="22">
        <f>IF(AND(AS62=1,AH62&lt;&gt;""),AH62,0)</f>
        <v/>
      </c>
      <c r="AZ62" s="22">
        <f>IF(AS62=1,SUM(AE62:AF62),0)</f>
        <v/>
      </c>
      <c r="BA62" s="22">
        <f>IF(AND(AS62=1,AC62="Hors forfait"),AY62,0)</f>
        <v/>
      </c>
      <c r="BB62" s="7">
        <f>IF(AND(AS62=1,AK62&lt;&gt;""),1,0)</f>
        <v/>
      </c>
      <c r="BC62" s="7">
        <f>IF(AND(BB62=1,AK62="Oui"),1,0)</f>
        <v/>
      </c>
      <c r="BD62" s="7">
        <f>IF(AND(AS62=1,AL62&lt;&gt;""),1,0)</f>
        <v/>
      </c>
      <c r="BE62" s="7">
        <f>IF(AND(BD62=1,AL62="Oui"),1,0)</f>
        <v/>
      </c>
      <c r="BF62" s="7">
        <f>IF(AND(AQ62=1,AM62="Non"),1,0)</f>
        <v/>
      </c>
      <c r="BG62" s="21">
        <f>IF(AND(BF62=1,Z62&lt;&gt;""),Z62,0)</f>
        <v/>
      </c>
      <c r="BH62" s="7">
        <f>IF(AND(BF62=1,AN62="Oui"),1,0)</f>
        <v/>
      </c>
      <c r="BI62" s="7">
        <f>IF(AS62=1,N62,"")</f>
        <v/>
      </c>
      <c r="BJ62" s="7">
        <f>IF(BF62=1,N62,"")</f>
        <v/>
      </c>
      <c r="BK62" s="7">
        <f>IF(BF62=1,M62,"")</f>
        <v/>
      </c>
      <c r="BL62" s="7">
        <f>IF(AR62=1,D62&amp;" | "&amp;J62,"")</f>
        <v/>
      </c>
      <c r="BM62" s="7">
        <f>IF(AND(AR62=1,AL62="Non"),D62,"")</f>
        <v/>
      </c>
      <c r="BN62" s="7">
        <f>IF(OR(AO62="",AO62="OK"),0,1)</f>
        <v/>
      </c>
    </row>
    <row r="63" ht="18" customHeight="1">
      <c r="A63" s="7" t="n"/>
      <c r="B63" s="7" t="n"/>
      <c r="C63" s="7" t="n"/>
      <c r="D63" s="7" t="n"/>
      <c r="E63" s="7" t="n"/>
      <c r="F63" s="7" t="n"/>
      <c r="G63" s="7" t="n"/>
      <c r="H63" s="7" t="n"/>
      <c r="I63" s="7" t="n"/>
      <c r="J63" s="7" t="n"/>
      <c r="K63" s="7" t="n"/>
      <c r="L63" s="7" t="n"/>
      <c r="M63" s="7" t="n"/>
      <c r="N63" s="7" t="n"/>
      <c r="O63" s="7" t="n"/>
      <c r="P63" s="7" t="n"/>
      <c r="Q63" s="7" t="n"/>
      <c r="R63" s="20" t="n"/>
      <c r="S63" s="16" t="n"/>
      <c r="T63" s="20" t="n"/>
      <c r="U63" s="20" t="n"/>
      <c r="V63" s="16" t="n"/>
      <c r="W63" s="16" t="n"/>
      <c r="X63" s="21" t="n"/>
      <c r="Y63" s="21" t="n"/>
      <c r="Z63" s="21" t="n"/>
      <c r="AA63" s="21" t="n"/>
      <c r="AB63" s="21" t="n"/>
      <c r="AC63" s="7" t="n"/>
      <c r="AD63" s="7" t="n"/>
      <c r="AE63" s="22" t="n"/>
      <c r="AF63" s="22" t="n"/>
      <c r="AG63" s="22" t="n"/>
      <c r="AH63" s="22">
        <f>IF(A63="","",SUM(AE63:AG63))</f>
        <v/>
      </c>
      <c r="AI63" s="21">
        <f>IF(AND(R63&lt;&gt;"",T63&lt;&gt;""),(T63-R63)*24,"")</f>
        <v/>
      </c>
      <c r="AJ63" s="21">
        <f>IF(AND(R63&lt;&gt;"",U63&lt;&gt;""),(U63-R63)*24,"")</f>
        <v/>
      </c>
      <c r="AK63" s="7">
        <f>IF(OR(AA63="",AI63=""),"",IF(AI63&lt;=AA63,"Oui","Non"))</f>
        <v/>
      </c>
      <c r="AL63" s="7">
        <f>IF(OR(AB63="",AJ63=""),"",IF(AJ63&lt;=AB63,"Oui","Non"))</f>
        <v/>
      </c>
      <c r="AM63" s="7">
        <f>IF(A63="","",IF(OR(N63="Réalisé",N63="Clôturé"),"Oui","Non"))</f>
        <v/>
      </c>
      <c r="AN63" s="7">
        <f>IF(AM63="","",IF(AND(AM63="Non",S63&lt;&gt;"",S63&lt;'Tableau de bord'!$C$7),"Oui","Non"))</f>
        <v/>
      </c>
      <c r="AO63" s="7">
        <f>IF(A63="","",IF(COUNTIF($A$5:$A$504,A63)&gt;1,"N° d’OT en double",IF(COUNTIF('Sites et équipements'!$D$5:$D$204,F63)=0,"Code installation inconnu",IF(OR(D63="",J63="",N63="",M63=""),"Champ obligatoire manquant",IF(AND(R63="",S63=""),"Date de demande ou planifiée manquante",IF(AND(AM63="Oui",V63=""),"Date de réalisation manquante",IF(AND(N63="Clôturé",W63=""),"Date de clôture manquante",IF(OR(AND(T63&lt;&gt;"",R63&lt;&gt;"",T63&lt;R63),AND(U63&lt;&gt;"",T63&lt;&gt;"",U63&lt;T63)),"Chronologie incohérente",IF(AND(Q63="Oui",U63=""),"Rétablissement non daté","OK")))))))))</f>
        <v/>
      </c>
      <c r="AP63" s="16">
        <f>IF(R63&lt;&gt;"",R63,IF(S63&lt;&gt;"",S63,""))</f>
        <v/>
      </c>
      <c r="AQ63" s="7">
        <f>IF(AND(A63&lt;&gt;"",OR('Tableau de bord'!$C$9="",D63='Tableau de bord'!$C$9),OR('Tableau de bord'!$C$10="",E63='Tableau de bord'!$C$10),OR('Tableau de bord'!$C$11="",G63='Tableau de bord'!$C$11),OR('Tableau de bord'!$C$12="",H63='Tableau de bord'!$C$12),OR('Tableau de bord'!$C$13="",J63='Tableau de bord'!$C$13),OR('Tableau de bord'!$C$14="",N63='Tableau de bord'!$C$14),OR('Tableau de bord'!$C$15="",M63='Tableau de bord'!$C$15),OR('Tableau de bord'!$C$16="",O63='Tableau de bord'!$C$16),OR('Tableau de bord'!$C$17="",AD63='Tableau de bord'!$C$17)),1,0)</f>
        <v/>
      </c>
      <c r="AR63" s="7">
        <f>IF(AND(A63&lt;&gt;"",AP63&lt;&gt;""),IF(AND(AP63&gt;='Tableau de bord'!$C$5,AP63&lt;'Tableau de bord'!$C$6+1),1,0),0)</f>
        <v/>
      </c>
      <c r="AS63" s="7">
        <f>IF(AND(AQ63=1,AR63=1),1,0)</f>
        <v/>
      </c>
      <c r="AT63" s="7">
        <f>IF(AND(AS63=1,J63="Corrective"),1,0)</f>
        <v/>
      </c>
      <c r="AU63" s="7">
        <f>IF(AND(AS63=1,J63="Préventive"),1,0)</f>
        <v/>
      </c>
      <c r="AV63" s="7">
        <f>IF(AND(AS63=1,Q63="Oui"),1,0)</f>
        <v/>
      </c>
      <c r="AW63" s="21">
        <f>IF(AND(AV63=1,AJ63&lt;&gt;""),AJ63,0)</f>
        <v/>
      </c>
      <c r="AX63" s="21">
        <f>IF(AND(AS63=1,Y63&lt;&gt;""),Y63,0)</f>
        <v/>
      </c>
      <c r="AY63" s="22">
        <f>IF(AND(AS63=1,AH63&lt;&gt;""),AH63,0)</f>
        <v/>
      </c>
      <c r="AZ63" s="22">
        <f>IF(AS63=1,SUM(AE63:AF63),0)</f>
        <v/>
      </c>
      <c r="BA63" s="22">
        <f>IF(AND(AS63=1,AC63="Hors forfait"),AY63,0)</f>
        <v/>
      </c>
      <c r="BB63" s="7">
        <f>IF(AND(AS63=1,AK63&lt;&gt;""),1,0)</f>
        <v/>
      </c>
      <c r="BC63" s="7">
        <f>IF(AND(BB63=1,AK63="Oui"),1,0)</f>
        <v/>
      </c>
      <c r="BD63" s="7">
        <f>IF(AND(AS63=1,AL63&lt;&gt;""),1,0)</f>
        <v/>
      </c>
      <c r="BE63" s="7">
        <f>IF(AND(BD63=1,AL63="Oui"),1,0)</f>
        <v/>
      </c>
      <c r="BF63" s="7">
        <f>IF(AND(AQ63=1,AM63="Non"),1,0)</f>
        <v/>
      </c>
      <c r="BG63" s="21">
        <f>IF(AND(BF63=1,Z63&lt;&gt;""),Z63,0)</f>
        <v/>
      </c>
      <c r="BH63" s="7">
        <f>IF(AND(BF63=1,AN63="Oui"),1,0)</f>
        <v/>
      </c>
      <c r="BI63" s="7">
        <f>IF(AS63=1,N63,"")</f>
        <v/>
      </c>
      <c r="BJ63" s="7">
        <f>IF(BF63=1,N63,"")</f>
        <v/>
      </c>
      <c r="BK63" s="7">
        <f>IF(BF63=1,M63,"")</f>
        <v/>
      </c>
      <c r="BL63" s="7">
        <f>IF(AR63=1,D63&amp;" | "&amp;J63,"")</f>
        <v/>
      </c>
      <c r="BM63" s="7">
        <f>IF(AND(AR63=1,AL63="Non"),D63,"")</f>
        <v/>
      </c>
      <c r="BN63" s="7">
        <f>IF(OR(AO63="",AO63="OK"),0,1)</f>
        <v/>
      </c>
    </row>
    <row r="64" ht="18" customHeight="1">
      <c r="A64" s="7" t="n"/>
      <c r="B64" s="7" t="n"/>
      <c r="C64" s="7" t="n"/>
      <c r="D64" s="7" t="n"/>
      <c r="E64" s="7" t="n"/>
      <c r="F64" s="7" t="n"/>
      <c r="G64" s="7" t="n"/>
      <c r="H64" s="7" t="n"/>
      <c r="I64" s="7" t="n"/>
      <c r="J64" s="7" t="n"/>
      <c r="K64" s="7" t="n"/>
      <c r="L64" s="7" t="n"/>
      <c r="M64" s="7" t="n"/>
      <c r="N64" s="7" t="n"/>
      <c r="O64" s="7" t="n"/>
      <c r="P64" s="7" t="n"/>
      <c r="Q64" s="7" t="n"/>
      <c r="R64" s="20" t="n"/>
      <c r="S64" s="16" t="n"/>
      <c r="T64" s="20" t="n"/>
      <c r="U64" s="20" t="n"/>
      <c r="V64" s="16" t="n"/>
      <c r="W64" s="16" t="n"/>
      <c r="X64" s="21" t="n"/>
      <c r="Y64" s="21" t="n"/>
      <c r="Z64" s="21" t="n"/>
      <c r="AA64" s="21" t="n"/>
      <c r="AB64" s="21" t="n"/>
      <c r="AC64" s="7" t="n"/>
      <c r="AD64" s="7" t="n"/>
      <c r="AE64" s="22" t="n"/>
      <c r="AF64" s="22" t="n"/>
      <c r="AG64" s="22" t="n"/>
      <c r="AH64" s="22">
        <f>IF(A64="","",SUM(AE64:AG64))</f>
        <v/>
      </c>
      <c r="AI64" s="21">
        <f>IF(AND(R64&lt;&gt;"",T64&lt;&gt;""),(T64-R64)*24,"")</f>
        <v/>
      </c>
      <c r="AJ64" s="21">
        <f>IF(AND(R64&lt;&gt;"",U64&lt;&gt;""),(U64-R64)*24,"")</f>
        <v/>
      </c>
      <c r="AK64" s="7">
        <f>IF(OR(AA64="",AI64=""),"",IF(AI64&lt;=AA64,"Oui","Non"))</f>
        <v/>
      </c>
      <c r="AL64" s="7">
        <f>IF(OR(AB64="",AJ64=""),"",IF(AJ64&lt;=AB64,"Oui","Non"))</f>
        <v/>
      </c>
      <c r="AM64" s="7">
        <f>IF(A64="","",IF(OR(N64="Réalisé",N64="Clôturé"),"Oui","Non"))</f>
        <v/>
      </c>
      <c r="AN64" s="7">
        <f>IF(AM64="","",IF(AND(AM64="Non",S64&lt;&gt;"",S64&lt;'Tableau de bord'!$C$7),"Oui","Non"))</f>
        <v/>
      </c>
      <c r="AO64" s="7">
        <f>IF(A64="","",IF(COUNTIF($A$5:$A$504,A64)&gt;1,"N° d’OT en double",IF(COUNTIF('Sites et équipements'!$D$5:$D$204,F64)=0,"Code installation inconnu",IF(OR(D64="",J64="",N64="",M64=""),"Champ obligatoire manquant",IF(AND(R64="",S64=""),"Date de demande ou planifiée manquante",IF(AND(AM64="Oui",V64=""),"Date de réalisation manquante",IF(AND(N64="Clôturé",W64=""),"Date de clôture manquante",IF(OR(AND(T64&lt;&gt;"",R64&lt;&gt;"",T64&lt;R64),AND(U64&lt;&gt;"",T64&lt;&gt;"",U64&lt;T64)),"Chronologie incohérente",IF(AND(Q64="Oui",U64=""),"Rétablissement non daté","OK")))))))))</f>
        <v/>
      </c>
      <c r="AP64" s="16">
        <f>IF(R64&lt;&gt;"",R64,IF(S64&lt;&gt;"",S64,""))</f>
        <v/>
      </c>
      <c r="AQ64" s="7">
        <f>IF(AND(A64&lt;&gt;"",OR('Tableau de bord'!$C$9="",D64='Tableau de bord'!$C$9),OR('Tableau de bord'!$C$10="",E64='Tableau de bord'!$C$10),OR('Tableau de bord'!$C$11="",G64='Tableau de bord'!$C$11),OR('Tableau de bord'!$C$12="",H64='Tableau de bord'!$C$12),OR('Tableau de bord'!$C$13="",J64='Tableau de bord'!$C$13),OR('Tableau de bord'!$C$14="",N64='Tableau de bord'!$C$14),OR('Tableau de bord'!$C$15="",M64='Tableau de bord'!$C$15),OR('Tableau de bord'!$C$16="",O64='Tableau de bord'!$C$16),OR('Tableau de bord'!$C$17="",AD64='Tableau de bord'!$C$17)),1,0)</f>
        <v/>
      </c>
      <c r="AR64" s="7">
        <f>IF(AND(A64&lt;&gt;"",AP64&lt;&gt;""),IF(AND(AP64&gt;='Tableau de bord'!$C$5,AP64&lt;'Tableau de bord'!$C$6+1),1,0),0)</f>
        <v/>
      </c>
      <c r="AS64" s="7">
        <f>IF(AND(AQ64=1,AR64=1),1,0)</f>
        <v/>
      </c>
      <c r="AT64" s="7">
        <f>IF(AND(AS64=1,J64="Corrective"),1,0)</f>
        <v/>
      </c>
      <c r="AU64" s="7">
        <f>IF(AND(AS64=1,J64="Préventive"),1,0)</f>
        <v/>
      </c>
      <c r="AV64" s="7">
        <f>IF(AND(AS64=1,Q64="Oui"),1,0)</f>
        <v/>
      </c>
      <c r="AW64" s="21">
        <f>IF(AND(AV64=1,AJ64&lt;&gt;""),AJ64,0)</f>
        <v/>
      </c>
      <c r="AX64" s="21">
        <f>IF(AND(AS64=1,Y64&lt;&gt;""),Y64,0)</f>
        <v/>
      </c>
      <c r="AY64" s="22">
        <f>IF(AND(AS64=1,AH64&lt;&gt;""),AH64,0)</f>
        <v/>
      </c>
      <c r="AZ64" s="22">
        <f>IF(AS64=1,SUM(AE64:AF64),0)</f>
        <v/>
      </c>
      <c r="BA64" s="22">
        <f>IF(AND(AS64=1,AC64="Hors forfait"),AY64,0)</f>
        <v/>
      </c>
      <c r="BB64" s="7">
        <f>IF(AND(AS64=1,AK64&lt;&gt;""),1,0)</f>
        <v/>
      </c>
      <c r="BC64" s="7">
        <f>IF(AND(BB64=1,AK64="Oui"),1,0)</f>
        <v/>
      </c>
      <c r="BD64" s="7">
        <f>IF(AND(AS64=1,AL64&lt;&gt;""),1,0)</f>
        <v/>
      </c>
      <c r="BE64" s="7">
        <f>IF(AND(BD64=1,AL64="Oui"),1,0)</f>
        <v/>
      </c>
      <c r="BF64" s="7">
        <f>IF(AND(AQ64=1,AM64="Non"),1,0)</f>
        <v/>
      </c>
      <c r="BG64" s="21">
        <f>IF(AND(BF64=1,Z64&lt;&gt;""),Z64,0)</f>
        <v/>
      </c>
      <c r="BH64" s="7">
        <f>IF(AND(BF64=1,AN64="Oui"),1,0)</f>
        <v/>
      </c>
      <c r="BI64" s="7">
        <f>IF(AS64=1,N64,"")</f>
        <v/>
      </c>
      <c r="BJ64" s="7">
        <f>IF(BF64=1,N64,"")</f>
        <v/>
      </c>
      <c r="BK64" s="7">
        <f>IF(BF64=1,M64,"")</f>
        <v/>
      </c>
      <c r="BL64" s="7">
        <f>IF(AR64=1,D64&amp;" | "&amp;J64,"")</f>
        <v/>
      </c>
      <c r="BM64" s="7">
        <f>IF(AND(AR64=1,AL64="Non"),D64,"")</f>
        <v/>
      </c>
      <c r="BN64" s="7">
        <f>IF(OR(AO64="",AO64="OK"),0,1)</f>
        <v/>
      </c>
    </row>
    <row r="65" ht="18" customHeight="1">
      <c r="A65" s="7" t="n"/>
      <c r="B65" s="7" t="n"/>
      <c r="C65" s="7" t="n"/>
      <c r="D65" s="7" t="n"/>
      <c r="E65" s="7" t="n"/>
      <c r="F65" s="7" t="n"/>
      <c r="G65" s="7" t="n"/>
      <c r="H65" s="7" t="n"/>
      <c r="I65" s="7" t="n"/>
      <c r="J65" s="7" t="n"/>
      <c r="K65" s="7" t="n"/>
      <c r="L65" s="7" t="n"/>
      <c r="M65" s="7" t="n"/>
      <c r="N65" s="7" t="n"/>
      <c r="O65" s="7" t="n"/>
      <c r="P65" s="7" t="n"/>
      <c r="Q65" s="7" t="n"/>
      <c r="R65" s="20" t="n"/>
      <c r="S65" s="16" t="n"/>
      <c r="T65" s="20" t="n"/>
      <c r="U65" s="20" t="n"/>
      <c r="V65" s="16" t="n"/>
      <c r="W65" s="16" t="n"/>
      <c r="X65" s="21" t="n"/>
      <c r="Y65" s="21" t="n"/>
      <c r="Z65" s="21" t="n"/>
      <c r="AA65" s="21" t="n"/>
      <c r="AB65" s="21" t="n"/>
      <c r="AC65" s="7" t="n"/>
      <c r="AD65" s="7" t="n"/>
      <c r="AE65" s="22" t="n"/>
      <c r="AF65" s="22" t="n"/>
      <c r="AG65" s="22" t="n"/>
      <c r="AH65" s="22">
        <f>IF(A65="","",SUM(AE65:AG65))</f>
        <v/>
      </c>
      <c r="AI65" s="21">
        <f>IF(AND(R65&lt;&gt;"",T65&lt;&gt;""),(T65-R65)*24,"")</f>
        <v/>
      </c>
      <c r="AJ65" s="21">
        <f>IF(AND(R65&lt;&gt;"",U65&lt;&gt;""),(U65-R65)*24,"")</f>
        <v/>
      </c>
      <c r="AK65" s="7">
        <f>IF(OR(AA65="",AI65=""),"",IF(AI65&lt;=AA65,"Oui","Non"))</f>
        <v/>
      </c>
      <c r="AL65" s="7">
        <f>IF(OR(AB65="",AJ65=""),"",IF(AJ65&lt;=AB65,"Oui","Non"))</f>
        <v/>
      </c>
      <c r="AM65" s="7">
        <f>IF(A65="","",IF(OR(N65="Réalisé",N65="Clôturé"),"Oui","Non"))</f>
        <v/>
      </c>
      <c r="AN65" s="7">
        <f>IF(AM65="","",IF(AND(AM65="Non",S65&lt;&gt;"",S65&lt;'Tableau de bord'!$C$7),"Oui","Non"))</f>
        <v/>
      </c>
      <c r="AO65" s="7">
        <f>IF(A65="","",IF(COUNTIF($A$5:$A$504,A65)&gt;1,"N° d’OT en double",IF(COUNTIF('Sites et équipements'!$D$5:$D$204,F65)=0,"Code installation inconnu",IF(OR(D65="",J65="",N65="",M65=""),"Champ obligatoire manquant",IF(AND(R65="",S65=""),"Date de demande ou planifiée manquante",IF(AND(AM65="Oui",V65=""),"Date de réalisation manquante",IF(AND(N65="Clôturé",W65=""),"Date de clôture manquante",IF(OR(AND(T65&lt;&gt;"",R65&lt;&gt;"",T65&lt;R65),AND(U65&lt;&gt;"",T65&lt;&gt;"",U65&lt;T65)),"Chronologie incohérente",IF(AND(Q65="Oui",U65=""),"Rétablissement non daté","OK")))))))))</f>
        <v/>
      </c>
      <c r="AP65" s="16">
        <f>IF(R65&lt;&gt;"",R65,IF(S65&lt;&gt;"",S65,""))</f>
        <v/>
      </c>
      <c r="AQ65" s="7">
        <f>IF(AND(A65&lt;&gt;"",OR('Tableau de bord'!$C$9="",D65='Tableau de bord'!$C$9),OR('Tableau de bord'!$C$10="",E65='Tableau de bord'!$C$10),OR('Tableau de bord'!$C$11="",G65='Tableau de bord'!$C$11),OR('Tableau de bord'!$C$12="",H65='Tableau de bord'!$C$12),OR('Tableau de bord'!$C$13="",J65='Tableau de bord'!$C$13),OR('Tableau de bord'!$C$14="",N65='Tableau de bord'!$C$14),OR('Tableau de bord'!$C$15="",M65='Tableau de bord'!$C$15),OR('Tableau de bord'!$C$16="",O65='Tableau de bord'!$C$16),OR('Tableau de bord'!$C$17="",AD65='Tableau de bord'!$C$17)),1,0)</f>
        <v/>
      </c>
      <c r="AR65" s="7">
        <f>IF(AND(A65&lt;&gt;"",AP65&lt;&gt;""),IF(AND(AP65&gt;='Tableau de bord'!$C$5,AP65&lt;'Tableau de bord'!$C$6+1),1,0),0)</f>
        <v/>
      </c>
      <c r="AS65" s="7">
        <f>IF(AND(AQ65=1,AR65=1),1,0)</f>
        <v/>
      </c>
      <c r="AT65" s="7">
        <f>IF(AND(AS65=1,J65="Corrective"),1,0)</f>
        <v/>
      </c>
      <c r="AU65" s="7">
        <f>IF(AND(AS65=1,J65="Préventive"),1,0)</f>
        <v/>
      </c>
      <c r="AV65" s="7">
        <f>IF(AND(AS65=1,Q65="Oui"),1,0)</f>
        <v/>
      </c>
      <c r="AW65" s="21">
        <f>IF(AND(AV65=1,AJ65&lt;&gt;""),AJ65,0)</f>
        <v/>
      </c>
      <c r="AX65" s="21">
        <f>IF(AND(AS65=1,Y65&lt;&gt;""),Y65,0)</f>
        <v/>
      </c>
      <c r="AY65" s="22">
        <f>IF(AND(AS65=1,AH65&lt;&gt;""),AH65,0)</f>
        <v/>
      </c>
      <c r="AZ65" s="22">
        <f>IF(AS65=1,SUM(AE65:AF65),0)</f>
        <v/>
      </c>
      <c r="BA65" s="22">
        <f>IF(AND(AS65=1,AC65="Hors forfait"),AY65,0)</f>
        <v/>
      </c>
      <c r="BB65" s="7">
        <f>IF(AND(AS65=1,AK65&lt;&gt;""),1,0)</f>
        <v/>
      </c>
      <c r="BC65" s="7">
        <f>IF(AND(BB65=1,AK65="Oui"),1,0)</f>
        <v/>
      </c>
      <c r="BD65" s="7">
        <f>IF(AND(AS65=1,AL65&lt;&gt;""),1,0)</f>
        <v/>
      </c>
      <c r="BE65" s="7">
        <f>IF(AND(BD65=1,AL65="Oui"),1,0)</f>
        <v/>
      </c>
      <c r="BF65" s="7">
        <f>IF(AND(AQ65=1,AM65="Non"),1,0)</f>
        <v/>
      </c>
      <c r="BG65" s="21">
        <f>IF(AND(BF65=1,Z65&lt;&gt;""),Z65,0)</f>
        <v/>
      </c>
      <c r="BH65" s="7">
        <f>IF(AND(BF65=1,AN65="Oui"),1,0)</f>
        <v/>
      </c>
      <c r="BI65" s="7">
        <f>IF(AS65=1,N65,"")</f>
        <v/>
      </c>
      <c r="BJ65" s="7">
        <f>IF(BF65=1,N65,"")</f>
        <v/>
      </c>
      <c r="BK65" s="7">
        <f>IF(BF65=1,M65,"")</f>
        <v/>
      </c>
      <c r="BL65" s="7">
        <f>IF(AR65=1,D65&amp;" | "&amp;J65,"")</f>
        <v/>
      </c>
      <c r="BM65" s="7">
        <f>IF(AND(AR65=1,AL65="Non"),D65,"")</f>
        <v/>
      </c>
      <c r="BN65" s="7">
        <f>IF(OR(AO65="",AO65="OK"),0,1)</f>
        <v/>
      </c>
    </row>
    <row r="66" ht="18" customHeight="1">
      <c r="A66" s="7" t="n"/>
      <c r="B66" s="7" t="n"/>
      <c r="C66" s="7" t="n"/>
      <c r="D66" s="7" t="n"/>
      <c r="E66" s="7" t="n"/>
      <c r="F66" s="7" t="n"/>
      <c r="G66" s="7" t="n"/>
      <c r="H66" s="7" t="n"/>
      <c r="I66" s="7" t="n"/>
      <c r="J66" s="7" t="n"/>
      <c r="K66" s="7" t="n"/>
      <c r="L66" s="7" t="n"/>
      <c r="M66" s="7" t="n"/>
      <c r="N66" s="7" t="n"/>
      <c r="O66" s="7" t="n"/>
      <c r="P66" s="7" t="n"/>
      <c r="Q66" s="7" t="n"/>
      <c r="R66" s="20" t="n"/>
      <c r="S66" s="16" t="n"/>
      <c r="T66" s="20" t="n"/>
      <c r="U66" s="20" t="n"/>
      <c r="V66" s="16" t="n"/>
      <c r="W66" s="16" t="n"/>
      <c r="X66" s="21" t="n"/>
      <c r="Y66" s="21" t="n"/>
      <c r="Z66" s="21" t="n"/>
      <c r="AA66" s="21" t="n"/>
      <c r="AB66" s="21" t="n"/>
      <c r="AC66" s="7" t="n"/>
      <c r="AD66" s="7" t="n"/>
      <c r="AE66" s="22" t="n"/>
      <c r="AF66" s="22" t="n"/>
      <c r="AG66" s="22" t="n"/>
      <c r="AH66" s="22">
        <f>IF(A66="","",SUM(AE66:AG66))</f>
        <v/>
      </c>
      <c r="AI66" s="21">
        <f>IF(AND(R66&lt;&gt;"",T66&lt;&gt;""),(T66-R66)*24,"")</f>
        <v/>
      </c>
      <c r="AJ66" s="21">
        <f>IF(AND(R66&lt;&gt;"",U66&lt;&gt;""),(U66-R66)*24,"")</f>
        <v/>
      </c>
      <c r="AK66" s="7">
        <f>IF(OR(AA66="",AI66=""),"",IF(AI66&lt;=AA66,"Oui","Non"))</f>
        <v/>
      </c>
      <c r="AL66" s="7">
        <f>IF(OR(AB66="",AJ66=""),"",IF(AJ66&lt;=AB66,"Oui","Non"))</f>
        <v/>
      </c>
      <c r="AM66" s="7">
        <f>IF(A66="","",IF(OR(N66="Réalisé",N66="Clôturé"),"Oui","Non"))</f>
        <v/>
      </c>
      <c r="AN66" s="7">
        <f>IF(AM66="","",IF(AND(AM66="Non",S66&lt;&gt;"",S66&lt;'Tableau de bord'!$C$7),"Oui","Non"))</f>
        <v/>
      </c>
      <c r="AO66" s="7">
        <f>IF(A66="","",IF(COUNTIF($A$5:$A$504,A66)&gt;1,"N° d’OT en double",IF(COUNTIF('Sites et équipements'!$D$5:$D$204,F66)=0,"Code installation inconnu",IF(OR(D66="",J66="",N66="",M66=""),"Champ obligatoire manquant",IF(AND(R66="",S66=""),"Date de demande ou planifiée manquante",IF(AND(AM66="Oui",V66=""),"Date de réalisation manquante",IF(AND(N66="Clôturé",W66=""),"Date de clôture manquante",IF(OR(AND(T66&lt;&gt;"",R66&lt;&gt;"",T66&lt;R66),AND(U66&lt;&gt;"",T66&lt;&gt;"",U66&lt;T66)),"Chronologie incohérente",IF(AND(Q66="Oui",U66=""),"Rétablissement non daté","OK")))))))))</f>
        <v/>
      </c>
      <c r="AP66" s="16">
        <f>IF(R66&lt;&gt;"",R66,IF(S66&lt;&gt;"",S66,""))</f>
        <v/>
      </c>
      <c r="AQ66" s="7">
        <f>IF(AND(A66&lt;&gt;"",OR('Tableau de bord'!$C$9="",D66='Tableau de bord'!$C$9),OR('Tableau de bord'!$C$10="",E66='Tableau de bord'!$C$10),OR('Tableau de bord'!$C$11="",G66='Tableau de bord'!$C$11),OR('Tableau de bord'!$C$12="",H66='Tableau de bord'!$C$12),OR('Tableau de bord'!$C$13="",J66='Tableau de bord'!$C$13),OR('Tableau de bord'!$C$14="",N66='Tableau de bord'!$C$14),OR('Tableau de bord'!$C$15="",M66='Tableau de bord'!$C$15),OR('Tableau de bord'!$C$16="",O66='Tableau de bord'!$C$16),OR('Tableau de bord'!$C$17="",AD66='Tableau de bord'!$C$17)),1,0)</f>
        <v/>
      </c>
      <c r="AR66" s="7">
        <f>IF(AND(A66&lt;&gt;"",AP66&lt;&gt;""),IF(AND(AP66&gt;='Tableau de bord'!$C$5,AP66&lt;'Tableau de bord'!$C$6+1),1,0),0)</f>
        <v/>
      </c>
      <c r="AS66" s="7">
        <f>IF(AND(AQ66=1,AR66=1),1,0)</f>
        <v/>
      </c>
      <c r="AT66" s="7">
        <f>IF(AND(AS66=1,J66="Corrective"),1,0)</f>
        <v/>
      </c>
      <c r="AU66" s="7">
        <f>IF(AND(AS66=1,J66="Préventive"),1,0)</f>
        <v/>
      </c>
      <c r="AV66" s="7">
        <f>IF(AND(AS66=1,Q66="Oui"),1,0)</f>
        <v/>
      </c>
      <c r="AW66" s="21">
        <f>IF(AND(AV66=1,AJ66&lt;&gt;""),AJ66,0)</f>
        <v/>
      </c>
      <c r="AX66" s="21">
        <f>IF(AND(AS66=1,Y66&lt;&gt;""),Y66,0)</f>
        <v/>
      </c>
      <c r="AY66" s="22">
        <f>IF(AND(AS66=1,AH66&lt;&gt;""),AH66,0)</f>
        <v/>
      </c>
      <c r="AZ66" s="22">
        <f>IF(AS66=1,SUM(AE66:AF66),0)</f>
        <v/>
      </c>
      <c r="BA66" s="22">
        <f>IF(AND(AS66=1,AC66="Hors forfait"),AY66,0)</f>
        <v/>
      </c>
      <c r="BB66" s="7">
        <f>IF(AND(AS66=1,AK66&lt;&gt;""),1,0)</f>
        <v/>
      </c>
      <c r="BC66" s="7">
        <f>IF(AND(BB66=1,AK66="Oui"),1,0)</f>
        <v/>
      </c>
      <c r="BD66" s="7">
        <f>IF(AND(AS66=1,AL66&lt;&gt;""),1,0)</f>
        <v/>
      </c>
      <c r="BE66" s="7">
        <f>IF(AND(BD66=1,AL66="Oui"),1,0)</f>
        <v/>
      </c>
      <c r="BF66" s="7">
        <f>IF(AND(AQ66=1,AM66="Non"),1,0)</f>
        <v/>
      </c>
      <c r="BG66" s="21">
        <f>IF(AND(BF66=1,Z66&lt;&gt;""),Z66,0)</f>
        <v/>
      </c>
      <c r="BH66" s="7">
        <f>IF(AND(BF66=1,AN66="Oui"),1,0)</f>
        <v/>
      </c>
      <c r="BI66" s="7">
        <f>IF(AS66=1,N66,"")</f>
        <v/>
      </c>
      <c r="BJ66" s="7">
        <f>IF(BF66=1,N66,"")</f>
        <v/>
      </c>
      <c r="BK66" s="7">
        <f>IF(BF66=1,M66,"")</f>
        <v/>
      </c>
      <c r="BL66" s="7">
        <f>IF(AR66=1,D66&amp;" | "&amp;J66,"")</f>
        <v/>
      </c>
      <c r="BM66" s="7">
        <f>IF(AND(AR66=1,AL66="Non"),D66,"")</f>
        <v/>
      </c>
      <c r="BN66" s="7">
        <f>IF(OR(AO66="",AO66="OK"),0,1)</f>
        <v/>
      </c>
    </row>
    <row r="67" ht="18" customHeight="1">
      <c r="A67" s="7" t="n"/>
      <c r="B67" s="7" t="n"/>
      <c r="C67" s="7" t="n"/>
      <c r="D67" s="7" t="n"/>
      <c r="E67" s="7" t="n"/>
      <c r="F67" s="7" t="n"/>
      <c r="G67" s="7" t="n"/>
      <c r="H67" s="7" t="n"/>
      <c r="I67" s="7" t="n"/>
      <c r="J67" s="7" t="n"/>
      <c r="K67" s="7" t="n"/>
      <c r="L67" s="7" t="n"/>
      <c r="M67" s="7" t="n"/>
      <c r="N67" s="7" t="n"/>
      <c r="O67" s="7" t="n"/>
      <c r="P67" s="7" t="n"/>
      <c r="Q67" s="7" t="n"/>
      <c r="R67" s="20" t="n"/>
      <c r="S67" s="16" t="n"/>
      <c r="T67" s="20" t="n"/>
      <c r="U67" s="20" t="n"/>
      <c r="V67" s="16" t="n"/>
      <c r="W67" s="16" t="n"/>
      <c r="X67" s="21" t="n"/>
      <c r="Y67" s="21" t="n"/>
      <c r="Z67" s="21" t="n"/>
      <c r="AA67" s="21" t="n"/>
      <c r="AB67" s="21" t="n"/>
      <c r="AC67" s="7" t="n"/>
      <c r="AD67" s="7" t="n"/>
      <c r="AE67" s="22" t="n"/>
      <c r="AF67" s="22" t="n"/>
      <c r="AG67" s="22" t="n"/>
      <c r="AH67" s="22">
        <f>IF(A67="","",SUM(AE67:AG67))</f>
        <v/>
      </c>
      <c r="AI67" s="21">
        <f>IF(AND(R67&lt;&gt;"",T67&lt;&gt;""),(T67-R67)*24,"")</f>
        <v/>
      </c>
      <c r="AJ67" s="21">
        <f>IF(AND(R67&lt;&gt;"",U67&lt;&gt;""),(U67-R67)*24,"")</f>
        <v/>
      </c>
      <c r="AK67" s="7">
        <f>IF(OR(AA67="",AI67=""),"",IF(AI67&lt;=AA67,"Oui","Non"))</f>
        <v/>
      </c>
      <c r="AL67" s="7">
        <f>IF(OR(AB67="",AJ67=""),"",IF(AJ67&lt;=AB67,"Oui","Non"))</f>
        <v/>
      </c>
      <c r="AM67" s="7">
        <f>IF(A67="","",IF(OR(N67="Réalisé",N67="Clôturé"),"Oui","Non"))</f>
        <v/>
      </c>
      <c r="AN67" s="7">
        <f>IF(AM67="","",IF(AND(AM67="Non",S67&lt;&gt;"",S67&lt;'Tableau de bord'!$C$7),"Oui","Non"))</f>
        <v/>
      </c>
      <c r="AO67" s="7">
        <f>IF(A67="","",IF(COUNTIF($A$5:$A$504,A67)&gt;1,"N° d’OT en double",IF(COUNTIF('Sites et équipements'!$D$5:$D$204,F67)=0,"Code installation inconnu",IF(OR(D67="",J67="",N67="",M67=""),"Champ obligatoire manquant",IF(AND(R67="",S67=""),"Date de demande ou planifiée manquante",IF(AND(AM67="Oui",V67=""),"Date de réalisation manquante",IF(AND(N67="Clôturé",W67=""),"Date de clôture manquante",IF(OR(AND(T67&lt;&gt;"",R67&lt;&gt;"",T67&lt;R67),AND(U67&lt;&gt;"",T67&lt;&gt;"",U67&lt;T67)),"Chronologie incohérente",IF(AND(Q67="Oui",U67=""),"Rétablissement non daté","OK")))))))))</f>
        <v/>
      </c>
      <c r="AP67" s="16">
        <f>IF(R67&lt;&gt;"",R67,IF(S67&lt;&gt;"",S67,""))</f>
        <v/>
      </c>
      <c r="AQ67" s="7">
        <f>IF(AND(A67&lt;&gt;"",OR('Tableau de bord'!$C$9="",D67='Tableau de bord'!$C$9),OR('Tableau de bord'!$C$10="",E67='Tableau de bord'!$C$10),OR('Tableau de bord'!$C$11="",G67='Tableau de bord'!$C$11),OR('Tableau de bord'!$C$12="",H67='Tableau de bord'!$C$12),OR('Tableau de bord'!$C$13="",J67='Tableau de bord'!$C$13),OR('Tableau de bord'!$C$14="",N67='Tableau de bord'!$C$14),OR('Tableau de bord'!$C$15="",M67='Tableau de bord'!$C$15),OR('Tableau de bord'!$C$16="",O67='Tableau de bord'!$C$16),OR('Tableau de bord'!$C$17="",AD67='Tableau de bord'!$C$17)),1,0)</f>
        <v/>
      </c>
      <c r="AR67" s="7">
        <f>IF(AND(A67&lt;&gt;"",AP67&lt;&gt;""),IF(AND(AP67&gt;='Tableau de bord'!$C$5,AP67&lt;'Tableau de bord'!$C$6+1),1,0),0)</f>
        <v/>
      </c>
      <c r="AS67" s="7">
        <f>IF(AND(AQ67=1,AR67=1),1,0)</f>
        <v/>
      </c>
      <c r="AT67" s="7">
        <f>IF(AND(AS67=1,J67="Corrective"),1,0)</f>
        <v/>
      </c>
      <c r="AU67" s="7">
        <f>IF(AND(AS67=1,J67="Préventive"),1,0)</f>
        <v/>
      </c>
      <c r="AV67" s="7">
        <f>IF(AND(AS67=1,Q67="Oui"),1,0)</f>
        <v/>
      </c>
      <c r="AW67" s="21">
        <f>IF(AND(AV67=1,AJ67&lt;&gt;""),AJ67,0)</f>
        <v/>
      </c>
      <c r="AX67" s="21">
        <f>IF(AND(AS67=1,Y67&lt;&gt;""),Y67,0)</f>
        <v/>
      </c>
      <c r="AY67" s="22">
        <f>IF(AND(AS67=1,AH67&lt;&gt;""),AH67,0)</f>
        <v/>
      </c>
      <c r="AZ67" s="22">
        <f>IF(AS67=1,SUM(AE67:AF67),0)</f>
        <v/>
      </c>
      <c r="BA67" s="22">
        <f>IF(AND(AS67=1,AC67="Hors forfait"),AY67,0)</f>
        <v/>
      </c>
      <c r="BB67" s="7">
        <f>IF(AND(AS67=1,AK67&lt;&gt;""),1,0)</f>
        <v/>
      </c>
      <c r="BC67" s="7">
        <f>IF(AND(BB67=1,AK67="Oui"),1,0)</f>
        <v/>
      </c>
      <c r="BD67" s="7">
        <f>IF(AND(AS67=1,AL67&lt;&gt;""),1,0)</f>
        <v/>
      </c>
      <c r="BE67" s="7">
        <f>IF(AND(BD67=1,AL67="Oui"),1,0)</f>
        <v/>
      </c>
      <c r="BF67" s="7">
        <f>IF(AND(AQ67=1,AM67="Non"),1,0)</f>
        <v/>
      </c>
      <c r="BG67" s="21">
        <f>IF(AND(BF67=1,Z67&lt;&gt;""),Z67,0)</f>
        <v/>
      </c>
      <c r="BH67" s="7">
        <f>IF(AND(BF67=1,AN67="Oui"),1,0)</f>
        <v/>
      </c>
      <c r="BI67" s="7">
        <f>IF(AS67=1,N67,"")</f>
        <v/>
      </c>
      <c r="BJ67" s="7">
        <f>IF(BF67=1,N67,"")</f>
        <v/>
      </c>
      <c r="BK67" s="7">
        <f>IF(BF67=1,M67,"")</f>
        <v/>
      </c>
      <c r="BL67" s="7">
        <f>IF(AR67=1,D67&amp;" | "&amp;J67,"")</f>
        <v/>
      </c>
      <c r="BM67" s="7">
        <f>IF(AND(AR67=1,AL67="Non"),D67,"")</f>
        <v/>
      </c>
      <c r="BN67" s="7">
        <f>IF(OR(AO67="",AO67="OK"),0,1)</f>
        <v/>
      </c>
    </row>
    <row r="68" ht="18" customHeight="1">
      <c r="A68" s="7" t="n"/>
      <c r="B68" s="7" t="n"/>
      <c r="C68" s="7" t="n"/>
      <c r="D68" s="7" t="n"/>
      <c r="E68" s="7" t="n"/>
      <c r="F68" s="7" t="n"/>
      <c r="G68" s="7" t="n"/>
      <c r="H68" s="7" t="n"/>
      <c r="I68" s="7" t="n"/>
      <c r="J68" s="7" t="n"/>
      <c r="K68" s="7" t="n"/>
      <c r="L68" s="7" t="n"/>
      <c r="M68" s="7" t="n"/>
      <c r="N68" s="7" t="n"/>
      <c r="O68" s="7" t="n"/>
      <c r="P68" s="7" t="n"/>
      <c r="Q68" s="7" t="n"/>
      <c r="R68" s="20" t="n"/>
      <c r="S68" s="16" t="n"/>
      <c r="T68" s="20" t="n"/>
      <c r="U68" s="20" t="n"/>
      <c r="V68" s="16" t="n"/>
      <c r="W68" s="16" t="n"/>
      <c r="X68" s="21" t="n"/>
      <c r="Y68" s="21" t="n"/>
      <c r="Z68" s="21" t="n"/>
      <c r="AA68" s="21" t="n"/>
      <c r="AB68" s="21" t="n"/>
      <c r="AC68" s="7" t="n"/>
      <c r="AD68" s="7" t="n"/>
      <c r="AE68" s="22" t="n"/>
      <c r="AF68" s="22" t="n"/>
      <c r="AG68" s="22" t="n"/>
      <c r="AH68" s="22">
        <f>IF(A68="","",SUM(AE68:AG68))</f>
        <v/>
      </c>
      <c r="AI68" s="21">
        <f>IF(AND(R68&lt;&gt;"",T68&lt;&gt;""),(T68-R68)*24,"")</f>
        <v/>
      </c>
      <c r="AJ68" s="21">
        <f>IF(AND(R68&lt;&gt;"",U68&lt;&gt;""),(U68-R68)*24,"")</f>
        <v/>
      </c>
      <c r="AK68" s="7">
        <f>IF(OR(AA68="",AI68=""),"",IF(AI68&lt;=AA68,"Oui","Non"))</f>
        <v/>
      </c>
      <c r="AL68" s="7">
        <f>IF(OR(AB68="",AJ68=""),"",IF(AJ68&lt;=AB68,"Oui","Non"))</f>
        <v/>
      </c>
      <c r="AM68" s="7">
        <f>IF(A68="","",IF(OR(N68="Réalisé",N68="Clôturé"),"Oui","Non"))</f>
        <v/>
      </c>
      <c r="AN68" s="7">
        <f>IF(AM68="","",IF(AND(AM68="Non",S68&lt;&gt;"",S68&lt;'Tableau de bord'!$C$7),"Oui","Non"))</f>
        <v/>
      </c>
      <c r="AO68" s="7">
        <f>IF(A68="","",IF(COUNTIF($A$5:$A$504,A68)&gt;1,"N° d’OT en double",IF(COUNTIF('Sites et équipements'!$D$5:$D$204,F68)=0,"Code installation inconnu",IF(OR(D68="",J68="",N68="",M68=""),"Champ obligatoire manquant",IF(AND(R68="",S68=""),"Date de demande ou planifiée manquante",IF(AND(AM68="Oui",V68=""),"Date de réalisation manquante",IF(AND(N68="Clôturé",W68=""),"Date de clôture manquante",IF(OR(AND(T68&lt;&gt;"",R68&lt;&gt;"",T68&lt;R68),AND(U68&lt;&gt;"",T68&lt;&gt;"",U68&lt;T68)),"Chronologie incohérente",IF(AND(Q68="Oui",U68=""),"Rétablissement non daté","OK")))))))))</f>
        <v/>
      </c>
      <c r="AP68" s="16">
        <f>IF(R68&lt;&gt;"",R68,IF(S68&lt;&gt;"",S68,""))</f>
        <v/>
      </c>
      <c r="AQ68" s="7">
        <f>IF(AND(A68&lt;&gt;"",OR('Tableau de bord'!$C$9="",D68='Tableau de bord'!$C$9),OR('Tableau de bord'!$C$10="",E68='Tableau de bord'!$C$10),OR('Tableau de bord'!$C$11="",G68='Tableau de bord'!$C$11),OR('Tableau de bord'!$C$12="",H68='Tableau de bord'!$C$12),OR('Tableau de bord'!$C$13="",J68='Tableau de bord'!$C$13),OR('Tableau de bord'!$C$14="",N68='Tableau de bord'!$C$14),OR('Tableau de bord'!$C$15="",M68='Tableau de bord'!$C$15),OR('Tableau de bord'!$C$16="",O68='Tableau de bord'!$C$16),OR('Tableau de bord'!$C$17="",AD68='Tableau de bord'!$C$17)),1,0)</f>
        <v/>
      </c>
      <c r="AR68" s="7">
        <f>IF(AND(A68&lt;&gt;"",AP68&lt;&gt;""),IF(AND(AP68&gt;='Tableau de bord'!$C$5,AP68&lt;'Tableau de bord'!$C$6+1),1,0),0)</f>
        <v/>
      </c>
      <c r="AS68" s="7">
        <f>IF(AND(AQ68=1,AR68=1),1,0)</f>
        <v/>
      </c>
      <c r="AT68" s="7">
        <f>IF(AND(AS68=1,J68="Corrective"),1,0)</f>
        <v/>
      </c>
      <c r="AU68" s="7">
        <f>IF(AND(AS68=1,J68="Préventive"),1,0)</f>
        <v/>
      </c>
      <c r="AV68" s="7">
        <f>IF(AND(AS68=1,Q68="Oui"),1,0)</f>
        <v/>
      </c>
      <c r="AW68" s="21">
        <f>IF(AND(AV68=1,AJ68&lt;&gt;""),AJ68,0)</f>
        <v/>
      </c>
      <c r="AX68" s="21">
        <f>IF(AND(AS68=1,Y68&lt;&gt;""),Y68,0)</f>
        <v/>
      </c>
      <c r="AY68" s="22">
        <f>IF(AND(AS68=1,AH68&lt;&gt;""),AH68,0)</f>
        <v/>
      </c>
      <c r="AZ68" s="22">
        <f>IF(AS68=1,SUM(AE68:AF68),0)</f>
        <v/>
      </c>
      <c r="BA68" s="22">
        <f>IF(AND(AS68=1,AC68="Hors forfait"),AY68,0)</f>
        <v/>
      </c>
      <c r="BB68" s="7">
        <f>IF(AND(AS68=1,AK68&lt;&gt;""),1,0)</f>
        <v/>
      </c>
      <c r="BC68" s="7">
        <f>IF(AND(BB68=1,AK68="Oui"),1,0)</f>
        <v/>
      </c>
      <c r="BD68" s="7">
        <f>IF(AND(AS68=1,AL68&lt;&gt;""),1,0)</f>
        <v/>
      </c>
      <c r="BE68" s="7">
        <f>IF(AND(BD68=1,AL68="Oui"),1,0)</f>
        <v/>
      </c>
      <c r="BF68" s="7">
        <f>IF(AND(AQ68=1,AM68="Non"),1,0)</f>
        <v/>
      </c>
      <c r="BG68" s="21">
        <f>IF(AND(BF68=1,Z68&lt;&gt;""),Z68,0)</f>
        <v/>
      </c>
      <c r="BH68" s="7">
        <f>IF(AND(BF68=1,AN68="Oui"),1,0)</f>
        <v/>
      </c>
      <c r="BI68" s="7">
        <f>IF(AS68=1,N68,"")</f>
        <v/>
      </c>
      <c r="BJ68" s="7">
        <f>IF(BF68=1,N68,"")</f>
        <v/>
      </c>
      <c r="BK68" s="7">
        <f>IF(BF68=1,M68,"")</f>
        <v/>
      </c>
      <c r="BL68" s="7">
        <f>IF(AR68=1,D68&amp;" | "&amp;J68,"")</f>
        <v/>
      </c>
      <c r="BM68" s="7">
        <f>IF(AND(AR68=1,AL68="Non"),D68,"")</f>
        <v/>
      </c>
      <c r="BN68" s="7">
        <f>IF(OR(AO68="",AO68="OK"),0,1)</f>
        <v/>
      </c>
    </row>
    <row r="69" ht="18" customHeight="1">
      <c r="A69" s="7" t="n"/>
      <c r="B69" s="7" t="n"/>
      <c r="C69" s="7" t="n"/>
      <c r="D69" s="7" t="n"/>
      <c r="E69" s="7" t="n"/>
      <c r="F69" s="7" t="n"/>
      <c r="G69" s="7" t="n"/>
      <c r="H69" s="7" t="n"/>
      <c r="I69" s="7" t="n"/>
      <c r="J69" s="7" t="n"/>
      <c r="K69" s="7" t="n"/>
      <c r="L69" s="7" t="n"/>
      <c r="M69" s="7" t="n"/>
      <c r="N69" s="7" t="n"/>
      <c r="O69" s="7" t="n"/>
      <c r="P69" s="7" t="n"/>
      <c r="Q69" s="7" t="n"/>
      <c r="R69" s="20" t="n"/>
      <c r="S69" s="16" t="n"/>
      <c r="T69" s="20" t="n"/>
      <c r="U69" s="20" t="n"/>
      <c r="V69" s="16" t="n"/>
      <c r="W69" s="16" t="n"/>
      <c r="X69" s="21" t="n"/>
      <c r="Y69" s="21" t="n"/>
      <c r="Z69" s="21" t="n"/>
      <c r="AA69" s="21" t="n"/>
      <c r="AB69" s="21" t="n"/>
      <c r="AC69" s="7" t="n"/>
      <c r="AD69" s="7" t="n"/>
      <c r="AE69" s="22" t="n"/>
      <c r="AF69" s="22" t="n"/>
      <c r="AG69" s="22" t="n"/>
      <c r="AH69" s="22">
        <f>IF(A69="","",SUM(AE69:AG69))</f>
        <v/>
      </c>
      <c r="AI69" s="21">
        <f>IF(AND(R69&lt;&gt;"",T69&lt;&gt;""),(T69-R69)*24,"")</f>
        <v/>
      </c>
      <c r="AJ69" s="21">
        <f>IF(AND(R69&lt;&gt;"",U69&lt;&gt;""),(U69-R69)*24,"")</f>
        <v/>
      </c>
      <c r="AK69" s="7">
        <f>IF(OR(AA69="",AI69=""),"",IF(AI69&lt;=AA69,"Oui","Non"))</f>
        <v/>
      </c>
      <c r="AL69" s="7">
        <f>IF(OR(AB69="",AJ69=""),"",IF(AJ69&lt;=AB69,"Oui","Non"))</f>
        <v/>
      </c>
      <c r="AM69" s="7">
        <f>IF(A69="","",IF(OR(N69="Réalisé",N69="Clôturé"),"Oui","Non"))</f>
        <v/>
      </c>
      <c r="AN69" s="7">
        <f>IF(AM69="","",IF(AND(AM69="Non",S69&lt;&gt;"",S69&lt;'Tableau de bord'!$C$7),"Oui","Non"))</f>
        <v/>
      </c>
      <c r="AO69" s="7">
        <f>IF(A69="","",IF(COUNTIF($A$5:$A$504,A69)&gt;1,"N° d’OT en double",IF(COUNTIF('Sites et équipements'!$D$5:$D$204,F69)=0,"Code installation inconnu",IF(OR(D69="",J69="",N69="",M69=""),"Champ obligatoire manquant",IF(AND(R69="",S69=""),"Date de demande ou planifiée manquante",IF(AND(AM69="Oui",V69=""),"Date de réalisation manquante",IF(AND(N69="Clôturé",W69=""),"Date de clôture manquante",IF(OR(AND(T69&lt;&gt;"",R69&lt;&gt;"",T69&lt;R69),AND(U69&lt;&gt;"",T69&lt;&gt;"",U69&lt;T69)),"Chronologie incohérente",IF(AND(Q69="Oui",U69=""),"Rétablissement non daté","OK")))))))))</f>
        <v/>
      </c>
      <c r="AP69" s="16">
        <f>IF(R69&lt;&gt;"",R69,IF(S69&lt;&gt;"",S69,""))</f>
        <v/>
      </c>
      <c r="AQ69" s="7">
        <f>IF(AND(A69&lt;&gt;"",OR('Tableau de bord'!$C$9="",D69='Tableau de bord'!$C$9),OR('Tableau de bord'!$C$10="",E69='Tableau de bord'!$C$10),OR('Tableau de bord'!$C$11="",G69='Tableau de bord'!$C$11),OR('Tableau de bord'!$C$12="",H69='Tableau de bord'!$C$12),OR('Tableau de bord'!$C$13="",J69='Tableau de bord'!$C$13),OR('Tableau de bord'!$C$14="",N69='Tableau de bord'!$C$14),OR('Tableau de bord'!$C$15="",M69='Tableau de bord'!$C$15),OR('Tableau de bord'!$C$16="",O69='Tableau de bord'!$C$16),OR('Tableau de bord'!$C$17="",AD69='Tableau de bord'!$C$17)),1,0)</f>
        <v/>
      </c>
      <c r="AR69" s="7">
        <f>IF(AND(A69&lt;&gt;"",AP69&lt;&gt;""),IF(AND(AP69&gt;='Tableau de bord'!$C$5,AP69&lt;'Tableau de bord'!$C$6+1),1,0),0)</f>
        <v/>
      </c>
      <c r="AS69" s="7">
        <f>IF(AND(AQ69=1,AR69=1),1,0)</f>
        <v/>
      </c>
      <c r="AT69" s="7">
        <f>IF(AND(AS69=1,J69="Corrective"),1,0)</f>
        <v/>
      </c>
      <c r="AU69" s="7">
        <f>IF(AND(AS69=1,J69="Préventive"),1,0)</f>
        <v/>
      </c>
      <c r="AV69" s="7">
        <f>IF(AND(AS69=1,Q69="Oui"),1,0)</f>
        <v/>
      </c>
      <c r="AW69" s="21">
        <f>IF(AND(AV69=1,AJ69&lt;&gt;""),AJ69,0)</f>
        <v/>
      </c>
      <c r="AX69" s="21">
        <f>IF(AND(AS69=1,Y69&lt;&gt;""),Y69,0)</f>
        <v/>
      </c>
      <c r="AY69" s="22">
        <f>IF(AND(AS69=1,AH69&lt;&gt;""),AH69,0)</f>
        <v/>
      </c>
      <c r="AZ69" s="22">
        <f>IF(AS69=1,SUM(AE69:AF69),0)</f>
        <v/>
      </c>
      <c r="BA69" s="22">
        <f>IF(AND(AS69=1,AC69="Hors forfait"),AY69,0)</f>
        <v/>
      </c>
      <c r="BB69" s="7">
        <f>IF(AND(AS69=1,AK69&lt;&gt;""),1,0)</f>
        <v/>
      </c>
      <c r="BC69" s="7">
        <f>IF(AND(BB69=1,AK69="Oui"),1,0)</f>
        <v/>
      </c>
      <c r="BD69" s="7">
        <f>IF(AND(AS69=1,AL69&lt;&gt;""),1,0)</f>
        <v/>
      </c>
      <c r="BE69" s="7">
        <f>IF(AND(BD69=1,AL69="Oui"),1,0)</f>
        <v/>
      </c>
      <c r="BF69" s="7">
        <f>IF(AND(AQ69=1,AM69="Non"),1,0)</f>
        <v/>
      </c>
      <c r="BG69" s="21">
        <f>IF(AND(BF69=1,Z69&lt;&gt;""),Z69,0)</f>
        <v/>
      </c>
      <c r="BH69" s="7">
        <f>IF(AND(BF69=1,AN69="Oui"),1,0)</f>
        <v/>
      </c>
      <c r="BI69" s="7">
        <f>IF(AS69=1,N69,"")</f>
        <v/>
      </c>
      <c r="BJ69" s="7">
        <f>IF(BF69=1,N69,"")</f>
        <v/>
      </c>
      <c r="BK69" s="7">
        <f>IF(BF69=1,M69,"")</f>
        <v/>
      </c>
      <c r="BL69" s="7">
        <f>IF(AR69=1,D69&amp;" | "&amp;J69,"")</f>
        <v/>
      </c>
      <c r="BM69" s="7">
        <f>IF(AND(AR69=1,AL69="Non"),D69,"")</f>
        <v/>
      </c>
      <c r="BN69" s="7">
        <f>IF(OR(AO69="",AO69="OK"),0,1)</f>
        <v/>
      </c>
    </row>
    <row r="70" ht="18" customHeight="1">
      <c r="A70" s="7" t="n"/>
      <c r="B70" s="7" t="n"/>
      <c r="C70" s="7" t="n"/>
      <c r="D70" s="7" t="n"/>
      <c r="E70" s="7" t="n"/>
      <c r="F70" s="7" t="n"/>
      <c r="G70" s="7" t="n"/>
      <c r="H70" s="7" t="n"/>
      <c r="I70" s="7" t="n"/>
      <c r="J70" s="7" t="n"/>
      <c r="K70" s="7" t="n"/>
      <c r="L70" s="7" t="n"/>
      <c r="M70" s="7" t="n"/>
      <c r="N70" s="7" t="n"/>
      <c r="O70" s="7" t="n"/>
      <c r="P70" s="7" t="n"/>
      <c r="Q70" s="7" t="n"/>
      <c r="R70" s="20" t="n"/>
      <c r="S70" s="16" t="n"/>
      <c r="T70" s="20" t="n"/>
      <c r="U70" s="20" t="n"/>
      <c r="V70" s="16" t="n"/>
      <c r="W70" s="16" t="n"/>
      <c r="X70" s="21" t="n"/>
      <c r="Y70" s="21" t="n"/>
      <c r="Z70" s="21" t="n"/>
      <c r="AA70" s="21" t="n"/>
      <c r="AB70" s="21" t="n"/>
      <c r="AC70" s="7" t="n"/>
      <c r="AD70" s="7" t="n"/>
      <c r="AE70" s="22" t="n"/>
      <c r="AF70" s="22" t="n"/>
      <c r="AG70" s="22" t="n"/>
      <c r="AH70" s="22">
        <f>IF(A70="","",SUM(AE70:AG70))</f>
        <v/>
      </c>
      <c r="AI70" s="21">
        <f>IF(AND(R70&lt;&gt;"",T70&lt;&gt;""),(T70-R70)*24,"")</f>
        <v/>
      </c>
      <c r="AJ70" s="21">
        <f>IF(AND(R70&lt;&gt;"",U70&lt;&gt;""),(U70-R70)*24,"")</f>
        <v/>
      </c>
      <c r="AK70" s="7">
        <f>IF(OR(AA70="",AI70=""),"",IF(AI70&lt;=AA70,"Oui","Non"))</f>
        <v/>
      </c>
      <c r="AL70" s="7">
        <f>IF(OR(AB70="",AJ70=""),"",IF(AJ70&lt;=AB70,"Oui","Non"))</f>
        <v/>
      </c>
      <c r="AM70" s="7">
        <f>IF(A70="","",IF(OR(N70="Réalisé",N70="Clôturé"),"Oui","Non"))</f>
        <v/>
      </c>
      <c r="AN70" s="7">
        <f>IF(AM70="","",IF(AND(AM70="Non",S70&lt;&gt;"",S70&lt;'Tableau de bord'!$C$7),"Oui","Non"))</f>
        <v/>
      </c>
      <c r="AO70" s="7">
        <f>IF(A70="","",IF(COUNTIF($A$5:$A$504,A70)&gt;1,"N° d’OT en double",IF(COUNTIF('Sites et équipements'!$D$5:$D$204,F70)=0,"Code installation inconnu",IF(OR(D70="",J70="",N70="",M70=""),"Champ obligatoire manquant",IF(AND(R70="",S70=""),"Date de demande ou planifiée manquante",IF(AND(AM70="Oui",V70=""),"Date de réalisation manquante",IF(AND(N70="Clôturé",W70=""),"Date de clôture manquante",IF(OR(AND(T70&lt;&gt;"",R70&lt;&gt;"",T70&lt;R70),AND(U70&lt;&gt;"",T70&lt;&gt;"",U70&lt;T70)),"Chronologie incohérente",IF(AND(Q70="Oui",U70=""),"Rétablissement non daté","OK")))))))))</f>
        <v/>
      </c>
      <c r="AP70" s="16">
        <f>IF(R70&lt;&gt;"",R70,IF(S70&lt;&gt;"",S70,""))</f>
        <v/>
      </c>
      <c r="AQ70" s="7">
        <f>IF(AND(A70&lt;&gt;"",OR('Tableau de bord'!$C$9="",D70='Tableau de bord'!$C$9),OR('Tableau de bord'!$C$10="",E70='Tableau de bord'!$C$10),OR('Tableau de bord'!$C$11="",G70='Tableau de bord'!$C$11),OR('Tableau de bord'!$C$12="",H70='Tableau de bord'!$C$12),OR('Tableau de bord'!$C$13="",J70='Tableau de bord'!$C$13),OR('Tableau de bord'!$C$14="",N70='Tableau de bord'!$C$14),OR('Tableau de bord'!$C$15="",M70='Tableau de bord'!$C$15),OR('Tableau de bord'!$C$16="",O70='Tableau de bord'!$C$16),OR('Tableau de bord'!$C$17="",AD70='Tableau de bord'!$C$17)),1,0)</f>
        <v/>
      </c>
      <c r="AR70" s="7">
        <f>IF(AND(A70&lt;&gt;"",AP70&lt;&gt;""),IF(AND(AP70&gt;='Tableau de bord'!$C$5,AP70&lt;'Tableau de bord'!$C$6+1),1,0),0)</f>
        <v/>
      </c>
      <c r="AS70" s="7">
        <f>IF(AND(AQ70=1,AR70=1),1,0)</f>
        <v/>
      </c>
      <c r="AT70" s="7">
        <f>IF(AND(AS70=1,J70="Corrective"),1,0)</f>
        <v/>
      </c>
      <c r="AU70" s="7">
        <f>IF(AND(AS70=1,J70="Préventive"),1,0)</f>
        <v/>
      </c>
      <c r="AV70" s="7">
        <f>IF(AND(AS70=1,Q70="Oui"),1,0)</f>
        <v/>
      </c>
      <c r="AW70" s="21">
        <f>IF(AND(AV70=1,AJ70&lt;&gt;""),AJ70,0)</f>
        <v/>
      </c>
      <c r="AX70" s="21">
        <f>IF(AND(AS70=1,Y70&lt;&gt;""),Y70,0)</f>
        <v/>
      </c>
      <c r="AY70" s="22">
        <f>IF(AND(AS70=1,AH70&lt;&gt;""),AH70,0)</f>
        <v/>
      </c>
      <c r="AZ70" s="22">
        <f>IF(AS70=1,SUM(AE70:AF70),0)</f>
        <v/>
      </c>
      <c r="BA70" s="22">
        <f>IF(AND(AS70=1,AC70="Hors forfait"),AY70,0)</f>
        <v/>
      </c>
      <c r="BB70" s="7">
        <f>IF(AND(AS70=1,AK70&lt;&gt;""),1,0)</f>
        <v/>
      </c>
      <c r="BC70" s="7">
        <f>IF(AND(BB70=1,AK70="Oui"),1,0)</f>
        <v/>
      </c>
      <c r="BD70" s="7">
        <f>IF(AND(AS70=1,AL70&lt;&gt;""),1,0)</f>
        <v/>
      </c>
      <c r="BE70" s="7">
        <f>IF(AND(BD70=1,AL70="Oui"),1,0)</f>
        <v/>
      </c>
      <c r="BF70" s="7">
        <f>IF(AND(AQ70=1,AM70="Non"),1,0)</f>
        <v/>
      </c>
      <c r="BG70" s="21">
        <f>IF(AND(BF70=1,Z70&lt;&gt;""),Z70,0)</f>
        <v/>
      </c>
      <c r="BH70" s="7">
        <f>IF(AND(BF70=1,AN70="Oui"),1,0)</f>
        <v/>
      </c>
      <c r="BI70" s="7">
        <f>IF(AS70=1,N70,"")</f>
        <v/>
      </c>
      <c r="BJ70" s="7">
        <f>IF(BF70=1,N70,"")</f>
        <v/>
      </c>
      <c r="BK70" s="7">
        <f>IF(BF70=1,M70,"")</f>
        <v/>
      </c>
      <c r="BL70" s="7">
        <f>IF(AR70=1,D70&amp;" | "&amp;J70,"")</f>
        <v/>
      </c>
      <c r="BM70" s="7">
        <f>IF(AND(AR70=1,AL70="Non"),D70,"")</f>
        <v/>
      </c>
      <c r="BN70" s="7">
        <f>IF(OR(AO70="",AO70="OK"),0,1)</f>
        <v/>
      </c>
    </row>
    <row r="71" ht="18" customHeight="1">
      <c r="A71" s="7" t="n"/>
      <c r="B71" s="7" t="n"/>
      <c r="C71" s="7" t="n"/>
      <c r="D71" s="7" t="n"/>
      <c r="E71" s="7" t="n"/>
      <c r="F71" s="7" t="n"/>
      <c r="G71" s="7" t="n"/>
      <c r="H71" s="7" t="n"/>
      <c r="I71" s="7" t="n"/>
      <c r="J71" s="7" t="n"/>
      <c r="K71" s="7" t="n"/>
      <c r="L71" s="7" t="n"/>
      <c r="M71" s="7" t="n"/>
      <c r="N71" s="7" t="n"/>
      <c r="O71" s="7" t="n"/>
      <c r="P71" s="7" t="n"/>
      <c r="Q71" s="7" t="n"/>
      <c r="R71" s="20" t="n"/>
      <c r="S71" s="16" t="n"/>
      <c r="T71" s="20" t="n"/>
      <c r="U71" s="20" t="n"/>
      <c r="V71" s="16" t="n"/>
      <c r="W71" s="16" t="n"/>
      <c r="X71" s="21" t="n"/>
      <c r="Y71" s="21" t="n"/>
      <c r="Z71" s="21" t="n"/>
      <c r="AA71" s="21" t="n"/>
      <c r="AB71" s="21" t="n"/>
      <c r="AC71" s="7" t="n"/>
      <c r="AD71" s="7" t="n"/>
      <c r="AE71" s="22" t="n"/>
      <c r="AF71" s="22" t="n"/>
      <c r="AG71" s="22" t="n"/>
      <c r="AH71" s="22">
        <f>IF(A71="","",SUM(AE71:AG71))</f>
        <v/>
      </c>
      <c r="AI71" s="21">
        <f>IF(AND(R71&lt;&gt;"",T71&lt;&gt;""),(T71-R71)*24,"")</f>
        <v/>
      </c>
      <c r="AJ71" s="21">
        <f>IF(AND(R71&lt;&gt;"",U71&lt;&gt;""),(U71-R71)*24,"")</f>
        <v/>
      </c>
      <c r="AK71" s="7">
        <f>IF(OR(AA71="",AI71=""),"",IF(AI71&lt;=AA71,"Oui","Non"))</f>
        <v/>
      </c>
      <c r="AL71" s="7">
        <f>IF(OR(AB71="",AJ71=""),"",IF(AJ71&lt;=AB71,"Oui","Non"))</f>
        <v/>
      </c>
      <c r="AM71" s="7">
        <f>IF(A71="","",IF(OR(N71="Réalisé",N71="Clôturé"),"Oui","Non"))</f>
        <v/>
      </c>
      <c r="AN71" s="7">
        <f>IF(AM71="","",IF(AND(AM71="Non",S71&lt;&gt;"",S71&lt;'Tableau de bord'!$C$7),"Oui","Non"))</f>
        <v/>
      </c>
      <c r="AO71" s="7">
        <f>IF(A71="","",IF(COUNTIF($A$5:$A$504,A71)&gt;1,"N° d’OT en double",IF(COUNTIF('Sites et équipements'!$D$5:$D$204,F71)=0,"Code installation inconnu",IF(OR(D71="",J71="",N71="",M71=""),"Champ obligatoire manquant",IF(AND(R71="",S71=""),"Date de demande ou planifiée manquante",IF(AND(AM71="Oui",V71=""),"Date de réalisation manquante",IF(AND(N71="Clôturé",W71=""),"Date de clôture manquante",IF(OR(AND(T71&lt;&gt;"",R71&lt;&gt;"",T71&lt;R71),AND(U71&lt;&gt;"",T71&lt;&gt;"",U71&lt;T71)),"Chronologie incohérente",IF(AND(Q71="Oui",U71=""),"Rétablissement non daté","OK")))))))))</f>
        <v/>
      </c>
      <c r="AP71" s="16">
        <f>IF(R71&lt;&gt;"",R71,IF(S71&lt;&gt;"",S71,""))</f>
        <v/>
      </c>
      <c r="AQ71" s="7">
        <f>IF(AND(A71&lt;&gt;"",OR('Tableau de bord'!$C$9="",D71='Tableau de bord'!$C$9),OR('Tableau de bord'!$C$10="",E71='Tableau de bord'!$C$10),OR('Tableau de bord'!$C$11="",G71='Tableau de bord'!$C$11),OR('Tableau de bord'!$C$12="",H71='Tableau de bord'!$C$12),OR('Tableau de bord'!$C$13="",J71='Tableau de bord'!$C$13),OR('Tableau de bord'!$C$14="",N71='Tableau de bord'!$C$14),OR('Tableau de bord'!$C$15="",M71='Tableau de bord'!$C$15),OR('Tableau de bord'!$C$16="",O71='Tableau de bord'!$C$16),OR('Tableau de bord'!$C$17="",AD71='Tableau de bord'!$C$17)),1,0)</f>
        <v/>
      </c>
      <c r="AR71" s="7">
        <f>IF(AND(A71&lt;&gt;"",AP71&lt;&gt;""),IF(AND(AP71&gt;='Tableau de bord'!$C$5,AP71&lt;'Tableau de bord'!$C$6+1),1,0),0)</f>
        <v/>
      </c>
      <c r="AS71" s="7">
        <f>IF(AND(AQ71=1,AR71=1),1,0)</f>
        <v/>
      </c>
      <c r="AT71" s="7">
        <f>IF(AND(AS71=1,J71="Corrective"),1,0)</f>
        <v/>
      </c>
      <c r="AU71" s="7">
        <f>IF(AND(AS71=1,J71="Préventive"),1,0)</f>
        <v/>
      </c>
      <c r="AV71" s="7">
        <f>IF(AND(AS71=1,Q71="Oui"),1,0)</f>
        <v/>
      </c>
      <c r="AW71" s="21">
        <f>IF(AND(AV71=1,AJ71&lt;&gt;""),AJ71,0)</f>
        <v/>
      </c>
      <c r="AX71" s="21">
        <f>IF(AND(AS71=1,Y71&lt;&gt;""),Y71,0)</f>
        <v/>
      </c>
      <c r="AY71" s="22">
        <f>IF(AND(AS71=1,AH71&lt;&gt;""),AH71,0)</f>
        <v/>
      </c>
      <c r="AZ71" s="22">
        <f>IF(AS71=1,SUM(AE71:AF71),0)</f>
        <v/>
      </c>
      <c r="BA71" s="22">
        <f>IF(AND(AS71=1,AC71="Hors forfait"),AY71,0)</f>
        <v/>
      </c>
      <c r="BB71" s="7">
        <f>IF(AND(AS71=1,AK71&lt;&gt;""),1,0)</f>
        <v/>
      </c>
      <c r="BC71" s="7">
        <f>IF(AND(BB71=1,AK71="Oui"),1,0)</f>
        <v/>
      </c>
      <c r="BD71" s="7">
        <f>IF(AND(AS71=1,AL71&lt;&gt;""),1,0)</f>
        <v/>
      </c>
      <c r="BE71" s="7">
        <f>IF(AND(BD71=1,AL71="Oui"),1,0)</f>
        <v/>
      </c>
      <c r="BF71" s="7">
        <f>IF(AND(AQ71=1,AM71="Non"),1,0)</f>
        <v/>
      </c>
      <c r="BG71" s="21">
        <f>IF(AND(BF71=1,Z71&lt;&gt;""),Z71,0)</f>
        <v/>
      </c>
      <c r="BH71" s="7">
        <f>IF(AND(BF71=1,AN71="Oui"),1,0)</f>
        <v/>
      </c>
      <c r="BI71" s="7">
        <f>IF(AS71=1,N71,"")</f>
        <v/>
      </c>
      <c r="BJ71" s="7">
        <f>IF(BF71=1,N71,"")</f>
        <v/>
      </c>
      <c r="BK71" s="7">
        <f>IF(BF71=1,M71,"")</f>
        <v/>
      </c>
      <c r="BL71" s="7">
        <f>IF(AR71=1,D71&amp;" | "&amp;J71,"")</f>
        <v/>
      </c>
      <c r="BM71" s="7">
        <f>IF(AND(AR71=1,AL71="Non"),D71,"")</f>
        <v/>
      </c>
      <c r="BN71" s="7">
        <f>IF(OR(AO71="",AO71="OK"),0,1)</f>
        <v/>
      </c>
    </row>
    <row r="72" ht="18" customHeight="1">
      <c r="A72" s="7" t="n"/>
      <c r="B72" s="7" t="n"/>
      <c r="C72" s="7" t="n"/>
      <c r="D72" s="7" t="n"/>
      <c r="E72" s="7" t="n"/>
      <c r="F72" s="7" t="n"/>
      <c r="G72" s="7" t="n"/>
      <c r="H72" s="7" t="n"/>
      <c r="I72" s="7" t="n"/>
      <c r="J72" s="7" t="n"/>
      <c r="K72" s="7" t="n"/>
      <c r="L72" s="7" t="n"/>
      <c r="M72" s="7" t="n"/>
      <c r="N72" s="7" t="n"/>
      <c r="O72" s="7" t="n"/>
      <c r="P72" s="7" t="n"/>
      <c r="Q72" s="7" t="n"/>
      <c r="R72" s="20" t="n"/>
      <c r="S72" s="16" t="n"/>
      <c r="T72" s="20" t="n"/>
      <c r="U72" s="20" t="n"/>
      <c r="V72" s="16" t="n"/>
      <c r="W72" s="16" t="n"/>
      <c r="X72" s="21" t="n"/>
      <c r="Y72" s="21" t="n"/>
      <c r="Z72" s="21" t="n"/>
      <c r="AA72" s="21" t="n"/>
      <c r="AB72" s="21" t="n"/>
      <c r="AC72" s="7" t="n"/>
      <c r="AD72" s="7" t="n"/>
      <c r="AE72" s="22" t="n"/>
      <c r="AF72" s="22" t="n"/>
      <c r="AG72" s="22" t="n"/>
      <c r="AH72" s="22">
        <f>IF(A72="","",SUM(AE72:AG72))</f>
        <v/>
      </c>
      <c r="AI72" s="21">
        <f>IF(AND(R72&lt;&gt;"",T72&lt;&gt;""),(T72-R72)*24,"")</f>
        <v/>
      </c>
      <c r="AJ72" s="21">
        <f>IF(AND(R72&lt;&gt;"",U72&lt;&gt;""),(U72-R72)*24,"")</f>
        <v/>
      </c>
      <c r="AK72" s="7">
        <f>IF(OR(AA72="",AI72=""),"",IF(AI72&lt;=AA72,"Oui","Non"))</f>
        <v/>
      </c>
      <c r="AL72" s="7">
        <f>IF(OR(AB72="",AJ72=""),"",IF(AJ72&lt;=AB72,"Oui","Non"))</f>
        <v/>
      </c>
      <c r="AM72" s="7">
        <f>IF(A72="","",IF(OR(N72="Réalisé",N72="Clôturé"),"Oui","Non"))</f>
        <v/>
      </c>
      <c r="AN72" s="7">
        <f>IF(AM72="","",IF(AND(AM72="Non",S72&lt;&gt;"",S72&lt;'Tableau de bord'!$C$7),"Oui","Non"))</f>
        <v/>
      </c>
      <c r="AO72" s="7">
        <f>IF(A72="","",IF(COUNTIF($A$5:$A$504,A72)&gt;1,"N° d’OT en double",IF(COUNTIF('Sites et équipements'!$D$5:$D$204,F72)=0,"Code installation inconnu",IF(OR(D72="",J72="",N72="",M72=""),"Champ obligatoire manquant",IF(AND(R72="",S72=""),"Date de demande ou planifiée manquante",IF(AND(AM72="Oui",V72=""),"Date de réalisation manquante",IF(AND(N72="Clôturé",W72=""),"Date de clôture manquante",IF(OR(AND(T72&lt;&gt;"",R72&lt;&gt;"",T72&lt;R72),AND(U72&lt;&gt;"",T72&lt;&gt;"",U72&lt;T72)),"Chronologie incohérente",IF(AND(Q72="Oui",U72=""),"Rétablissement non daté","OK")))))))))</f>
        <v/>
      </c>
      <c r="AP72" s="16">
        <f>IF(R72&lt;&gt;"",R72,IF(S72&lt;&gt;"",S72,""))</f>
        <v/>
      </c>
      <c r="AQ72" s="7">
        <f>IF(AND(A72&lt;&gt;"",OR('Tableau de bord'!$C$9="",D72='Tableau de bord'!$C$9),OR('Tableau de bord'!$C$10="",E72='Tableau de bord'!$C$10),OR('Tableau de bord'!$C$11="",G72='Tableau de bord'!$C$11),OR('Tableau de bord'!$C$12="",H72='Tableau de bord'!$C$12),OR('Tableau de bord'!$C$13="",J72='Tableau de bord'!$C$13),OR('Tableau de bord'!$C$14="",N72='Tableau de bord'!$C$14),OR('Tableau de bord'!$C$15="",M72='Tableau de bord'!$C$15),OR('Tableau de bord'!$C$16="",O72='Tableau de bord'!$C$16),OR('Tableau de bord'!$C$17="",AD72='Tableau de bord'!$C$17)),1,0)</f>
        <v/>
      </c>
      <c r="AR72" s="7">
        <f>IF(AND(A72&lt;&gt;"",AP72&lt;&gt;""),IF(AND(AP72&gt;='Tableau de bord'!$C$5,AP72&lt;'Tableau de bord'!$C$6+1),1,0),0)</f>
        <v/>
      </c>
      <c r="AS72" s="7">
        <f>IF(AND(AQ72=1,AR72=1),1,0)</f>
        <v/>
      </c>
      <c r="AT72" s="7">
        <f>IF(AND(AS72=1,J72="Corrective"),1,0)</f>
        <v/>
      </c>
      <c r="AU72" s="7">
        <f>IF(AND(AS72=1,J72="Préventive"),1,0)</f>
        <v/>
      </c>
      <c r="AV72" s="7">
        <f>IF(AND(AS72=1,Q72="Oui"),1,0)</f>
        <v/>
      </c>
      <c r="AW72" s="21">
        <f>IF(AND(AV72=1,AJ72&lt;&gt;""),AJ72,0)</f>
        <v/>
      </c>
      <c r="AX72" s="21">
        <f>IF(AND(AS72=1,Y72&lt;&gt;""),Y72,0)</f>
        <v/>
      </c>
      <c r="AY72" s="22">
        <f>IF(AND(AS72=1,AH72&lt;&gt;""),AH72,0)</f>
        <v/>
      </c>
      <c r="AZ72" s="22">
        <f>IF(AS72=1,SUM(AE72:AF72),0)</f>
        <v/>
      </c>
      <c r="BA72" s="22">
        <f>IF(AND(AS72=1,AC72="Hors forfait"),AY72,0)</f>
        <v/>
      </c>
      <c r="BB72" s="7">
        <f>IF(AND(AS72=1,AK72&lt;&gt;""),1,0)</f>
        <v/>
      </c>
      <c r="BC72" s="7">
        <f>IF(AND(BB72=1,AK72="Oui"),1,0)</f>
        <v/>
      </c>
      <c r="BD72" s="7">
        <f>IF(AND(AS72=1,AL72&lt;&gt;""),1,0)</f>
        <v/>
      </c>
      <c r="BE72" s="7">
        <f>IF(AND(BD72=1,AL72="Oui"),1,0)</f>
        <v/>
      </c>
      <c r="BF72" s="7">
        <f>IF(AND(AQ72=1,AM72="Non"),1,0)</f>
        <v/>
      </c>
      <c r="BG72" s="21">
        <f>IF(AND(BF72=1,Z72&lt;&gt;""),Z72,0)</f>
        <v/>
      </c>
      <c r="BH72" s="7">
        <f>IF(AND(BF72=1,AN72="Oui"),1,0)</f>
        <v/>
      </c>
      <c r="BI72" s="7">
        <f>IF(AS72=1,N72,"")</f>
        <v/>
      </c>
      <c r="BJ72" s="7">
        <f>IF(BF72=1,N72,"")</f>
        <v/>
      </c>
      <c r="BK72" s="7">
        <f>IF(BF72=1,M72,"")</f>
        <v/>
      </c>
      <c r="BL72" s="7">
        <f>IF(AR72=1,D72&amp;" | "&amp;J72,"")</f>
        <v/>
      </c>
      <c r="BM72" s="7">
        <f>IF(AND(AR72=1,AL72="Non"),D72,"")</f>
        <v/>
      </c>
      <c r="BN72" s="7">
        <f>IF(OR(AO72="",AO72="OK"),0,1)</f>
        <v/>
      </c>
    </row>
    <row r="73" ht="18" customHeight="1">
      <c r="A73" s="7" t="n"/>
      <c r="B73" s="7" t="n"/>
      <c r="C73" s="7" t="n"/>
      <c r="D73" s="7" t="n"/>
      <c r="E73" s="7" t="n"/>
      <c r="F73" s="7" t="n"/>
      <c r="G73" s="7" t="n"/>
      <c r="H73" s="7" t="n"/>
      <c r="I73" s="7" t="n"/>
      <c r="J73" s="7" t="n"/>
      <c r="K73" s="7" t="n"/>
      <c r="L73" s="7" t="n"/>
      <c r="M73" s="7" t="n"/>
      <c r="N73" s="7" t="n"/>
      <c r="O73" s="7" t="n"/>
      <c r="P73" s="7" t="n"/>
      <c r="Q73" s="7" t="n"/>
      <c r="R73" s="20" t="n"/>
      <c r="S73" s="16" t="n"/>
      <c r="T73" s="20" t="n"/>
      <c r="U73" s="20" t="n"/>
      <c r="V73" s="16" t="n"/>
      <c r="W73" s="16" t="n"/>
      <c r="X73" s="21" t="n"/>
      <c r="Y73" s="21" t="n"/>
      <c r="Z73" s="21" t="n"/>
      <c r="AA73" s="21" t="n"/>
      <c r="AB73" s="21" t="n"/>
      <c r="AC73" s="7" t="n"/>
      <c r="AD73" s="7" t="n"/>
      <c r="AE73" s="22" t="n"/>
      <c r="AF73" s="22" t="n"/>
      <c r="AG73" s="22" t="n"/>
      <c r="AH73" s="22">
        <f>IF(A73="","",SUM(AE73:AG73))</f>
        <v/>
      </c>
      <c r="AI73" s="21">
        <f>IF(AND(R73&lt;&gt;"",T73&lt;&gt;""),(T73-R73)*24,"")</f>
        <v/>
      </c>
      <c r="AJ73" s="21">
        <f>IF(AND(R73&lt;&gt;"",U73&lt;&gt;""),(U73-R73)*24,"")</f>
        <v/>
      </c>
      <c r="AK73" s="7">
        <f>IF(OR(AA73="",AI73=""),"",IF(AI73&lt;=AA73,"Oui","Non"))</f>
        <v/>
      </c>
      <c r="AL73" s="7">
        <f>IF(OR(AB73="",AJ73=""),"",IF(AJ73&lt;=AB73,"Oui","Non"))</f>
        <v/>
      </c>
      <c r="AM73" s="7">
        <f>IF(A73="","",IF(OR(N73="Réalisé",N73="Clôturé"),"Oui","Non"))</f>
        <v/>
      </c>
      <c r="AN73" s="7">
        <f>IF(AM73="","",IF(AND(AM73="Non",S73&lt;&gt;"",S73&lt;'Tableau de bord'!$C$7),"Oui","Non"))</f>
        <v/>
      </c>
      <c r="AO73" s="7">
        <f>IF(A73="","",IF(COUNTIF($A$5:$A$504,A73)&gt;1,"N° d’OT en double",IF(COUNTIF('Sites et équipements'!$D$5:$D$204,F73)=0,"Code installation inconnu",IF(OR(D73="",J73="",N73="",M73=""),"Champ obligatoire manquant",IF(AND(R73="",S73=""),"Date de demande ou planifiée manquante",IF(AND(AM73="Oui",V73=""),"Date de réalisation manquante",IF(AND(N73="Clôturé",W73=""),"Date de clôture manquante",IF(OR(AND(T73&lt;&gt;"",R73&lt;&gt;"",T73&lt;R73),AND(U73&lt;&gt;"",T73&lt;&gt;"",U73&lt;T73)),"Chronologie incohérente",IF(AND(Q73="Oui",U73=""),"Rétablissement non daté","OK")))))))))</f>
        <v/>
      </c>
      <c r="AP73" s="16">
        <f>IF(R73&lt;&gt;"",R73,IF(S73&lt;&gt;"",S73,""))</f>
        <v/>
      </c>
      <c r="AQ73" s="7">
        <f>IF(AND(A73&lt;&gt;"",OR('Tableau de bord'!$C$9="",D73='Tableau de bord'!$C$9),OR('Tableau de bord'!$C$10="",E73='Tableau de bord'!$C$10),OR('Tableau de bord'!$C$11="",G73='Tableau de bord'!$C$11),OR('Tableau de bord'!$C$12="",H73='Tableau de bord'!$C$12),OR('Tableau de bord'!$C$13="",J73='Tableau de bord'!$C$13),OR('Tableau de bord'!$C$14="",N73='Tableau de bord'!$C$14),OR('Tableau de bord'!$C$15="",M73='Tableau de bord'!$C$15),OR('Tableau de bord'!$C$16="",O73='Tableau de bord'!$C$16),OR('Tableau de bord'!$C$17="",AD73='Tableau de bord'!$C$17)),1,0)</f>
        <v/>
      </c>
      <c r="AR73" s="7">
        <f>IF(AND(A73&lt;&gt;"",AP73&lt;&gt;""),IF(AND(AP73&gt;='Tableau de bord'!$C$5,AP73&lt;'Tableau de bord'!$C$6+1),1,0),0)</f>
        <v/>
      </c>
      <c r="AS73" s="7">
        <f>IF(AND(AQ73=1,AR73=1),1,0)</f>
        <v/>
      </c>
      <c r="AT73" s="7">
        <f>IF(AND(AS73=1,J73="Corrective"),1,0)</f>
        <v/>
      </c>
      <c r="AU73" s="7">
        <f>IF(AND(AS73=1,J73="Préventive"),1,0)</f>
        <v/>
      </c>
      <c r="AV73" s="7">
        <f>IF(AND(AS73=1,Q73="Oui"),1,0)</f>
        <v/>
      </c>
      <c r="AW73" s="21">
        <f>IF(AND(AV73=1,AJ73&lt;&gt;""),AJ73,0)</f>
        <v/>
      </c>
      <c r="AX73" s="21">
        <f>IF(AND(AS73=1,Y73&lt;&gt;""),Y73,0)</f>
        <v/>
      </c>
      <c r="AY73" s="22">
        <f>IF(AND(AS73=1,AH73&lt;&gt;""),AH73,0)</f>
        <v/>
      </c>
      <c r="AZ73" s="22">
        <f>IF(AS73=1,SUM(AE73:AF73),0)</f>
        <v/>
      </c>
      <c r="BA73" s="22">
        <f>IF(AND(AS73=1,AC73="Hors forfait"),AY73,0)</f>
        <v/>
      </c>
      <c r="BB73" s="7">
        <f>IF(AND(AS73=1,AK73&lt;&gt;""),1,0)</f>
        <v/>
      </c>
      <c r="BC73" s="7">
        <f>IF(AND(BB73=1,AK73="Oui"),1,0)</f>
        <v/>
      </c>
      <c r="BD73" s="7">
        <f>IF(AND(AS73=1,AL73&lt;&gt;""),1,0)</f>
        <v/>
      </c>
      <c r="BE73" s="7">
        <f>IF(AND(BD73=1,AL73="Oui"),1,0)</f>
        <v/>
      </c>
      <c r="BF73" s="7">
        <f>IF(AND(AQ73=1,AM73="Non"),1,0)</f>
        <v/>
      </c>
      <c r="BG73" s="21">
        <f>IF(AND(BF73=1,Z73&lt;&gt;""),Z73,0)</f>
        <v/>
      </c>
      <c r="BH73" s="7">
        <f>IF(AND(BF73=1,AN73="Oui"),1,0)</f>
        <v/>
      </c>
      <c r="BI73" s="7">
        <f>IF(AS73=1,N73,"")</f>
        <v/>
      </c>
      <c r="BJ73" s="7">
        <f>IF(BF73=1,N73,"")</f>
        <v/>
      </c>
      <c r="BK73" s="7">
        <f>IF(BF73=1,M73,"")</f>
        <v/>
      </c>
      <c r="BL73" s="7">
        <f>IF(AR73=1,D73&amp;" | "&amp;J73,"")</f>
        <v/>
      </c>
      <c r="BM73" s="7">
        <f>IF(AND(AR73=1,AL73="Non"),D73,"")</f>
        <v/>
      </c>
      <c r="BN73" s="7">
        <f>IF(OR(AO73="",AO73="OK"),0,1)</f>
        <v/>
      </c>
    </row>
    <row r="74" ht="18" customHeight="1">
      <c r="A74" s="7" t="n"/>
      <c r="B74" s="7" t="n"/>
      <c r="C74" s="7" t="n"/>
      <c r="D74" s="7" t="n"/>
      <c r="E74" s="7" t="n"/>
      <c r="F74" s="7" t="n"/>
      <c r="G74" s="7" t="n"/>
      <c r="H74" s="7" t="n"/>
      <c r="I74" s="7" t="n"/>
      <c r="J74" s="7" t="n"/>
      <c r="K74" s="7" t="n"/>
      <c r="L74" s="7" t="n"/>
      <c r="M74" s="7" t="n"/>
      <c r="N74" s="7" t="n"/>
      <c r="O74" s="7" t="n"/>
      <c r="P74" s="7" t="n"/>
      <c r="Q74" s="7" t="n"/>
      <c r="R74" s="20" t="n"/>
      <c r="S74" s="16" t="n"/>
      <c r="T74" s="20" t="n"/>
      <c r="U74" s="20" t="n"/>
      <c r="V74" s="16" t="n"/>
      <c r="W74" s="16" t="n"/>
      <c r="X74" s="21" t="n"/>
      <c r="Y74" s="21" t="n"/>
      <c r="Z74" s="21" t="n"/>
      <c r="AA74" s="21" t="n"/>
      <c r="AB74" s="21" t="n"/>
      <c r="AC74" s="7" t="n"/>
      <c r="AD74" s="7" t="n"/>
      <c r="AE74" s="22" t="n"/>
      <c r="AF74" s="22" t="n"/>
      <c r="AG74" s="22" t="n"/>
      <c r="AH74" s="22">
        <f>IF(A74="","",SUM(AE74:AG74))</f>
        <v/>
      </c>
      <c r="AI74" s="21">
        <f>IF(AND(R74&lt;&gt;"",T74&lt;&gt;""),(T74-R74)*24,"")</f>
        <v/>
      </c>
      <c r="AJ74" s="21">
        <f>IF(AND(R74&lt;&gt;"",U74&lt;&gt;""),(U74-R74)*24,"")</f>
        <v/>
      </c>
      <c r="AK74" s="7">
        <f>IF(OR(AA74="",AI74=""),"",IF(AI74&lt;=AA74,"Oui","Non"))</f>
        <v/>
      </c>
      <c r="AL74" s="7">
        <f>IF(OR(AB74="",AJ74=""),"",IF(AJ74&lt;=AB74,"Oui","Non"))</f>
        <v/>
      </c>
      <c r="AM74" s="7">
        <f>IF(A74="","",IF(OR(N74="Réalisé",N74="Clôturé"),"Oui","Non"))</f>
        <v/>
      </c>
      <c r="AN74" s="7">
        <f>IF(AM74="","",IF(AND(AM74="Non",S74&lt;&gt;"",S74&lt;'Tableau de bord'!$C$7),"Oui","Non"))</f>
        <v/>
      </c>
      <c r="AO74" s="7">
        <f>IF(A74="","",IF(COUNTIF($A$5:$A$504,A74)&gt;1,"N° d’OT en double",IF(COUNTIF('Sites et équipements'!$D$5:$D$204,F74)=0,"Code installation inconnu",IF(OR(D74="",J74="",N74="",M74=""),"Champ obligatoire manquant",IF(AND(R74="",S74=""),"Date de demande ou planifiée manquante",IF(AND(AM74="Oui",V74=""),"Date de réalisation manquante",IF(AND(N74="Clôturé",W74=""),"Date de clôture manquante",IF(OR(AND(T74&lt;&gt;"",R74&lt;&gt;"",T74&lt;R74),AND(U74&lt;&gt;"",T74&lt;&gt;"",U74&lt;T74)),"Chronologie incohérente",IF(AND(Q74="Oui",U74=""),"Rétablissement non daté","OK")))))))))</f>
        <v/>
      </c>
      <c r="AP74" s="16">
        <f>IF(R74&lt;&gt;"",R74,IF(S74&lt;&gt;"",S74,""))</f>
        <v/>
      </c>
      <c r="AQ74" s="7">
        <f>IF(AND(A74&lt;&gt;"",OR('Tableau de bord'!$C$9="",D74='Tableau de bord'!$C$9),OR('Tableau de bord'!$C$10="",E74='Tableau de bord'!$C$10),OR('Tableau de bord'!$C$11="",G74='Tableau de bord'!$C$11),OR('Tableau de bord'!$C$12="",H74='Tableau de bord'!$C$12),OR('Tableau de bord'!$C$13="",J74='Tableau de bord'!$C$13),OR('Tableau de bord'!$C$14="",N74='Tableau de bord'!$C$14),OR('Tableau de bord'!$C$15="",M74='Tableau de bord'!$C$15),OR('Tableau de bord'!$C$16="",O74='Tableau de bord'!$C$16),OR('Tableau de bord'!$C$17="",AD74='Tableau de bord'!$C$17)),1,0)</f>
        <v/>
      </c>
      <c r="AR74" s="7">
        <f>IF(AND(A74&lt;&gt;"",AP74&lt;&gt;""),IF(AND(AP74&gt;='Tableau de bord'!$C$5,AP74&lt;'Tableau de bord'!$C$6+1),1,0),0)</f>
        <v/>
      </c>
      <c r="AS74" s="7">
        <f>IF(AND(AQ74=1,AR74=1),1,0)</f>
        <v/>
      </c>
      <c r="AT74" s="7">
        <f>IF(AND(AS74=1,J74="Corrective"),1,0)</f>
        <v/>
      </c>
      <c r="AU74" s="7">
        <f>IF(AND(AS74=1,J74="Préventive"),1,0)</f>
        <v/>
      </c>
      <c r="AV74" s="7">
        <f>IF(AND(AS74=1,Q74="Oui"),1,0)</f>
        <v/>
      </c>
      <c r="AW74" s="21">
        <f>IF(AND(AV74=1,AJ74&lt;&gt;""),AJ74,0)</f>
        <v/>
      </c>
      <c r="AX74" s="21">
        <f>IF(AND(AS74=1,Y74&lt;&gt;""),Y74,0)</f>
        <v/>
      </c>
      <c r="AY74" s="22">
        <f>IF(AND(AS74=1,AH74&lt;&gt;""),AH74,0)</f>
        <v/>
      </c>
      <c r="AZ74" s="22">
        <f>IF(AS74=1,SUM(AE74:AF74),0)</f>
        <v/>
      </c>
      <c r="BA74" s="22">
        <f>IF(AND(AS74=1,AC74="Hors forfait"),AY74,0)</f>
        <v/>
      </c>
      <c r="BB74" s="7">
        <f>IF(AND(AS74=1,AK74&lt;&gt;""),1,0)</f>
        <v/>
      </c>
      <c r="BC74" s="7">
        <f>IF(AND(BB74=1,AK74="Oui"),1,0)</f>
        <v/>
      </c>
      <c r="BD74" s="7">
        <f>IF(AND(AS74=1,AL74&lt;&gt;""),1,0)</f>
        <v/>
      </c>
      <c r="BE74" s="7">
        <f>IF(AND(BD74=1,AL74="Oui"),1,0)</f>
        <v/>
      </c>
      <c r="BF74" s="7">
        <f>IF(AND(AQ74=1,AM74="Non"),1,0)</f>
        <v/>
      </c>
      <c r="BG74" s="21">
        <f>IF(AND(BF74=1,Z74&lt;&gt;""),Z74,0)</f>
        <v/>
      </c>
      <c r="BH74" s="7">
        <f>IF(AND(BF74=1,AN74="Oui"),1,0)</f>
        <v/>
      </c>
      <c r="BI74" s="7">
        <f>IF(AS74=1,N74,"")</f>
        <v/>
      </c>
      <c r="BJ74" s="7">
        <f>IF(BF74=1,N74,"")</f>
        <v/>
      </c>
      <c r="BK74" s="7">
        <f>IF(BF74=1,M74,"")</f>
        <v/>
      </c>
      <c r="BL74" s="7">
        <f>IF(AR74=1,D74&amp;" | "&amp;J74,"")</f>
        <v/>
      </c>
      <c r="BM74" s="7">
        <f>IF(AND(AR74=1,AL74="Non"),D74,"")</f>
        <v/>
      </c>
      <c r="BN74" s="7">
        <f>IF(OR(AO74="",AO74="OK"),0,1)</f>
        <v/>
      </c>
    </row>
    <row r="75" ht="18" customHeight="1">
      <c r="A75" s="7" t="n"/>
      <c r="B75" s="7" t="n"/>
      <c r="C75" s="7" t="n"/>
      <c r="D75" s="7" t="n"/>
      <c r="E75" s="7" t="n"/>
      <c r="F75" s="7" t="n"/>
      <c r="G75" s="7" t="n"/>
      <c r="H75" s="7" t="n"/>
      <c r="I75" s="7" t="n"/>
      <c r="J75" s="7" t="n"/>
      <c r="K75" s="7" t="n"/>
      <c r="L75" s="7" t="n"/>
      <c r="M75" s="7" t="n"/>
      <c r="N75" s="7" t="n"/>
      <c r="O75" s="7" t="n"/>
      <c r="P75" s="7" t="n"/>
      <c r="Q75" s="7" t="n"/>
      <c r="R75" s="20" t="n"/>
      <c r="S75" s="16" t="n"/>
      <c r="T75" s="20" t="n"/>
      <c r="U75" s="20" t="n"/>
      <c r="V75" s="16" t="n"/>
      <c r="W75" s="16" t="n"/>
      <c r="X75" s="21" t="n"/>
      <c r="Y75" s="21" t="n"/>
      <c r="Z75" s="21" t="n"/>
      <c r="AA75" s="21" t="n"/>
      <c r="AB75" s="21" t="n"/>
      <c r="AC75" s="7" t="n"/>
      <c r="AD75" s="7" t="n"/>
      <c r="AE75" s="22" t="n"/>
      <c r="AF75" s="22" t="n"/>
      <c r="AG75" s="22" t="n"/>
      <c r="AH75" s="22">
        <f>IF(A75="","",SUM(AE75:AG75))</f>
        <v/>
      </c>
      <c r="AI75" s="21">
        <f>IF(AND(R75&lt;&gt;"",T75&lt;&gt;""),(T75-R75)*24,"")</f>
        <v/>
      </c>
      <c r="AJ75" s="21">
        <f>IF(AND(R75&lt;&gt;"",U75&lt;&gt;""),(U75-R75)*24,"")</f>
        <v/>
      </c>
      <c r="AK75" s="7">
        <f>IF(OR(AA75="",AI75=""),"",IF(AI75&lt;=AA75,"Oui","Non"))</f>
        <v/>
      </c>
      <c r="AL75" s="7">
        <f>IF(OR(AB75="",AJ75=""),"",IF(AJ75&lt;=AB75,"Oui","Non"))</f>
        <v/>
      </c>
      <c r="AM75" s="7">
        <f>IF(A75="","",IF(OR(N75="Réalisé",N75="Clôturé"),"Oui","Non"))</f>
        <v/>
      </c>
      <c r="AN75" s="7">
        <f>IF(AM75="","",IF(AND(AM75="Non",S75&lt;&gt;"",S75&lt;'Tableau de bord'!$C$7),"Oui","Non"))</f>
        <v/>
      </c>
      <c r="AO75" s="7">
        <f>IF(A75="","",IF(COUNTIF($A$5:$A$504,A75)&gt;1,"N° d’OT en double",IF(COUNTIF('Sites et équipements'!$D$5:$D$204,F75)=0,"Code installation inconnu",IF(OR(D75="",J75="",N75="",M75=""),"Champ obligatoire manquant",IF(AND(R75="",S75=""),"Date de demande ou planifiée manquante",IF(AND(AM75="Oui",V75=""),"Date de réalisation manquante",IF(AND(N75="Clôturé",W75=""),"Date de clôture manquante",IF(OR(AND(T75&lt;&gt;"",R75&lt;&gt;"",T75&lt;R75),AND(U75&lt;&gt;"",T75&lt;&gt;"",U75&lt;T75)),"Chronologie incohérente",IF(AND(Q75="Oui",U75=""),"Rétablissement non daté","OK")))))))))</f>
        <v/>
      </c>
      <c r="AP75" s="16">
        <f>IF(R75&lt;&gt;"",R75,IF(S75&lt;&gt;"",S75,""))</f>
        <v/>
      </c>
      <c r="AQ75" s="7">
        <f>IF(AND(A75&lt;&gt;"",OR('Tableau de bord'!$C$9="",D75='Tableau de bord'!$C$9),OR('Tableau de bord'!$C$10="",E75='Tableau de bord'!$C$10),OR('Tableau de bord'!$C$11="",G75='Tableau de bord'!$C$11),OR('Tableau de bord'!$C$12="",H75='Tableau de bord'!$C$12),OR('Tableau de bord'!$C$13="",J75='Tableau de bord'!$C$13),OR('Tableau de bord'!$C$14="",N75='Tableau de bord'!$C$14),OR('Tableau de bord'!$C$15="",M75='Tableau de bord'!$C$15),OR('Tableau de bord'!$C$16="",O75='Tableau de bord'!$C$16),OR('Tableau de bord'!$C$17="",AD75='Tableau de bord'!$C$17)),1,0)</f>
        <v/>
      </c>
      <c r="AR75" s="7">
        <f>IF(AND(A75&lt;&gt;"",AP75&lt;&gt;""),IF(AND(AP75&gt;='Tableau de bord'!$C$5,AP75&lt;'Tableau de bord'!$C$6+1),1,0),0)</f>
        <v/>
      </c>
      <c r="AS75" s="7">
        <f>IF(AND(AQ75=1,AR75=1),1,0)</f>
        <v/>
      </c>
      <c r="AT75" s="7">
        <f>IF(AND(AS75=1,J75="Corrective"),1,0)</f>
        <v/>
      </c>
      <c r="AU75" s="7">
        <f>IF(AND(AS75=1,J75="Préventive"),1,0)</f>
        <v/>
      </c>
      <c r="AV75" s="7">
        <f>IF(AND(AS75=1,Q75="Oui"),1,0)</f>
        <v/>
      </c>
      <c r="AW75" s="21">
        <f>IF(AND(AV75=1,AJ75&lt;&gt;""),AJ75,0)</f>
        <v/>
      </c>
      <c r="AX75" s="21">
        <f>IF(AND(AS75=1,Y75&lt;&gt;""),Y75,0)</f>
        <v/>
      </c>
      <c r="AY75" s="22">
        <f>IF(AND(AS75=1,AH75&lt;&gt;""),AH75,0)</f>
        <v/>
      </c>
      <c r="AZ75" s="22">
        <f>IF(AS75=1,SUM(AE75:AF75),0)</f>
        <v/>
      </c>
      <c r="BA75" s="22">
        <f>IF(AND(AS75=1,AC75="Hors forfait"),AY75,0)</f>
        <v/>
      </c>
      <c r="BB75" s="7">
        <f>IF(AND(AS75=1,AK75&lt;&gt;""),1,0)</f>
        <v/>
      </c>
      <c r="BC75" s="7">
        <f>IF(AND(BB75=1,AK75="Oui"),1,0)</f>
        <v/>
      </c>
      <c r="BD75" s="7">
        <f>IF(AND(AS75=1,AL75&lt;&gt;""),1,0)</f>
        <v/>
      </c>
      <c r="BE75" s="7">
        <f>IF(AND(BD75=1,AL75="Oui"),1,0)</f>
        <v/>
      </c>
      <c r="BF75" s="7">
        <f>IF(AND(AQ75=1,AM75="Non"),1,0)</f>
        <v/>
      </c>
      <c r="BG75" s="21">
        <f>IF(AND(BF75=1,Z75&lt;&gt;""),Z75,0)</f>
        <v/>
      </c>
      <c r="BH75" s="7">
        <f>IF(AND(BF75=1,AN75="Oui"),1,0)</f>
        <v/>
      </c>
      <c r="BI75" s="7">
        <f>IF(AS75=1,N75,"")</f>
        <v/>
      </c>
      <c r="BJ75" s="7">
        <f>IF(BF75=1,N75,"")</f>
        <v/>
      </c>
      <c r="BK75" s="7">
        <f>IF(BF75=1,M75,"")</f>
        <v/>
      </c>
      <c r="BL75" s="7">
        <f>IF(AR75=1,D75&amp;" | "&amp;J75,"")</f>
        <v/>
      </c>
      <c r="BM75" s="7">
        <f>IF(AND(AR75=1,AL75="Non"),D75,"")</f>
        <v/>
      </c>
      <c r="BN75" s="7">
        <f>IF(OR(AO75="",AO75="OK"),0,1)</f>
        <v/>
      </c>
    </row>
    <row r="76" ht="18" customHeight="1">
      <c r="A76" s="7" t="n"/>
      <c r="B76" s="7" t="n"/>
      <c r="C76" s="7" t="n"/>
      <c r="D76" s="7" t="n"/>
      <c r="E76" s="7" t="n"/>
      <c r="F76" s="7" t="n"/>
      <c r="G76" s="7" t="n"/>
      <c r="H76" s="7" t="n"/>
      <c r="I76" s="7" t="n"/>
      <c r="J76" s="7" t="n"/>
      <c r="K76" s="7" t="n"/>
      <c r="L76" s="7" t="n"/>
      <c r="M76" s="7" t="n"/>
      <c r="N76" s="7" t="n"/>
      <c r="O76" s="7" t="n"/>
      <c r="P76" s="7" t="n"/>
      <c r="Q76" s="7" t="n"/>
      <c r="R76" s="20" t="n"/>
      <c r="S76" s="16" t="n"/>
      <c r="T76" s="20" t="n"/>
      <c r="U76" s="20" t="n"/>
      <c r="V76" s="16" t="n"/>
      <c r="W76" s="16" t="n"/>
      <c r="X76" s="21" t="n"/>
      <c r="Y76" s="21" t="n"/>
      <c r="Z76" s="21" t="n"/>
      <c r="AA76" s="21" t="n"/>
      <c r="AB76" s="21" t="n"/>
      <c r="AC76" s="7" t="n"/>
      <c r="AD76" s="7" t="n"/>
      <c r="AE76" s="22" t="n"/>
      <c r="AF76" s="22" t="n"/>
      <c r="AG76" s="22" t="n"/>
      <c r="AH76" s="22">
        <f>IF(A76="","",SUM(AE76:AG76))</f>
        <v/>
      </c>
      <c r="AI76" s="21">
        <f>IF(AND(R76&lt;&gt;"",T76&lt;&gt;""),(T76-R76)*24,"")</f>
        <v/>
      </c>
      <c r="AJ76" s="21">
        <f>IF(AND(R76&lt;&gt;"",U76&lt;&gt;""),(U76-R76)*24,"")</f>
        <v/>
      </c>
      <c r="AK76" s="7">
        <f>IF(OR(AA76="",AI76=""),"",IF(AI76&lt;=AA76,"Oui","Non"))</f>
        <v/>
      </c>
      <c r="AL76" s="7">
        <f>IF(OR(AB76="",AJ76=""),"",IF(AJ76&lt;=AB76,"Oui","Non"))</f>
        <v/>
      </c>
      <c r="AM76" s="7">
        <f>IF(A76="","",IF(OR(N76="Réalisé",N76="Clôturé"),"Oui","Non"))</f>
        <v/>
      </c>
      <c r="AN76" s="7">
        <f>IF(AM76="","",IF(AND(AM76="Non",S76&lt;&gt;"",S76&lt;'Tableau de bord'!$C$7),"Oui","Non"))</f>
        <v/>
      </c>
      <c r="AO76" s="7">
        <f>IF(A76="","",IF(COUNTIF($A$5:$A$504,A76)&gt;1,"N° d’OT en double",IF(COUNTIF('Sites et équipements'!$D$5:$D$204,F76)=0,"Code installation inconnu",IF(OR(D76="",J76="",N76="",M76=""),"Champ obligatoire manquant",IF(AND(R76="",S76=""),"Date de demande ou planifiée manquante",IF(AND(AM76="Oui",V76=""),"Date de réalisation manquante",IF(AND(N76="Clôturé",W76=""),"Date de clôture manquante",IF(OR(AND(T76&lt;&gt;"",R76&lt;&gt;"",T76&lt;R76),AND(U76&lt;&gt;"",T76&lt;&gt;"",U76&lt;T76)),"Chronologie incohérente",IF(AND(Q76="Oui",U76=""),"Rétablissement non daté","OK")))))))))</f>
        <v/>
      </c>
      <c r="AP76" s="16">
        <f>IF(R76&lt;&gt;"",R76,IF(S76&lt;&gt;"",S76,""))</f>
        <v/>
      </c>
      <c r="AQ76" s="7">
        <f>IF(AND(A76&lt;&gt;"",OR('Tableau de bord'!$C$9="",D76='Tableau de bord'!$C$9),OR('Tableau de bord'!$C$10="",E76='Tableau de bord'!$C$10),OR('Tableau de bord'!$C$11="",G76='Tableau de bord'!$C$11),OR('Tableau de bord'!$C$12="",H76='Tableau de bord'!$C$12),OR('Tableau de bord'!$C$13="",J76='Tableau de bord'!$C$13),OR('Tableau de bord'!$C$14="",N76='Tableau de bord'!$C$14),OR('Tableau de bord'!$C$15="",M76='Tableau de bord'!$C$15),OR('Tableau de bord'!$C$16="",O76='Tableau de bord'!$C$16),OR('Tableau de bord'!$C$17="",AD76='Tableau de bord'!$C$17)),1,0)</f>
        <v/>
      </c>
      <c r="AR76" s="7">
        <f>IF(AND(A76&lt;&gt;"",AP76&lt;&gt;""),IF(AND(AP76&gt;='Tableau de bord'!$C$5,AP76&lt;'Tableau de bord'!$C$6+1),1,0),0)</f>
        <v/>
      </c>
      <c r="AS76" s="7">
        <f>IF(AND(AQ76=1,AR76=1),1,0)</f>
        <v/>
      </c>
      <c r="AT76" s="7">
        <f>IF(AND(AS76=1,J76="Corrective"),1,0)</f>
        <v/>
      </c>
      <c r="AU76" s="7">
        <f>IF(AND(AS76=1,J76="Préventive"),1,0)</f>
        <v/>
      </c>
      <c r="AV76" s="7">
        <f>IF(AND(AS76=1,Q76="Oui"),1,0)</f>
        <v/>
      </c>
      <c r="AW76" s="21">
        <f>IF(AND(AV76=1,AJ76&lt;&gt;""),AJ76,0)</f>
        <v/>
      </c>
      <c r="AX76" s="21">
        <f>IF(AND(AS76=1,Y76&lt;&gt;""),Y76,0)</f>
        <v/>
      </c>
      <c r="AY76" s="22">
        <f>IF(AND(AS76=1,AH76&lt;&gt;""),AH76,0)</f>
        <v/>
      </c>
      <c r="AZ76" s="22">
        <f>IF(AS76=1,SUM(AE76:AF76),0)</f>
        <v/>
      </c>
      <c r="BA76" s="22">
        <f>IF(AND(AS76=1,AC76="Hors forfait"),AY76,0)</f>
        <v/>
      </c>
      <c r="BB76" s="7">
        <f>IF(AND(AS76=1,AK76&lt;&gt;""),1,0)</f>
        <v/>
      </c>
      <c r="BC76" s="7">
        <f>IF(AND(BB76=1,AK76="Oui"),1,0)</f>
        <v/>
      </c>
      <c r="BD76" s="7">
        <f>IF(AND(AS76=1,AL76&lt;&gt;""),1,0)</f>
        <v/>
      </c>
      <c r="BE76" s="7">
        <f>IF(AND(BD76=1,AL76="Oui"),1,0)</f>
        <v/>
      </c>
      <c r="BF76" s="7">
        <f>IF(AND(AQ76=1,AM76="Non"),1,0)</f>
        <v/>
      </c>
      <c r="BG76" s="21">
        <f>IF(AND(BF76=1,Z76&lt;&gt;""),Z76,0)</f>
        <v/>
      </c>
      <c r="BH76" s="7">
        <f>IF(AND(BF76=1,AN76="Oui"),1,0)</f>
        <v/>
      </c>
      <c r="BI76" s="7">
        <f>IF(AS76=1,N76,"")</f>
        <v/>
      </c>
      <c r="BJ76" s="7">
        <f>IF(BF76=1,N76,"")</f>
        <v/>
      </c>
      <c r="BK76" s="7">
        <f>IF(BF76=1,M76,"")</f>
        <v/>
      </c>
      <c r="BL76" s="7">
        <f>IF(AR76=1,D76&amp;" | "&amp;J76,"")</f>
        <v/>
      </c>
      <c r="BM76" s="7">
        <f>IF(AND(AR76=1,AL76="Non"),D76,"")</f>
        <v/>
      </c>
      <c r="BN76" s="7">
        <f>IF(OR(AO76="",AO76="OK"),0,1)</f>
        <v/>
      </c>
    </row>
    <row r="77" ht="18" customHeight="1">
      <c r="A77" s="7" t="n"/>
      <c r="B77" s="7" t="n"/>
      <c r="C77" s="7" t="n"/>
      <c r="D77" s="7" t="n"/>
      <c r="E77" s="7" t="n"/>
      <c r="F77" s="7" t="n"/>
      <c r="G77" s="7" t="n"/>
      <c r="H77" s="7" t="n"/>
      <c r="I77" s="7" t="n"/>
      <c r="J77" s="7" t="n"/>
      <c r="K77" s="7" t="n"/>
      <c r="L77" s="7" t="n"/>
      <c r="M77" s="7" t="n"/>
      <c r="N77" s="7" t="n"/>
      <c r="O77" s="7" t="n"/>
      <c r="P77" s="7" t="n"/>
      <c r="Q77" s="7" t="n"/>
      <c r="R77" s="20" t="n"/>
      <c r="S77" s="16" t="n"/>
      <c r="T77" s="20" t="n"/>
      <c r="U77" s="20" t="n"/>
      <c r="V77" s="16" t="n"/>
      <c r="W77" s="16" t="n"/>
      <c r="X77" s="21" t="n"/>
      <c r="Y77" s="21" t="n"/>
      <c r="Z77" s="21" t="n"/>
      <c r="AA77" s="21" t="n"/>
      <c r="AB77" s="21" t="n"/>
      <c r="AC77" s="7" t="n"/>
      <c r="AD77" s="7" t="n"/>
      <c r="AE77" s="22" t="n"/>
      <c r="AF77" s="22" t="n"/>
      <c r="AG77" s="22" t="n"/>
      <c r="AH77" s="22">
        <f>IF(A77="","",SUM(AE77:AG77))</f>
        <v/>
      </c>
      <c r="AI77" s="21">
        <f>IF(AND(R77&lt;&gt;"",T77&lt;&gt;""),(T77-R77)*24,"")</f>
        <v/>
      </c>
      <c r="AJ77" s="21">
        <f>IF(AND(R77&lt;&gt;"",U77&lt;&gt;""),(U77-R77)*24,"")</f>
        <v/>
      </c>
      <c r="AK77" s="7">
        <f>IF(OR(AA77="",AI77=""),"",IF(AI77&lt;=AA77,"Oui","Non"))</f>
        <v/>
      </c>
      <c r="AL77" s="7">
        <f>IF(OR(AB77="",AJ77=""),"",IF(AJ77&lt;=AB77,"Oui","Non"))</f>
        <v/>
      </c>
      <c r="AM77" s="7">
        <f>IF(A77="","",IF(OR(N77="Réalisé",N77="Clôturé"),"Oui","Non"))</f>
        <v/>
      </c>
      <c r="AN77" s="7">
        <f>IF(AM77="","",IF(AND(AM77="Non",S77&lt;&gt;"",S77&lt;'Tableau de bord'!$C$7),"Oui","Non"))</f>
        <v/>
      </c>
      <c r="AO77" s="7">
        <f>IF(A77="","",IF(COUNTIF($A$5:$A$504,A77)&gt;1,"N° d’OT en double",IF(COUNTIF('Sites et équipements'!$D$5:$D$204,F77)=0,"Code installation inconnu",IF(OR(D77="",J77="",N77="",M77=""),"Champ obligatoire manquant",IF(AND(R77="",S77=""),"Date de demande ou planifiée manquante",IF(AND(AM77="Oui",V77=""),"Date de réalisation manquante",IF(AND(N77="Clôturé",W77=""),"Date de clôture manquante",IF(OR(AND(T77&lt;&gt;"",R77&lt;&gt;"",T77&lt;R77),AND(U77&lt;&gt;"",T77&lt;&gt;"",U77&lt;T77)),"Chronologie incohérente",IF(AND(Q77="Oui",U77=""),"Rétablissement non daté","OK")))))))))</f>
        <v/>
      </c>
      <c r="AP77" s="16">
        <f>IF(R77&lt;&gt;"",R77,IF(S77&lt;&gt;"",S77,""))</f>
        <v/>
      </c>
      <c r="AQ77" s="7">
        <f>IF(AND(A77&lt;&gt;"",OR('Tableau de bord'!$C$9="",D77='Tableau de bord'!$C$9),OR('Tableau de bord'!$C$10="",E77='Tableau de bord'!$C$10),OR('Tableau de bord'!$C$11="",G77='Tableau de bord'!$C$11),OR('Tableau de bord'!$C$12="",H77='Tableau de bord'!$C$12),OR('Tableau de bord'!$C$13="",J77='Tableau de bord'!$C$13),OR('Tableau de bord'!$C$14="",N77='Tableau de bord'!$C$14),OR('Tableau de bord'!$C$15="",M77='Tableau de bord'!$C$15),OR('Tableau de bord'!$C$16="",O77='Tableau de bord'!$C$16),OR('Tableau de bord'!$C$17="",AD77='Tableau de bord'!$C$17)),1,0)</f>
        <v/>
      </c>
      <c r="AR77" s="7">
        <f>IF(AND(A77&lt;&gt;"",AP77&lt;&gt;""),IF(AND(AP77&gt;='Tableau de bord'!$C$5,AP77&lt;'Tableau de bord'!$C$6+1),1,0),0)</f>
        <v/>
      </c>
      <c r="AS77" s="7">
        <f>IF(AND(AQ77=1,AR77=1),1,0)</f>
        <v/>
      </c>
      <c r="AT77" s="7">
        <f>IF(AND(AS77=1,J77="Corrective"),1,0)</f>
        <v/>
      </c>
      <c r="AU77" s="7">
        <f>IF(AND(AS77=1,J77="Préventive"),1,0)</f>
        <v/>
      </c>
      <c r="AV77" s="7">
        <f>IF(AND(AS77=1,Q77="Oui"),1,0)</f>
        <v/>
      </c>
      <c r="AW77" s="21">
        <f>IF(AND(AV77=1,AJ77&lt;&gt;""),AJ77,0)</f>
        <v/>
      </c>
      <c r="AX77" s="21">
        <f>IF(AND(AS77=1,Y77&lt;&gt;""),Y77,0)</f>
        <v/>
      </c>
      <c r="AY77" s="22">
        <f>IF(AND(AS77=1,AH77&lt;&gt;""),AH77,0)</f>
        <v/>
      </c>
      <c r="AZ77" s="22">
        <f>IF(AS77=1,SUM(AE77:AF77),0)</f>
        <v/>
      </c>
      <c r="BA77" s="22">
        <f>IF(AND(AS77=1,AC77="Hors forfait"),AY77,0)</f>
        <v/>
      </c>
      <c r="BB77" s="7">
        <f>IF(AND(AS77=1,AK77&lt;&gt;""),1,0)</f>
        <v/>
      </c>
      <c r="BC77" s="7">
        <f>IF(AND(BB77=1,AK77="Oui"),1,0)</f>
        <v/>
      </c>
      <c r="BD77" s="7">
        <f>IF(AND(AS77=1,AL77&lt;&gt;""),1,0)</f>
        <v/>
      </c>
      <c r="BE77" s="7">
        <f>IF(AND(BD77=1,AL77="Oui"),1,0)</f>
        <v/>
      </c>
      <c r="BF77" s="7">
        <f>IF(AND(AQ77=1,AM77="Non"),1,0)</f>
        <v/>
      </c>
      <c r="BG77" s="21">
        <f>IF(AND(BF77=1,Z77&lt;&gt;""),Z77,0)</f>
        <v/>
      </c>
      <c r="BH77" s="7">
        <f>IF(AND(BF77=1,AN77="Oui"),1,0)</f>
        <v/>
      </c>
      <c r="BI77" s="7">
        <f>IF(AS77=1,N77,"")</f>
        <v/>
      </c>
      <c r="BJ77" s="7">
        <f>IF(BF77=1,N77,"")</f>
        <v/>
      </c>
      <c r="BK77" s="7">
        <f>IF(BF77=1,M77,"")</f>
        <v/>
      </c>
      <c r="BL77" s="7">
        <f>IF(AR77=1,D77&amp;" | "&amp;J77,"")</f>
        <v/>
      </c>
      <c r="BM77" s="7">
        <f>IF(AND(AR77=1,AL77="Non"),D77,"")</f>
        <v/>
      </c>
      <c r="BN77" s="7">
        <f>IF(OR(AO77="",AO77="OK"),0,1)</f>
        <v/>
      </c>
    </row>
    <row r="78" ht="18" customHeight="1">
      <c r="A78" s="7" t="n"/>
      <c r="B78" s="7" t="n"/>
      <c r="C78" s="7" t="n"/>
      <c r="D78" s="7" t="n"/>
      <c r="E78" s="7" t="n"/>
      <c r="F78" s="7" t="n"/>
      <c r="G78" s="7" t="n"/>
      <c r="H78" s="7" t="n"/>
      <c r="I78" s="7" t="n"/>
      <c r="J78" s="7" t="n"/>
      <c r="K78" s="7" t="n"/>
      <c r="L78" s="7" t="n"/>
      <c r="M78" s="7" t="n"/>
      <c r="N78" s="7" t="n"/>
      <c r="O78" s="7" t="n"/>
      <c r="P78" s="7" t="n"/>
      <c r="Q78" s="7" t="n"/>
      <c r="R78" s="20" t="n"/>
      <c r="S78" s="16" t="n"/>
      <c r="T78" s="20" t="n"/>
      <c r="U78" s="20" t="n"/>
      <c r="V78" s="16" t="n"/>
      <c r="W78" s="16" t="n"/>
      <c r="X78" s="21" t="n"/>
      <c r="Y78" s="21" t="n"/>
      <c r="Z78" s="21" t="n"/>
      <c r="AA78" s="21" t="n"/>
      <c r="AB78" s="21" t="n"/>
      <c r="AC78" s="7" t="n"/>
      <c r="AD78" s="7" t="n"/>
      <c r="AE78" s="22" t="n"/>
      <c r="AF78" s="22" t="n"/>
      <c r="AG78" s="22" t="n"/>
      <c r="AH78" s="22">
        <f>IF(A78="","",SUM(AE78:AG78))</f>
        <v/>
      </c>
      <c r="AI78" s="21">
        <f>IF(AND(R78&lt;&gt;"",T78&lt;&gt;""),(T78-R78)*24,"")</f>
        <v/>
      </c>
      <c r="AJ78" s="21">
        <f>IF(AND(R78&lt;&gt;"",U78&lt;&gt;""),(U78-R78)*24,"")</f>
        <v/>
      </c>
      <c r="AK78" s="7">
        <f>IF(OR(AA78="",AI78=""),"",IF(AI78&lt;=AA78,"Oui","Non"))</f>
        <v/>
      </c>
      <c r="AL78" s="7">
        <f>IF(OR(AB78="",AJ78=""),"",IF(AJ78&lt;=AB78,"Oui","Non"))</f>
        <v/>
      </c>
      <c r="AM78" s="7">
        <f>IF(A78="","",IF(OR(N78="Réalisé",N78="Clôturé"),"Oui","Non"))</f>
        <v/>
      </c>
      <c r="AN78" s="7">
        <f>IF(AM78="","",IF(AND(AM78="Non",S78&lt;&gt;"",S78&lt;'Tableau de bord'!$C$7),"Oui","Non"))</f>
        <v/>
      </c>
      <c r="AO78" s="7">
        <f>IF(A78="","",IF(COUNTIF($A$5:$A$504,A78)&gt;1,"N° d’OT en double",IF(COUNTIF('Sites et équipements'!$D$5:$D$204,F78)=0,"Code installation inconnu",IF(OR(D78="",J78="",N78="",M78=""),"Champ obligatoire manquant",IF(AND(R78="",S78=""),"Date de demande ou planifiée manquante",IF(AND(AM78="Oui",V78=""),"Date de réalisation manquante",IF(AND(N78="Clôturé",W78=""),"Date de clôture manquante",IF(OR(AND(T78&lt;&gt;"",R78&lt;&gt;"",T78&lt;R78),AND(U78&lt;&gt;"",T78&lt;&gt;"",U78&lt;T78)),"Chronologie incohérente",IF(AND(Q78="Oui",U78=""),"Rétablissement non daté","OK")))))))))</f>
        <v/>
      </c>
      <c r="AP78" s="16">
        <f>IF(R78&lt;&gt;"",R78,IF(S78&lt;&gt;"",S78,""))</f>
        <v/>
      </c>
      <c r="AQ78" s="7">
        <f>IF(AND(A78&lt;&gt;"",OR('Tableau de bord'!$C$9="",D78='Tableau de bord'!$C$9),OR('Tableau de bord'!$C$10="",E78='Tableau de bord'!$C$10),OR('Tableau de bord'!$C$11="",G78='Tableau de bord'!$C$11),OR('Tableau de bord'!$C$12="",H78='Tableau de bord'!$C$12),OR('Tableau de bord'!$C$13="",J78='Tableau de bord'!$C$13),OR('Tableau de bord'!$C$14="",N78='Tableau de bord'!$C$14),OR('Tableau de bord'!$C$15="",M78='Tableau de bord'!$C$15),OR('Tableau de bord'!$C$16="",O78='Tableau de bord'!$C$16),OR('Tableau de bord'!$C$17="",AD78='Tableau de bord'!$C$17)),1,0)</f>
        <v/>
      </c>
      <c r="AR78" s="7">
        <f>IF(AND(A78&lt;&gt;"",AP78&lt;&gt;""),IF(AND(AP78&gt;='Tableau de bord'!$C$5,AP78&lt;'Tableau de bord'!$C$6+1),1,0),0)</f>
        <v/>
      </c>
      <c r="AS78" s="7">
        <f>IF(AND(AQ78=1,AR78=1),1,0)</f>
        <v/>
      </c>
      <c r="AT78" s="7">
        <f>IF(AND(AS78=1,J78="Corrective"),1,0)</f>
        <v/>
      </c>
      <c r="AU78" s="7">
        <f>IF(AND(AS78=1,J78="Préventive"),1,0)</f>
        <v/>
      </c>
      <c r="AV78" s="7">
        <f>IF(AND(AS78=1,Q78="Oui"),1,0)</f>
        <v/>
      </c>
      <c r="AW78" s="21">
        <f>IF(AND(AV78=1,AJ78&lt;&gt;""),AJ78,0)</f>
        <v/>
      </c>
      <c r="AX78" s="21">
        <f>IF(AND(AS78=1,Y78&lt;&gt;""),Y78,0)</f>
        <v/>
      </c>
      <c r="AY78" s="22">
        <f>IF(AND(AS78=1,AH78&lt;&gt;""),AH78,0)</f>
        <v/>
      </c>
      <c r="AZ78" s="22">
        <f>IF(AS78=1,SUM(AE78:AF78),0)</f>
        <v/>
      </c>
      <c r="BA78" s="22">
        <f>IF(AND(AS78=1,AC78="Hors forfait"),AY78,0)</f>
        <v/>
      </c>
      <c r="BB78" s="7">
        <f>IF(AND(AS78=1,AK78&lt;&gt;""),1,0)</f>
        <v/>
      </c>
      <c r="BC78" s="7">
        <f>IF(AND(BB78=1,AK78="Oui"),1,0)</f>
        <v/>
      </c>
      <c r="BD78" s="7">
        <f>IF(AND(AS78=1,AL78&lt;&gt;""),1,0)</f>
        <v/>
      </c>
      <c r="BE78" s="7">
        <f>IF(AND(BD78=1,AL78="Oui"),1,0)</f>
        <v/>
      </c>
      <c r="BF78" s="7">
        <f>IF(AND(AQ78=1,AM78="Non"),1,0)</f>
        <v/>
      </c>
      <c r="BG78" s="21">
        <f>IF(AND(BF78=1,Z78&lt;&gt;""),Z78,0)</f>
        <v/>
      </c>
      <c r="BH78" s="7">
        <f>IF(AND(BF78=1,AN78="Oui"),1,0)</f>
        <v/>
      </c>
      <c r="BI78" s="7">
        <f>IF(AS78=1,N78,"")</f>
        <v/>
      </c>
      <c r="BJ78" s="7">
        <f>IF(BF78=1,N78,"")</f>
        <v/>
      </c>
      <c r="BK78" s="7">
        <f>IF(BF78=1,M78,"")</f>
        <v/>
      </c>
      <c r="BL78" s="7">
        <f>IF(AR78=1,D78&amp;" | "&amp;J78,"")</f>
        <v/>
      </c>
      <c r="BM78" s="7">
        <f>IF(AND(AR78=1,AL78="Non"),D78,"")</f>
        <v/>
      </c>
      <c r="BN78" s="7">
        <f>IF(OR(AO78="",AO78="OK"),0,1)</f>
        <v/>
      </c>
    </row>
    <row r="79" ht="18" customHeight="1">
      <c r="A79" s="7" t="n"/>
      <c r="B79" s="7" t="n"/>
      <c r="C79" s="7" t="n"/>
      <c r="D79" s="7" t="n"/>
      <c r="E79" s="7" t="n"/>
      <c r="F79" s="7" t="n"/>
      <c r="G79" s="7" t="n"/>
      <c r="H79" s="7" t="n"/>
      <c r="I79" s="7" t="n"/>
      <c r="J79" s="7" t="n"/>
      <c r="K79" s="7" t="n"/>
      <c r="L79" s="7" t="n"/>
      <c r="M79" s="7" t="n"/>
      <c r="N79" s="7" t="n"/>
      <c r="O79" s="7" t="n"/>
      <c r="P79" s="7" t="n"/>
      <c r="Q79" s="7" t="n"/>
      <c r="R79" s="20" t="n"/>
      <c r="S79" s="16" t="n"/>
      <c r="T79" s="20" t="n"/>
      <c r="U79" s="20" t="n"/>
      <c r="V79" s="16" t="n"/>
      <c r="W79" s="16" t="n"/>
      <c r="X79" s="21" t="n"/>
      <c r="Y79" s="21" t="n"/>
      <c r="Z79" s="21" t="n"/>
      <c r="AA79" s="21" t="n"/>
      <c r="AB79" s="21" t="n"/>
      <c r="AC79" s="7" t="n"/>
      <c r="AD79" s="7" t="n"/>
      <c r="AE79" s="22" t="n"/>
      <c r="AF79" s="22" t="n"/>
      <c r="AG79" s="22" t="n"/>
      <c r="AH79" s="22">
        <f>IF(A79="","",SUM(AE79:AG79))</f>
        <v/>
      </c>
      <c r="AI79" s="21">
        <f>IF(AND(R79&lt;&gt;"",T79&lt;&gt;""),(T79-R79)*24,"")</f>
        <v/>
      </c>
      <c r="AJ79" s="21">
        <f>IF(AND(R79&lt;&gt;"",U79&lt;&gt;""),(U79-R79)*24,"")</f>
        <v/>
      </c>
      <c r="AK79" s="7">
        <f>IF(OR(AA79="",AI79=""),"",IF(AI79&lt;=AA79,"Oui","Non"))</f>
        <v/>
      </c>
      <c r="AL79" s="7">
        <f>IF(OR(AB79="",AJ79=""),"",IF(AJ79&lt;=AB79,"Oui","Non"))</f>
        <v/>
      </c>
      <c r="AM79" s="7">
        <f>IF(A79="","",IF(OR(N79="Réalisé",N79="Clôturé"),"Oui","Non"))</f>
        <v/>
      </c>
      <c r="AN79" s="7">
        <f>IF(AM79="","",IF(AND(AM79="Non",S79&lt;&gt;"",S79&lt;'Tableau de bord'!$C$7),"Oui","Non"))</f>
        <v/>
      </c>
      <c r="AO79" s="7">
        <f>IF(A79="","",IF(COUNTIF($A$5:$A$504,A79)&gt;1,"N° d’OT en double",IF(COUNTIF('Sites et équipements'!$D$5:$D$204,F79)=0,"Code installation inconnu",IF(OR(D79="",J79="",N79="",M79=""),"Champ obligatoire manquant",IF(AND(R79="",S79=""),"Date de demande ou planifiée manquante",IF(AND(AM79="Oui",V79=""),"Date de réalisation manquante",IF(AND(N79="Clôturé",W79=""),"Date de clôture manquante",IF(OR(AND(T79&lt;&gt;"",R79&lt;&gt;"",T79&lt;R79),AND(U79&lt;&gt;"",T79&lt;&gt;"",U79&lt;T79)),"Chronologie incohérente",IF(AND(Q79="Oui",U79=""),"Rétablissement non daté","OK")))))))))</f>
        <v/>
      </c>
      <c r="AP79" s="16">
        <f>IF(R79&lt;&gt;"",R79,IF(S79&lt;&gt;"",S79,""))</f>
        <v/>
      </c>
      <c r="AQ79" s="7">
        <f>IF(AND(A79&lt;&gt;"",OR('Tableau de bord'!$C$9="",D79='Tableau de bord'!$C$9),OR('Tableau de bord'!$C$10="",E79='Tableau de bord'!$C$10),OR('Tableau de bord'!$C$11="",G79='Tableau de bord'!$C$11),OR('Tableau de bord'!$C$12="",H79='Tableau de bord'!$C$12),OR('Tableau de bord'!$C$13="",J79='Tableau de bord'!$C$13),OR('Tableau de bord'!$C$14="",N79='Tableau de bord'!$C$14),OR('Tableau de bord'!$C$15="",M79='Tableau de bord'!$C$15),OR('Tableau de bord'!$C$16="",O79='Tableau de bord'!$C$16),OR('Tableau de bord'!$C$17="",AD79='Tableau de bord'!$C$17)),1,0)</f>
        <v/>
      </c>
      <c r="AR79" s="7">
        <f>IF(AND(A79&lt;&gt;"",AP79&lt;&gt;""),IF(AND(AP79&gt;='Tableau de bord'!$C$5,AP79&lt;'Tableau de bord'!$C$6+1),1,0),0)</f>
        <v/>
      </c>
      <c r="AS79" s="7">
        <f>IF(AND(AQ79=1,AR79=1),1,0)</f>
        <v/>
      </c>
      <c r="AT79" s="7">
        <f>IF(AND(AS79=1,J79="Corrective"),1,0)</f>
        <v/>
      </c>
      <c r="AU79" s="7">
        <f>IF(AND(AS79=1,J79="Préventive"),1,0)</f>
        <v/>
      </c>
      <c r="AV79" s="7">
        <f>IF(AND(AS79=1,Q79="Oui"),1,0)</f>
        <v/>
      </c>
      <c r="AW79" s="21">
        <f>IF(AND(AV79=1,AJ79&lt;&gt;""),AJ79,0)</f>
        <v/>
      </c>
      <c r="AX79" s="21">
        <f>IF(AND(AS79=1,Y79&lt;&gt;""),Y79,0)</f>
        <v/>
      </c>
      <c r="AY79" s="22">
        <f>IF(AND(AS79=1,AH79&lt;&gt;""),AH79,0)</f>
        <v/>
      </c>
      <c r="AZ79" s="22">
        <f>IF(AS79=1,SUM(AE79:AF79),0)</f>
        <v/>
      </c>
      <c r="BA79" s="22">
        <f>IF(AND(AS79=1,AC79="Hors forfait"),AY79,0)</f>
        <v/>
      </c>
      <c r="BB79" s="7">
        <f>IF(AND(AS79=1,AK79&lt;&gt;""),1,0)</f>
        <v/>
      </c>
      <c r="BC79" s="7">
        <f>IF(AND(BB79=1,AK79="Oui"),1,0)</f>
        <v/>
      </c>
      <c r="BD79" s="7">
        <f>IF(AND(AS79=1,AL79&lt;&gt;""),1,0)</f>
        <v/>
      </c>
      <c r="BE79" s="7">
        <f>IF(AND(BD79=1,AL79="Oui"),1,0)</f>
        <v/>
      </c>
      <c r="BF79" s="7">
        <f>IF(AND(AQ79=1,AM79="Non"),1,0)</f>
        <v/>
      </c>
      <c r="BG79" s="21">
        <f>IF(AND(BF79=1,Z79&lt;&gt;""),Z79,0)</f>
        <v/>
      </c>
      <c r="BH79" s="7">
        <f>IF(AND(BF79=1,AN79="Oui"),1,0)</f>
        <v/>
      </c>
      <c r="BI79" s="7">
        <f>IF(AS79=1,N79,"")</f>
        <v/>
      </c>
      <c r="BJ79" s="7">
        <f>IF(BF79=1,N79,"")</f>
        <v/>
      </c>
      <c r="BK79" s="7">
        <f>IF(BF79=1,M79,"")</f>
        <v/>
      </c>
      <c r="BL79" s="7">
        <f>IF(AR79=1,D79&amp;" | "&amp;J79,"")</f>
        <v/>
      </c>
      <c r="BM79" s="7">
        <f>IF(AND(AR79=1,AL79="Non"),D79,"")</f>
        <v/>
      </c>
      <c r="BN79" s="7">
        <f>IF(OR(AO79="",AO79="OK"),0,1)</f>
        <v/>
      </c>
    </row>
    <row r="80" ht="18" customHeight="1">
      <c r="A80" s="7" t="n"/>
      <c r="B80" s="7" t="n"/>
      <c r="C80" s="7" t="n"/>
      <c r="D80" s="7" t="n"/>
      <c r="E80" s="7" t="n"/>
      <c r="F80" s="7" t="n"/>
      <c r="G80" s="7" t="n"/>
      <c r="H80" s="7" t="n"/>
      <c r="I80" s="7" t="n"/>
      <c r="J80" s="7" t="n"/>
      <c r="K80" s="7" t="n"/>
      <c r="L80" s="7" t="n"/>
      <c r="M80" s="7" t="n"/>
      <c r="N80" s="7" t="n"/>
      <c r="O80" s="7" t="n"/>
      <c r="P80" s="7" t="n"/>
      <c r="Q80" s="7" t="n"/>
      <c r="R80" s="20" t="n"/>
      <c r="S80" s="16" t="n"/>
      <c r="T80" s="20" t="n"/>
      <c r="U80" s="20" t="n"/>
      <c r="V80" s="16" t="n"/>
      <c r="W80" s="16" t="n"/>
      <c r="X80" s="21" t="n"/>
      <c r="Y80" s="21" t="n"/>
      <c r="Z80" s="21" t="n"/>
      <c r="AA80" s="21" t="n"/>
      <c r="AB80" s="21" t="n"/>
      <c r="AC80" s="7" t="n"/>
      <c r="AD80" s="7" t="n"/>
      <c r="AE80" s="22" t="n"/>
      <c r="AF80" s="22" t="n"/>
      <c r="AG80" s="22" t="n"/>
      <c r="AH80" s="22">
        <f>IF(A80="","",SUM(AE80:AG80))</f>
        <v/>
      </c>
      <c r="AI80" s="21">
        <f>IF(AND(R80&lt;&gt;"",T80&lt;&gt;""),(T80-R80)*24,"")</f>
        <v/>
      </c>
      <c r="AJ80" s="21">
        <f>IF(AND(R80&lt;&gt;"",U80&lt;&gt;""),(U80-R80)*24,"")</f>
        <v/>
      </c>
      <c r="AK80" s="7">
        <f>IF(OR(AA80="",AI80=""),"",IF(AI80&lt;=AA80,"Oui","Non"))</f>
        <v/>
      </c>
      <c r="AL80" s="7">
        <f>IF(OR(AB80="",AJ80=""),"",IF(AJ80&lt;=AB80,"Oui","Non"))</f>
        <v/>
      </c>
      <c r="AM80" s="7">
        <f>IF(A80="","",IF(OR(N80="Réalisé",N80="Clôturé"),"Oui","Non"))</f>
        <v/>
      </c>
      <c r="AN80" s="7">
        <f>IF(AM80="","",IF(AND(AM80="Non",S80&lt;&gt;"",S80&lt;'Tableau de bord'!$C$7),"Oui","Non"))</f>
        <v/>
      </c>
      <c r="AO80" s="7">
        <f>IF(A80="","",IF(COUNTIF($A$5:$A$504,A80)&gt;1,"N° d’OT en double",IF(COUNTIF('Sites et équipements'!$D$5:$D$204,F80)=0,"Code installation inconnu",IF(OR(D80="",J80="",N80="",M80=""),"Champ obligatoire manquant",IF(AND(R80="",S80=""),"Date de demande ou planifiée manquante",IF(AND(AM80="Oui",V80=""),"Date de réalisation manquante",IF(AND(N80="Clôturé",W80=""),"Date de clôture manquante",IF(OR(AND(T80&lt;&gt;"",R80&lt;&gt;"",T80&lt;R80),AND(U80&lt;&gt;"",T80&lt;&gt;"",U80&lt;T80)),"Chronologie incohérente",IF(AND(Q80="Oui",U80=""),"Rétablissement non daté","OK")))))))))</f>
        <v/>
      </c>
      <c r="AP80" s="16">
        <f>IF(R80&lt;&gt;"",R80,IF(S80&lt;&gt;"",S80,""))</f>
        <v/>
      </c>
      <c r="AQ80" s="7">
        <f>IF(AND(A80&lt;&gt;"",OR('Tableau de bord'!$C$9="",D80='Tableau de bord'!$C$9),OR('Tableau de bord'!$C$10="",E80='Tableau de bord'!$C$10),OR('Tableau de bord'!$C$11="",G80='Tableau de bord'!$C$11),OR('Tableau de bord'!$C$12="",H80='Tableau de bord'!$C$12),OR('Tableau de bord'!$C$13="",J80='Tableau de bord'!$C$13),OR('Tableau de bord'!$C$14="",N80='Tableau de bord'!$C$14),OR('Tableau de bord'!$C$15="",M80='Tableau de bord'!$C$15),OR('Tableau de bord'!$C$16="",O80='Tableau de bord'!$C$16),OR('Tableau de bord'!$C$17="",AD80='Tableau de bord'!$C$17)),1,0)</f>
        <v/>
      </c>
      <c r="AR80" s="7">
        <f>IF(AND(A80&lt;&gt;"",AP80&lt;&gt;""),IF(AND(AP80&gt;='Tableau de bord'!$C$5,AP80&lt;'Tableau de bord'!$C$6+1),1,0),0)</f>
        <v/>
      </c>
      <c r="AS80" s="7">
        <f>IF(AND(AQ80=1,AR80=1),1,0)</f>
        <v/>
      </c>
      <c r="AT80" s="7">
        <f>IF(AND(AS80=1,J80="Corrective"),1,0)</f>
        <v/>
      </c>
      <c r="AU80" s="7">
        <f>IF(AND(AS80=1,J80="Préventive"),1,0)</f>
        <v/>
      </c>
      <c r="AV80" s="7">
        <f>IF(AND(AS80=1,Q80="Oui"),1,0)</f>
        <v/>
      </c>
      <c r="AW80" s="21">
        <f>IF(AND(AV80=1,AJ80&lt;&gt;""),AJ80,0)</f>
        <v/>
      </c>
      <c r="AX80" s="21">
        <f>IF(AND(AS80=1,Y80&lt;&gt;""),Y80,0)</f>
        <v/>
      </c>
      <c r="AY80" s="22">
        <f>IF(AND(AS80=1,AH80&lt;&gt;""),AH80,0)</f>
        <v/>
      </c>
      <c r="AZ80" s="22">
        <f>IF(AS80=1,SUM(AE80:AF80),0)</f>
        <v/>
      </c>
      <c r="BA80" s="22">
        <f>IF(AND(AS80=1,AC80="Hors forfait"),AY80,0)</f>
        <v/>
      </c>
      <c r="BB80" s="7">
        <f>IF(AND(AS80=1,AK80&lt;&gt;""),1,0)</f>
        <v/>
      </c>
      <c r="BC80" s="7">
        <f>IF(AND(BB80=1,AK80="Oui"),1,0)</f>
        <v/>
      </c>
      <c r="BD80" s="7">
        <f>IF(AND(AS80=1,AL80&lt;&gt;""),1,0)</f>
        <v/>
      </c>
      <c r="BE80" s="7">
        <f>IF(AND(BD80=1,AL80="Oui"),1,0)</f>
        <v/>
      </c>
      <c r="BF80" s="7">
        <f>IF(AND(AQ80=1,AM80="Non"),1,0)</f>
        <v/>
      </c>
      <c r="BG80" s="21">
        <f>IF(AND(BF80=1,Z80&lt;&gt;""),Z80,0)</f>
        <v/>
      </c>
      <c r="BH80" s="7">
        <f>IF(AND(BF80=1,AN80="Oui"),1,0)</f>
        <v/>
      </c>
      <c r="BI80" s="7">
        <f>IF(AS80=1,N80,"")</f>
        <v/>
      </c>
      <c r="BJ80" s="7">
        <f>IF(BF80=1,N80,"")</f>
        <v/>
      </c>
      <c r="BK80" s="7">
        <f>IF(BF80=1,M80,"")</f>
        <v/>
      </c>
      <c r="BL80" s="7">
        <f>IF(AR80=1,D80&amp;" | "&amp;J80,"")</f>
        <v/>
      </c>
      <c r="BM80" s="7">
        <f>IF(AND(AR80=1,AL80="Non"),D80,"")</f>
        <v/>
      </c>
      <c r="BN80" s="7">
        <f>IF(OR(AO80="",AO80="OK"),0,1)</f>
        <v/>
      </c>
    </row>
    <row r="81" ht="18" customHeight="1">
      <c r="A81" s="7" t="n"/>
      <c r="B81" s="7" t="n"/>
      <c r="C81" s="7" t="n"/>
      <c r="D81" s="7" t="n"/>
      <c r="E81" s="7" t="n"/>
      <c r="F81" s="7" t="n"/>
      <c r="G81" s="7" t="n"/>
      <c r="H81" s="7" t="n"/>
      <c r="I81" s="7" t="n"/>
      <c r="J81" s="7" t="n"/>
      <c r="K81" s="7" t="n"/>
      <c r="L81" s="7" t="n"/>
      <c r="M81" s="7" t="n"/>
      <c r="N81" s="7" t="n"/>
      <c r="O81" s="7" t="n"/>
      <c r="P81" s="7" t="n"/>
      <c r="Q81" s="7" t="n"/>
      <c r="R81" s="20" t="n"/>
      <c r="S81" s="16" t="n"/>
      <c r="T81" s="20" t="n"/>
      <c r="U81" s="20" t="n"/>
      <c r="V81" s="16" t="n"/>
      <c r="W81" s="16" t="n"/>
      <c r="X81" s="21" t="n"/>
      <c r="Y81" s="21" t="n"/>
      <c r="Z81" s="21" t="n"/>
      <c r="AA81" s="21" t="n"/>
      <c r="AB81" s="21" t="n"/>
      <c r="AC81" s="7" t="n"/>
      <c r="AD81" s="7" t="n"/>
      <c r="AE81" s="22" t="n"/>
      <c r="AF81" s="22" t="n"/>
      <c r="AG81" s="22" t="n"/>
      <c r="AH81" s="22">
        <f>IF(A81="","",SUM(AE81:AG81))</f>
        <v/>
      </c>
      <c r="AI81" s="21">
        <f>IF(AND(R81&lt;&gt;"",T81&lt;&gt;""),(T81-R81)*24,"")</f>
        <v/>
      </c>
      <c r="AJ81" s="21">
        <f>IF(AND(R81&lt;&gt;"",U81&lt;&gt;""),(U81-R81)*24,"")</f>
        <v/>
      </c>
      <c r="AK81" s="7">
        <f>IF(OR(AA81="",AI81=""),"",IF(AI81&lt;=AA81,"Oui","Non"))</f>
        <v/>
      </c>
      <c r="AL81" s="7">
        <f>IF(OR(AB81="",AJ81=""),"",IF(AJ81&lt;=AB81,"Oui","Non"))</f>
        <v/>
      </c>
      <c r="AM81" s="7">
        <f>IF(A81="","",IF(OR(N81="Réalisé",N81="Clôturé"),"Oui","Non"))</f>
        <v/>
      </c>
      <c r="AN81" s="7">
        <f>IF(AM81="","",IF(AND(AM81="Non",S81&lt;&gt;"",S81&lt;'Tableau de bord'!$C$7),"Oui","Non"))</f>
        <v/>
      </c>
      <c r="AO81" s="7">
        <f>IF(A81="","",IF(COUNTIF($A$5:$A$504,A81)&gt;1,"N° d’OT en double",IF(COUNTIF('Sites et équipements'!$D$5:$D$204,F81)=0,"Code installation inconnu",IF(OR(D81="",J81="",N81="",M81=""),"Champ obligatoire manquant",IF(AND(R81="",S81=""),"Date de demande ou planifiée manquante",IF(AND(AM81="Oui",V81=""),"Date de réalisation manquante",IF(AND(N81="Clôturé",W81=""),"Date de clôture manquante",IF(OR(AND(T81&lt;&gt;"",R81&lt;&gt;"",T81&lt;R81),AND(U81&lt;&gt;"",T81&lt;&gt;"",U81&lt;T81)),"Chronologie incohérente",IF(AND(Q81="Oui",U81=""),"Rétablissement non daté","OK")))))))))</f>
        <v/>
      </c>
      <c r="AP81" s="16">
        <f>IF(R81&lt;&gt;"",R81,IF(S81&lt;&gt;"",S81,""))</f>
        <v/>
      </c>
      <c r="AQ81" s="7">
        <f>IF(AND(A81&lt;&gt;"",OR('Tableau de bord'!$C$9="",D81='Tableau de bord'!$C$9),OR('Tableau de bord'!$C$10="",E81='Tableau de bord'!$C$10),OR('Tableau de bord'!$C$11="",G81='Tableau de bord'!$C$11),OR('Tableau de bord'!$C$12="",H81='Tableau de bord'!$C$12),OR('Tableau de bord'!$C$13="",J81='Tableau de bord'!$C$13),OR('Tableau de bord'!$C$14="",N81='Tableau de bord'!$C$14),OR('Tableau de bord'!$C$15="",M81='Tableau de bord'!$C$15),OR('Tableau de bord'!$C$16="",O81='Tableau de bord'!$C$16),OR('Tableau de bord'!$C$17="",AD81='Tableau de bord'!$C$17)),1,0)</f>
        <v/>
      </c>
      <c r="AR81" s="7">
        <f>IF(AND(A81&lt;&gt;"",AP81&lt;&gt;""),IF(AND(AP81&gt;='Tableau de bord'!$C$5,AP81&lt;'Tableau de bord'!$C$6+1),1,0),0)</f>
        <v/>
      </c>
      <c r="AS81" s="7">
        <f>IF(AND(AQ81=1,AR81=1),1,0)</f>
        <v/>
      </c>
      <c r="AT81" s="7">
        <f>IF(AND(AS81=1,J81="Corrective"),1,0)</f>
        <v/>
      </c>
      <c r="AU81" s="7">
        <f>IF(AND(AS81=1,J81="Préventive"),1,0)</f>
        <v/>
      </c>
      <c r="AV81" s="7">
        <f>IF(AND(AS81=1,Q81="Oui"),1,0)</f>
        <v/>
      </c>
      <c r="AW81" s="21">
        <f>IF(AND(AV81=1,AJ81&lt;&gt;""),AJ81,0)</f>
        <v/>
      </c>
      <c r="AX81" s="21">
        <f>IF(AND(AS81=1,Y81&lt;&gt;""),Y81,0)</f>
        <v/>
      </c>
      <c r="AY81" s="22">
        <f>IF(AND(AS81=1,AH81&lt;&gt;""),AH81,0)</f>
        <v/>
      </c>
      <c r="AZ81" s="22">
        <f>IF(AS81=1,SUM(AE81:AF81),0)</f>
        <v/>
      </c>
      <c r="BA81" s="22">
        <f>IF(AND(AS81=1,AC81="Hors forfait"),AY81,0)</f>
        <v/>
      </c>
      <c r="BB81" s="7">
        <f>IF(AND(AS81=1,AK81&lt;&gt;""),1,0)</f>
        <v/>
      </c>
      <c r="BC81" s="7">
        <f>IF(AND(BB81=1,AK81="Oui"),1,0)</f>
        <v/>
      </c>
      <c r="BD81" s="7">
        <f>IF(AND(AS81=1,AL81&lt;&gt;""),1,0)</f>
        <v/>
      </c>
      <c r="BE81" s="7">
        <f>IF(AND(BD81=1,AL81="Oui"),1,0)</f>
        <v/>
      </c>
      <c r="BF81" s="7">
        <f>IF(AND(AQ81=1,AM81="Non"),1,0)</f>
        <v/>
      </c>
      <c r="BG81" s="21">
        <f>IF(AND(BF81=1,Z81&lt;&gt;""),Z81,0)</f>
        <v/>
      </c>
      <c r="BH81" s="7">
        <f>IF(AND(BF81=1,AN81="Oui"),1,0)</f>
        <v/>
      </c>
      <c r="BI81" s="7">
        <f>IF(AS81=1,N81,"")</f>
        <v/>
      </c>
      <c r="BJ81" s="7">
        <f>IF(BF81=1,N81,"")</f>
        <v/>
      </c>
      <c r="BK81" s="7">
        <f>IF(BF81=1,M81,"")</f>
        <v/>
      </c>
      <c r="BL81" s="7">
        <f>IF(AR81=1,D81&amp;" | "&amp;J81,"")</f>
        <v/>
      </c>
      <c r="BM81" s="7">
        <f>IF(AND(AR81=1,AL81="Non"),D81,"")</f>
        <v/>
      </c>
      <c r="BN81" s="7">
        <f>IF(OR(AO81="",AO81="OK"),0,1)</f>
        <v/>
      </c>
    </row>
    <row r="82" ht="18" customHeight="1">
      <c r="A82" s="7" t="n"/>
      <c r="B82" s="7" t="n"/>
      <c r="C82" s="7" t="n"/>
      <c r="D82" s="7" t="n"/>
      <c r="E82" s="7" t="n"/>
      <c r="F82" s="7" t="n"/>
      <c r="G82" s="7" t="n"/>
      <c r="H82" s="7" t="n"/>
      <c r="I82" s="7" t="n"/>
      <c r="J82" s="7" t="n"/>
      <c r="K82" s="7" t="n"/>
      <c r="L82" s="7" t="n"/>
      <c r="M82" s="7" t="n"/>
      <c r="N82" s="7" t="n"/>
      <c r="O82" s="7" t="n"/>
      <c r="P82" s="7" t="n"/>
      <c r="Q82" s="7" t="n"/>
      <c r="R82" s="20" t="n"/>
      <c r="S82" s="16" t="n"/>
      <c r="T82" s="20" t="n"/>
      <c r="U82" s="20" t="n"/>
      <c r="V82" s="16" t="n"/>
      <c r="W82" s="16" t="n"/>
      <c r="X82" s="21" t="n"/>
      <c r="Y82" s="21" t="n"/>
      <c r="Z82" s="21" t="n"/>
      <c r="AA82" s="21" t="n"/>
      <c r="AB82" s="21" t="n"/>
      <c r="AC82" s="7" t="n"/>
      <c r="AD82" s="7" t="n"/>
      <c r="AE82" s="22" t="n"/>
      <c r="AF82" s="22" t="n"/>
      <c r="AG82" s="22" t="n"/>
      <c r="AH82" s="22">
        <f>IF(A82="","",SUM(AE82:AG82))</f>
        <v/>
      </c>
      <c r="AI82" s="21">
        <f>IF(AND(R82&lt;&gt;"",T82&lt;&gt;""),(T82-R82)*24,"")</f>
        <v/>
      </c>
      <c r="AJ82" s="21">
        <f>IF(AND(R82&lt;&gt;"",U82&lt;&gt;""),(U82-R82)*24,"")</f>
        <v/>
      </c>
      <c r="AK82" s="7">
        <f>IF(OR(AA82="",AI82=""),"",IF(AI82&lt;=AA82,"Oui","Non"))</f>
        <v/>
      </c>
      <c r="AL82" s="7">
        <f>IF(OR(AB82="",AJ82=""),"",IF(AJ82&lt;=AB82,"Oui","Non"))</f>
        <v/>
      </c>
      <c r="AM82" s="7">
        <f>IF(A82="","",IF(OR(N82="Réalisé",N82="Clôturé"),"Oui","Non"))</f>
        <v/>
      </c>
      <c r="AN82" s="7">
        <f>IF(AM82="","",IF(AND(AM82="Non",S82&lt;&gt;"",S82&lt;'Tableau de bord'!$C$7),"Oui","Non"))</f>
        <v/>
      </c>
      <c r="AO82" s="7">
        <f>IF(A82="","",IF(COUNTIF($A$5:$A$504,A82)&gt;1,"N° d’OT en double",IF(COUNTIF('Sites et équipements'!$D$5:$D$204,F82)=0,"Code installation inconnu",IF(OR(D82="",J82="",N82="",M82=""),"Champ obligatoire manquant",IF(AND(R82="",S82=""),"Date de demande ou planifiée manquante",IF(AND(AM82="Oui",V82=""),"Date de réalisation manquante",IF(AND(N82="Clôturé",W82=""),"Date de clôture manquante",IF(OR(AND(T82&lt;&gt;"",R82&lt;&gt;"",T82&lt;R82),AND(U82&lt;&gt;"",T82&lt;&gt;"",U82&lt;T82)),"Chronologie incohérente",IF(AND(Q82="Oui",U82=""),"Rétablissement non daté","OK")))))))))</f>
        <v/>
      </c>
      <c r="AP82" s="16">
        <f>IF(R82&lt;&gt;"",R82,IF(S82&lt;&gt;"",S82,""))</f>
        <v/>
      </c>
      <c r="AQ82" s="7">
        <f>IF(AND(A82&lt;&gt;"",OR('Tableau de bord'!$C$9="",D82='Tableau de bord'!$C$9),OR('Tableau de bord'!$C$10="",E82='Tableau de bord'!$C$10),OR('Tableau de bord'!$C$11="",G82='Tableau de bord'!$C$11),OR('Tableau de bord'!$C$12="",H82='Tableau de bord'!$C$12),OR('Tableau de bord'!$C$13="",J82='Tableau de bord'!$C$13),OR('Tableau de bord'!$C$14="",N82='Tableau de bord'!$C$14),OR('Tableau de bord'!$C$15="",M82='Tableau de bord'!$C$15),OR('Tableau de bord'!$C$16="",O82='Tableau de bord'!$C$16),OR('Tableau de bord'!$C$17="",AD82='Tableau de bord'!$C$17)),1,0)</f>
        <v/>
      </c>
      <c r="AR82" s="7">
        <f>IF(AND(A82&lt;&gt;"",AP82&lt;&gt;""),IF(AND(AP82&gt;='Tableau de bord'!$C$5,AP82&lt;'Tableau de bord'!$C$6+1),1,0),0)</f>
        <v/>
      </c>
      <c r="AS82" s="7">
        <f>IF(AND(AQ82=1,AR82=1),1,0)</f>
        <v/>
      </c>
      <c r="AT82" s="7">
        <f>IF(AND(AS82=1,J82="Corrective"),1,0)</f>
        <v/>
      </c>
      <c r="AU82" s="7">
        <f>IF(AND(AS82=1,J82="Préventive"),1,0)</f>
        <v/>
      </c>
      <c r="AV82" s="7">
        <f>IF(AND(AS82=1,Q82="Oui"),1,0)</f>
        <v/>
      </c>
      <c r="AW82" s="21">
        <f>IF(AND(AV82=1,AJ82&lt;&gt;""),AJ82,0)</f>
        <v/>
      </c>
      <c r="AX82" s="21">
        <f>IF(AND(AS82=1,Y82&lt;&gt;""),Y82,0)</f>
        <v/>
      </c>
      <c r="AY82" s="22">
        <f>IF(AND(AS82=1,AH82&lt;&gt;""),AH82,0)</f>
        <v/>
      </c>
      <c r="AZ82" s="22">
        <f>IF(AS82=1,SUM(AE82:AF82),0)</f>
        <v/>
      </c>
      <c r="BA82" s="22">
        <f>IF(AND(AS82=1,AC82="Hors forfait"),AY82,0)</f>
        <v/>
      </c>
      <c r="BB82" s="7">
        <f>IF(AND(AS82=1,AK82&lt;&gt;""),1,0)</f>
        <v/>
      </c>
      <c r="BC82" s="7">
        <f>IF(AND(BB82=1,AK82="Oui"),1,0)</f>
        <v/>
      </c>
      <c r="BD82" s="7">
        <f>IF(AND(AS82=1,AL82&lt;&gt;""),1,0)</f>
        <v/>
      </c>
      <c r="BE82" s="7">
        <f>IF(AND(BD82=1,AL82="Oui"),1,0)</f>
        <v/>
      </c>
      <c r="BF82" s="7">
        <f>IF(AND(AQ82=1,AM82="Non"),1,0)</f>
        <v/>
      </c>
      <c r="BG82" s="21">
        <f>IF(AND(BF82=1,Z82&lt;&gt;""),Z82,0)</f>
        <v/>
      </c>
      <c r="BH82" s="7">
        <f>IF(AND(BF82=1,AN82="Oui"),1,0)</f>
        <v/>
      </c>
      <c r="BI82" s="7">
        <f>IF(AS82=1,N82,"")</f>
        <v/>
      </c>
      <c r="BJ82" s="7">
        <f>IF(BF82=1,N82,"")</f>
        <v/>
      </c>
      <c r="BK82" s="7">
        <f>IF(BF82=1,M82,"")</f>
        <v/>
      </c>
      <c r="BL82" s="7">
        <f>IF(AR82=1,D82&amp;" | "&amp;J82,"")</f>
        <v/>
      </c>
      <c r="BM82" s="7">
        <f>IF(AND(AR82=1,AL82="Non"),D82,"")</f>
        <v/>
      </c>
      <c r="BN82" s="7">
        <f>IF(OR(AO82="",AO82="OK"),0,1)</f>
        <v/>
      </c>
    </row>
    <row r="83" ht="18" customHeight="1">
      <c r="A83" s="7" t="n"/>
      <c r="B83" s="7" t="n"/>
      <c r="C83" s="7" t="n"/>
      <c r="D83" s="7" t="n"/>
      <c r="E83" s="7" t="n"/>
      <c r="F83" s="7" t="n"/>
      <c r="G83" s="7" t="n"/>
      <c r="H83" s="7" t="n"/>
      <c r="I83" s="7" t="n"/>
      <c r="J83" s="7" t="n"/>
      <c r="K83" s="7" t="n"/>
      <c r="L83" s="7" t="n"/>
      <c r="M83" s="7" t="n"/>
      <c r="N83" s="7" t="n"/>
      <c r="O83" s="7" t="n"/>
      <c r="P83" s="7" t="n"/>
      <c r="Q83" s="7" t="n"/>
      <c r="R83" s="20" t="n"/>
      <c r="S83" s="16" t="n"/>
      <c r="T83" s="20" t="n"/>
      <c r="U83" s="20" t="n"/>
      <c r="V83" s="16" t="n"/>
      <c r="W83" s="16" t="n"/>
      <c r="X83" s="21" t="n"/>
      <c r="Y83" s="21" t="n"/>
      <c r="Z83" s="21" t="n"/>
      <c r="AA83" s="21" t="n"/>
      <c r="AB83" s="21" t="n"/>
      <c r="AC83" s="7" t="n"/>
      <c r="AD83" s="7" t="n"/>
      <c r="AE83" s="22" t="n"/>
      <c r="AF83" s="22" t="n"/>
      <c r="AG83" s="22" t="n"/>
      <c r="AH83" s="22">
        <f>IF(A83="","",SUM(AE83:AG83))</f>
        <v/>
      </c>
      <c r="AI83" s="21">
        <f>IF(AND(R83&lt;&gt;"",T83&lt;&gt;""),(T83-R83)*24,"")</f>
        <v/>
      </c>
      <c r="AJ83" s="21">
        <f>IF(AND(R83&lt;&gt;"",U83&lt;&gt;""),(U83-R83)*24,"")</f>
        <v/>
      </c>
      <c r="AK83" s="7">
        <f>IF(OR(AA83="",AI83=""),"",IF(AI83&lt;=AA83,"Oui","Non"))</f>
        <v/>
      </c>
      <c r="AL83" s="7">
        <f>IF(OR(AB83="",AJ83=""),"",IF(AJ83&lt;=AB83,"Oui","Non"))</f>
        <v/>
      </c>
      <c r="AM83" s="7">
        <f>IF(A83="","",IF(OR(N83="Réalisé",N83="Clôturé"),"Oui","Non"))</f>
        <v/>
      </c>
      <c r="AN83" s="7">
        <f>IF(AM83="","",IF(AND(AM83="Non",S83&lt;&gt;"",S83&lt;'Tableau de bord'!$C$7),"Oui","Non"))</f>
        <v/>
      </c>
      <c r="AO83" s="7">
        <f>IF(A83="","",IF(COUNTIF($A$5:$A$504,A83)&gt;1,"N° d’OT en double",IF(COUNTIF('Sites et équipements'!$D$5:$D$204,F83)=0,"Code installation inconnu",IF(OR(D83="",J83="",N83="",M83=""),"Champ obligatoire manquant",IF(AND(R83="",S83=""),"Date de demande ou planifiée manquante",IF(AND(AM83="Oui",V83=""),"Date de réalisation manquante",IF(AND(N83="Clôturé",W83=""),"Date de clôture manquante",IF(OR(AND(T83&lt;&gt;"",R83&lt;&gt;"",T83&lt;R83),AND(U83&lt;&gt;"",T83&lt;&gt;"",U83&lt;T83)),"Chronologie incohérente",IF(AND(Q83="Oui",U83=""),"Rétablissement non daté","OK")))))))))</f>
        <v/>
      </c>
      <c r="AP83" s="16">
        <f>IF(R83&lt;&gt;"",R83,IF(S83&lt;&gt;"",S83,""))</f>
        <v/>
      </c>
      <c r="AQ83" s="7">
        <f>IF(AND(A83&lt;&gt;"",OR('Tableau de bord'!$C$9="",D83='Tableau de bord'!$C$9),OR('Tableau de bord'!$C$10="",E83='Tableau de bord'!$C$10),OR('Tableau de bord'!$C$11="",G83='Tableau de bord'!$C$11),OR('Tableau de bord'!$C$12="",H83='Tableau de bord'!$C$12),OR('Tableau de bord'!$C$13="",J83='Tableau de bord'!$C$13),OR('Tableau de bord'!$C$14="",N83='Tableau de bord'!$C$14),OR('Tableau de bord'!$C$15="",M83='Tableau de bord'!$C$15),OR('Tableau de bord'!$C$16="",O83='Tableau de bord'!$C$16),OR('Tableau de bord'!$C$17="",AD83='Tableau de bord'!$C$17)),1,0)</f>
        <v/>
      </c>
      <c r="AR83" s="7">
        <f>IF(AND(A83&lt;&gt;"",AP83&lt;&gt;""),IF(AND(AP83&gt;='Tableau de bord'!$C$5,AP83&lt;'Tableau de bord'!$C$6+1),1,0),0)</f>
        <v/>
      </c>
      <c r="AS83" s="7">
        <f>IF(AND(AQ83=1,AR83=1),1,0)</f>
        <v/>
      </c>
      <c r="AT83" s="7">
        <f>IF(AND(AS83=1,J83="Corrective"),1,0)</f>
        <v/>
      </c>
      <c r="AU83" s="7">
        <f>IF(AND(AS83=1,J83="Préventive"),1,0)</f>
        <v/>
      </c>
      <c r="AV83" s="7">
        <f>IF(AND(AS83=1,Q83="Oui"),1,0)</f>
        <v/>
      </c>
      <c r="AW83" s="21">
        <f>IF(AND(AV83=1,AJ83&lt;&gt;""),AJ83,0)</f>
        <v/>
      </c>
      <c r="AX83" s="21">
        <f>IF(AND(AS83=1,Y83&lt;&gt;""),Y83,0)</f>
        <v/>
      </c>
      <c r="AY83" s="22">
        <f>IF(AND(AS83=1,AH83&lt;&gt;""),AH83,0)</f>
        <v/>
      </c>
      <c r="AZ83" s="22">
        <f>IF(AS83=1,SUM(AE83:AF83),0)</f>
        <v/>
      </c>
      <c r="BA83" s="22">
        <f>IF(AND(AS83=1,AC83="Hors forfait"),AY83,0)</f>
        <v/>
      </c>
      <c r="BB83" s="7">
        <f>IF(AND(AS83=1,AK83&lt;&gt;""),1,0)</f>
        <v/>
      </c>
      <c r="BC83" s="7">
        <f>IF(AND(BB83=1,AK83="Oui"),1,0)</f>
        <v/>
      </c>
      <c r="BD83" s="7">
        <f>IF(AND(AS83=1,AL83&lt;&gt;""),1,0)</f>
        <v/>
      </c>
      <c r="BE83" s="7">
        <f>IF(AND(BD83=1,AL83="Oui"),1,0)</f>
        <v/>
      </c>
      <c r="BF83" s="7">
        <f>IF(AND(AQ83=1,AM83="Non"),1,0)</f>
        <v/>
      </c>
      <c r="BG83" s="21">
        <f>IF(AND(BF83=1,Z83&lt;&gt;""),Z83,0)</f>
        <v/>
      </c>
      <c r="BH83" s="7">
        <f>IF(AND(BF83=1,AN83="Oui"),1,0)</f>
        <v/>
      </c>
      <c r="BI83" s="7">
        <f>IF(AS83=1,N83,"")</f>
        <v/>
      </c>
      <c r="BJ83" s="7">
        <f>IF(BF83=1,N83,"")</f>
        <v/>
      </c>
      <c r="BK83" s="7">
        <f>IF(BF83=1,M83,"")</f>
        <v/>
      </c>
      <c r="BL83" s="7">
        <f>IF(AR83=1,D83&amp;" | "&amp;J83,"")</f>
        <v/>
      </c>
      <c r="BM83" s="7">
        <f>IF(AND(AR83=1,AL83="Non"),D83,"")</f>
        <v/>
      </c>
      <c r="BN83" s="7">
        <f>IF(OR(AO83="",AO83="OK"),0,1)</f>
        <v/>
      </c>
    </row>
    <row r="84" ht="18" customHeight="1">
      <c r="A84" s="7" t="n"/>
      <c r="B84" s="7" t="n"/>
      <c r="C84" s="7" t="n"/>
      <c r="D84" s="7" t="n"/>
      <c r="E84" s="7" t="n"/>
      <c r="F84" s="7" t="n"/>
      <c r="G84" s="7" t="n"/>
      <c r="H84" s="7" t="n"/>
      <c r="I84" s="7" t="n"/>
      <c r="J84" s="7" t="n"/>
      <c r="K84" s="7" t="n"/>
      <c r="L84" s="7" t="n"/>
      <c r="M84" s="7" t="n"/>
      <c r="N84" s="7" t="n"/>
      <c r="O84" s="7" t="n"/>
      <c r="P84" s="7" t="n"/>
      <c r="Q84" s="7" t="n"/>
      <c r="R84" s="20" t="n"/>
      <c r="S84" s="16" t="n"/>
      <c r="T84" s="20" t="n"/>
      <c r="U84" s="20" t="n"/>
      <c r="V84" s="16" t="n"/>
      <c r="W84" s="16" t="n"/>
      <c r="X84" s="21" t="n"/>
      <c r="Y84" s="21" t="n"/>
      <c r="Z84" s="21" t="n"/>
      <c r="AA84" s="21" t="n"/>
      <c r="AB84" s="21" t="n"/>
      <c r="AC84" s="7" t="n"/>
      <c r="AD84" s="7" t="n"/>
      <c r="AE84" s="22" t="n"/>
      <c r="AF84" s="22" t="n"/>
      <c r="AG84" s="22" t="n"/>
      <c r="AH84" s="22">
        <f>IF(A84="","",SUM(AE84:AG84))</f>
        <v/>
      </c>
      <c r="AI84" s="21">
        <f>IF(AND(R84&lt;&gt;"",T84&lt;&gt;""),(T84-R84)*24,"")</f>
        <v/>
      </c>
      <c r="AJ84" s="21">
        <f>IF(AND(R84&lt;&gt;"",U84&lt;&gt;""),(U84-R84)*24,"")</f>
        <v/>
      </c>
      <c r="AK84" s="7">
        <f>IF(OR(AA84="",AI84=""),"",IF(AI84&lt;=AA84,"Oui","Non"))</f>
        <v/>
      </c>
      <c r="AL84" s="7">
        <f>IF(OR(AB84="",AJ84=""),"",IF(AJ84&lt;=AB84,"Oui","Non"))</f>
        <v/>
      </c>
      <c r="AM84" s="7">
        <f>IF(A84="","",IF(OR(N84="Réalisé",N84="Clôturé"),"Oui","Non"))</f>
        <v/>
      </c>
      <c r="AN84" s="7">
        <f>IF(AM84="","",IF(AND(AM84="Non",S84&lt;&gt;"",S84&lt;'Tableau de bord'!$C$7),"Oui","Non"))</f>
        <v/>
      </c>
      <c r="AO84" s="7">
        <f>IF(A84="","",IF(COUNTIF($A$5:$A$504,A84)&gt;1,"N° d’OT en double",IF(COUNTIF('Sites et équipements'!$D$5:$D$204,F84)=0,"Code installation inconnu",IF(OR(D84="",J84="",N84="",M84=""),"Champ obligatoire manquant",IF(AND(R84="",S84=""),"Date de demande ou planifiée manquante",IF(AND(AM84="Oui",V84=""),"Date de réalisation manquante",IF(AND(N84="Clôturé",W84=""),"Date de clôture manquante",IF(OR(AND(T84&lt;&gt;"",R84&lt;&gt;"",T84&lt;R84),AND(U84&lt;&gt;"",T84&lt;&gt;"",U84&lt;T84)),"Chronologie incohérente",IF(AND(Q84="Oui",U84=""),"Rétablissement non daté","OK")))))))))</f>
        <v/>
      </c>
      <c r="AP84" s="16">
        <f>IF(R84&lt;&gt;"",R84,IF(S84&lt;&gt;"",S84,""))</f>
        <v/>
      </c>
      <c r="AQ84" s="7">
        <f>IF(AND(A84&lt;&gt;"",OR('Tableau de bord'!$C$9="",D84='Tableau de bord'!$C$9),OR('Tableau de bord'!$C$10="",E84='Tableau de bord'!$C$10),OR('Tableau de bord'!$C$11="",G84='Tableau de bord'!$C$11),OR('Tableau de bord'!$C$12="",H84='Tableau de bord'!$C$12),OR('Tableau de bord'!$C$13="",J84='Tableau de bord'!$C$13),OR('Tableau de bord'!$C$14="",N84='Tableau de bord'!$C$14),OR('Tableau de bord'!$C$15="",M84='Tableau de bord'!$C$15),OR('Tableau de bord'!$C$16="",O84='Tableau de bord'!$C$16),OR('Tableau de bord'!$C$17="",AD84='Tableau de bord'!$C$17)),1,0)</f>
        <v/>
      </c>
      <c r="AR84" s="7">
        <f>IF(AND(A84&lt;&gt;"",AP84&lt;&gt;""),IF(AND(AP84&gt;='Tableau de bord'!$C$5,AP84&lt;'Tableau de bord'!$C$6+1),1,0),0)</f>
        <v/>
      </c>
      <c r="AS84" s="7">
        <f>IF(AND(AQ84=1,AR84=1),1,0)</f>
        <v/>
      </c>
      <c r="AT84" s="7">
        <f>IF(AND(AS84=1,J84="Corrective"),1,0)</f>
        <v/>
      </c>
      <c r="AU84" s="7">
        <f>IF(AND(AS84=1,J84="Préventive"),1,0)</f>
        <v/>
      </c>
      <c r="AV84" s="7">
        <f>IF(AND(AS84=1,Q84="Oui"),1,0)</f>
        <v/>
      </c>
      <c r="AW84" s="21">
        <f>IF(AND(AV84=1,AJ84&lt;&gt;""),AJ84,0)</f>
        <v/>
      </c>
      <c r="AX84" s="21">
        <f>IF(AND(AS84=1,Y84&lt;&gt;""),Y84,0)</f>
        <v/>
      </c>
      <c r="AY84" s="22">
        <f>IF(AND(AS84=1,AH84&lt;&gt;""),AH84,0)</f>
        <v/>
      </c>
      <c r="AZ84" s="22">
        <f>IF(AS84=1,SUM(AE84:AF84),0)</f>
        <v/>
      </c>
      <c r="BA84" s="22">
        <f>IF(AND(AS84=1,AC84="Hors forfait"),AY84,0)</f>
        <v/>
      </c>
      <c r="BB84" s="7">
        <f>IF(AND(AS84=1,AK84&lt;&gt;""),1,0)</f>
        <v/>
      </c>
      <c r="BC84" s="7">
        <f>IF(AND(BB84=1,AK84="Oui"),1,0)</f>
        <v/>
      </c>
      <c r="BD84" s="7">
        <f>IF(AND(AS84=1,AL84&lt;&gt;""),1,0)</f>
        <v/>
      </c>
      <c r="BE84" s="7">
        <f>IF(AND(BD84=1,AL84="Oui"),1,0)</f>
        <v/>
      </c>
      <c r="BF84" s="7">
        <f>IF(AND(AQ84=1,AM84="Non"),1,0)</f>
        <v/>
      </c>
      <c r="BG84" s="21">
        <f>IF(AND(BF84=1,Z84&lt;&gt;""),Z84,0)</f>
        <v/>
      </c>
      <c r="BH84" s="7">
        <f>IF(AND(BF84=1,AN84="Oui"),1,0)</f>
        <v/>
      </c>
      <c r="BI84" s="7">
        <f>IF(AS84=1,N84,"")</f>
        <v/>
      </c>
      <c r="BJ84" s="7">
        <f>IF(BF84=1,N84,"")</f>
        <v/>
      </c>
      <c r="BK84" s="7">
        <f>IF(BF84=1,M84,"")</f>
        <v/>
      </c>
      <c r="BL84" s="7">
        <f>IF(AR84=1,D84&amp;" | "&amp;J84,"")</f>
        <v/>
      </c>
      <c r="BM84" s="7">
        <f>IF(AND(AR84=1,AL84="Non"),D84,"")</f>
        <v/>
      </c>
      <c r="BN84" s="7">
        <f>IF(OR(AO84="",AO84="OK"),0,1)</f>
        <v/>
      </c>
    </row>
    <row r="85" ht="18" customHeight="1">
      <c r="A85" s="7" t="n"/>
      <c r="B85" s="7" t="n"/>
      <c r="C85" s="7" t="n"/>
      <c r="D85" s="7" t="n"/>
      <c r="E85" s="7" t="n"/>
      <c r="F85" s="7" t="n"/>
      <c r="G85" s="7" t="n"/>
      <c r="H85" s="7" t="n"/>
      <c r="I85" s="7" t="n"/>
      <c r="J85" s="7" t="n"/>
      <c r="K85" s="7" t="n"/>
      <c r="L85" s="7" t="n"/>
      <c r="M85" s="7" t="n"/>
      <c r="N85" s="7" t="n"/>
      <c r="O85" s="7" t="n"/>
      <c r="P85" s="7" t="n"/>
      <c r="Q85" s="7" t="n"/>
      <c r="R85" s="20" t="n"/>
      <c r="S85" s="16" t="n"/>
      <c r="T85" s="20" t="n"/>
      <c r="U85" s="20" t="n"/>
      <c r="V85" s="16" t="n"/>
      <c r="W85" s="16" t="n"/>
      <c r="X85" s="21" t="n"/>
      <c r="Y85" s="21" t="n"/>
      <c r="Z85" s="21" t="n"/>
      <c r="AA85" s="21" t="n"/>
      <c r="AB85" s="21" t="n"/>
      <c r="AC85" s="7" t="n"/>
      <c r="AD85" s="7" t="n"/>
      <c r="AE85" s="22" t="n"/>
      <c r="AF85" s="22" t="n"/>
      <c r="AG85" s="22" t="n"/>
      <c r="AH85" s="22">
        <f>IF(A85="","",SUM(AE85:AG85))</f>
        <v/>
      </c>
      <c r="AI85" s="21">
        <f>IF(AND(R85&lt;&gt;"",T85&lt;&gt;""),(T85-R85)*24,"")</f>
        <v/>
      </c>
      <c r="AJ85" s="21">
        <f>IF(AND(R85&lt;&gt;"",U85&lt;&gt;""),(U85-R85)*24,"")</f>
        <v/>
      </c>
      <c r="AK85" s="7">
        <f>IF(OR(AA85="",AI85=""),"",IF(AI85&lt;=AA85,"Oui","Non"))</f>
        <v/>
      </c>
      <c r="AL85" s="7">
        <f>IF(OR(AB85="",AJ85=""),"",IF(AJ85&lt;=AB85,"Oui","Non"))</f>
        <v/>
      </c>
      <c r="AM85" s="7">
        <f>IF(A85="","",IF(OR(N85="Réalisé",N85="Clôturé"),"Oui","Non"))</f>
        <v/>
      </c>
      <c r="AN85" s="7">
        <f>IF(AM85="","",IF(AND(AM85="Non",S85&lt;&gt;"",S85&lt;'Tableau de bord'!$C$7),"Oui","Non"))</f>
        <v/>
      </c>
      <c r="AO85" s="7">
        <f>IF(A85="","",IF(COUNTIF($A$5:$A$504,A85)&gt;1,"N° d’OT en double",IF(COUNTIF('Sites et équipements'!$D$5:$D$204,F85)=0,"Code installation inconnu",IF(OR(D85="",J85="",N85="",M85=""),"Champ obligatoire manquant",IF(AND(R85="",S85=""),"Date de demande ou planifiée manquante",IF(AND(AM85="Oui",V85=""),"Date de réalisation manquante",IF(AND(N85="Clôturé",W85=""),"Date de clôture manquante",IF(OR(AND(T85&lt;&gt;"",R85&lt;&gt;"",T85&lt;R85),AND(U85&lt;&gt;"",T85&lt;&gt;"",U85&lt;T85)),"Chronologie incohérente",IF(AND(Q85="Oui",U85=""),"Rétablissement non daté","OK")))))))))</f>
        <v/>
      </c>
      <c r="AP85" s="16">
        <f>IF(R85&lt;&gt;"",R85,IF(S85&lt;&gt;"",S85,""))</f>
        <v/>
      </c>
      <c r="AQ85" s="7">
        <f>IF(AND(A85&lt;&gt;"",OR('Tableau de bord'!$C$9="",D85='Tableau de bord'!$C$9),OR('Tableau de bord'!$C$10="",E85='Tableau de bord'!$C$10),OR('Tableau de bord'!$C$11="",G85='Tableau de bord'!$C$11),OR('Tableau de bord'!$C$12="",H85='Tableau de bord'!$C$12),OR('Tableau de bord'!$C$13="",J85='Tableau de bord'!$C$13),OR('Tableau de bord'!$C$14="",N85='Tableau de bord'!$C$14),OR('Tableau de bord'!$C$15="",M85='Tableau de bord'!$C$15),OR('Tableau de bord'!$C$16="",O85='Tableau de bord'!$C$16),OR('Tableau de bord'!$C$17="",AD85='Tableau de bord'!$C$17)),1,0)</f>
        <v/>
      </c>
      <c r="AR85" s="7">
        <f>IF(AND(A85&lt;&gt;"",AP85&lt;&gt;""),IF(AND(AP85&gt;='Tableau de bord'!$C$5,AP85&lt;'Tableau de bord'!$C$6+1),1,0),0)</f>
        <v/>
      </c>
      <c r="AS85" s="7">
        <f>IF(AND(AQ85=1,AR85=1),1,0)</f>
        <v/>
      </c>
      <c r="AT85" s="7">
        <f>IF(AND(AS85=1,J85="Corrective"),1,0)</f>
        <v/>
      </c>
      <c r="AU85" s="7">
        <f>IF(AND(AS85=1,J85="Préventive"),1,0)</f>
        <v/>
      </c>
      <c r="AV85" s="7">
        <f>IF(AND(AS85=1,Q85="Oui"),1,0)</f>
        <v/>
      </c>
      <c r="AW85" s="21">
        <f>IF(AND(AV85=1,AJ85&lt;&gt;""),AJ85,0)</f>
        <v/>
      </c>
      <c r="AX85" s="21">
        <f>IF(AND(AS85=1,Y85&lt;&gt;""),Y85,0)</f>
        <v/>
      </c>
      <c r="AY85" s="22">
        <f>IF(AND(AS85=1,AH85&lt;&gt;""),AH85,0)</f>
        <v/>
      </c>
      <c r="AZ85" s="22">
        <f>IF(AS85=1,SUM(AE85:AF85),0)</f>
        <v/>
      </c>
      <c r="BA85" s="22">
        <f>IF(AND(AS85=1,AC85="Hors forfait"),AY85,0)</f>
        <v/>
      </c>
      <c r="BB85" s="7">
        <f>IF(AND(AS85=1,AK85&lt;&gt;""),1,0)</f>
        <v/>
      </c>
      <c r="BC85" s="7">
        <f>IF(AND(BB85=1,AK85="Oui"),1,0)</f>
        <v/>
      </c>
      <c r="BD85" s="7">
        <f>IF(AND(AS85=1,AL85&lt;&gt;""),1,0)</f>
        <v/>
      </c>
      <c r="BE85" s="7">
        <f>IF(AND(BD85=1,AL85="Oui"),1,0)</f>
        <v/>
      </c>
      <c r="BF85" s="7">
        <f>IF(AND(AQ85=1,AM85="Non"),1,0)</f>
        <v/>
      </c>
      <c r="BG85" s="21">
        <f>IF(AND(BF85=1,Z85&lt;&gt;""),Z85,0)</f>
        <v/>
      </c>
      <c r="BH85" s="7">
        <f>IF(AND(BF85=1,AN85="Oui"),1,0)</f>
        <v/>
      </c>
      <c r="BI85" s="7">
        <f>IF(AS85=1,N85,"")</f>
        <v/>
      </c>
      <c r="BJ85" s="7">
        <f>IF(BF85=1,N85,"")</f>
        <v/>
      </c>
      <c r="BK85" s="7">
        <f>IF(BF85=1,M85,"")</f>
        <v/>
      </c>
      <c r="BL85" s="7">
        <f>IF(AR85=1,D85&amp;" | "&amp;J85,"")</f>
        <v/>
      </c>
      <c r="BM85" s="7">
        <f>IF(AND(AR85=1,AL85="Non"),D85,"")</f>
        <v/>
      </c>
      <c r="BN85" s="7">
        <f>IF(OR(AO85="",AO85="OK"),0,1)</f>
        <v/>
      </c>
    </row>
    <row r="86" ht="18" customHeight="1">
      <c r="A86" s="7" t="n"/>
      <c r="B86" s="7" t="n"/>
      <c r="C86" s="7" t="n"/>
      <c r="D86" s="7" t="n"/>
      <c r="E86" s="7" t="n"/>
      <c r="F86" s="7" t="n"/>
      <c r="G86" s="7" t="n"/>
      <c r="H86" s="7" t="n"/>
      <c r="I86" s="7" t="n"/>
      <c r="J86" s="7" t="n"/>
      <c r="K86" s="7" t="n"/>
      <c r="L86" s="7" t="n"/>
      <c r="M86" s="7" t="n"/>
      <c r="N86" s="7" t="n"/>
      <c r="O86" s="7" t="n"/>
      <c r="P86" s="7" t="n"/>
      <c r="Q86" s="7" t="n"/>
      <c r="R86" s="20" t="n"/>
      <c r="S86" s="16" t="n"/>
      <c r="T86" s="20" t="n"/>
      <c r="U86" s="20" t="n"/>
      <c r="V86" s="16" t="n"/>
      <c r="W86" s="16" t="n"/>
      <c r="X86" s="21" t="n"/>
      <c r="Y86" s="21" t="n"/>
      <c r="Z86" s="21" t="n"/>
      <c r="AA86" s="21" t="n"/>
      <c r="AB86" s="21" t="n"/>
      <c r="AC86" s="7" t="n"/>
      <c r="AD86" s="7" t="n"/>
      <c r="AE86" s="22" t="n"/>
      <c r="AF86" s="22" t="n"/>
      <c r="AG86" s="22" t="n"/>
      <c r="AH86" s="22">
        <f>IF(A86="","",SUM(AE86:AG86))</f>
        <v/>
      </c>
      <c r="AI86" s="21">
        <f>IF(AND(R86&lt;&gt;"",T86&lt;&gt;""),(T86-R86)*24,"")</f>
        <v/>
      </c>
      <c r="AJ86" s="21">
        <f>IF(AND(R86&lt;&gt;"",U86&lt;&gt;""),(U86-R86)*24,"")</f>
        <v/>
      </c>
      <c r="AK86" s="7">
        <f>IF(OR(AA86="",AI86=""),"",IF(AI86&lt;=AA86,"Oui","Non"))</f>
        <v/>
      </c>
      <c r="AL86" s="7">
        <f>IF(OR(AB86="",AJ86=""),"",IF(AJ86&lt;=AB86,"Oui","Non"))</f>
        <v/>
      </c>
      <c r="AM86" s="7">
        <f>IF(A86="","",IF(OR(N86="Réalisé",N86="Clôturé"),"Oui","Non"))</f>
        <v/>
      </c>
      <c r="AN86" s="7">
        <f>IF(AM86="","",IF(AND(AM86="Non",S86&lt;&gt;"",S86&lt;'Tableau de bord'!$C$7),"Oui","Non"))</f>
        <v/>
      </c>
      <c r="AO86" s="7">
        <f>IF(A86="","",IF(COUNTIF($A$5:$A$504,A86)&gt;1,"N° d’OT en double",IF(COUNTIF('Sites et équipements'!$D$5:$D$204,F86)=0,"Code installation inconnu",IF(OR(D86="",J86="",N86="",M86=""),"Champ obligatoire manquant",IF(AND(R86="",S86=""),"Date de demande ou planifiée manquante",IF(AND(AM86="Oui",V86=""),"Date de réalisation manquante",IF(AND(N86="Clôturé",W86=""),"Date de clôture manquante",IF(OR(AND(T86&lt;&gt;"",R86&lt;&gt;"",T86&lt;R86),AND(U86&lt;&gt;"",T86&lt;&gt;"",U86&lt;T86)),"Chronologie incohérente",IF(AND(Q86="Oui",U86=""),"Rétablissement non daté","OK")))))))))</f>
        <v/>
      </c>
      <c r="AP86" s="16">
        <f>IF(R86&lt;&gt;"",R86,IF(S86&lt;&gt;"",S86,""))</f>
        <v/>
      </c>
      <c r="AQ86" s="7">
        <f>IF(AND(A86&lt;&gt;"",OR('Tableau de bord'!$C$9="",D86='Tableau de bord'!$C$9),OR('Tableau de bord'!$C$10="",E86='Tableau de bord'!$C$10),OR('Tableau de bord'!$C$11="",G86='Tableau de bord'!$C$11),OR('Tableau de bord'!$C$12="",H86='Tableau de bord'!$C$12),OR('Tableau de bord'!$C$13="",J86='Tableau de bord'!$C$13),OR('Tableau de bord'!$C$14="",N86='Tableau de bord'!$C$14),OR('Tableau de bord'!$C$15="",M86='Tableau de bord'!$C$15),OR('Tableau de bord'!$C$16="",O86='Tableau de bord'!$C$16),OR('Tableau de bord'!$C$17="",AD86='Tableau de bord'!$C$17)),1,0)</f>
        <v/>
      </c>
      <c r="AR86" s="7">
        <f>IF(AND(A86&lt;&gt;"",AP86&lt;&gt;""),IF(AND(AP86&gt;='Tableau de bord'!$C$5,AP86&lt;'Tableau de bord'!$C$6+1),1,0),0)</f>
        <v/>
      </c>
      <c r="AS86" s="7">
        <f>IF(AND(AQ86=1,AR86=1),1,0)</f>
        <v/>
      </c>
      <c r="AT86" s="7">
        <f>IF(AND(AS86=1,J86="Corrective"),1,0)</f>
        <v/>
      </c>
      <c r="AU86" s="7">
        <f>IF(AND(AS86=1,J86="Préventive"),1,0)</f>
        <v/>
      </c>
      <c r="AV86" s="7">
        <f>IF(AND(AS86=1,Q86="Oui"),1,0)</f>
        <v/>
      </c>
      <c r="AW86" s="21">
        <f>IF(AND(AV86=1,AJ86&lt;&gt;""),AJ86,0)</f>
        <v/>
      </c>
      <c r="AX86" s="21">
        <f>IF(AND(AS86=1,Y86&lt;&gt;""),Y86,0)</f>
        <v/>
      </c>
      <c r="AY86" s="22">
        <f>IF(AND(AS86=1,AH86&lt;&gt;""),AH86,0)</f>
        <v/>
      </c>
      <c r="AZ86" s="22">
        <f>IF(AS86=1,SUM(AE86:AF86),0)</f>
        <v/>
      </c>
      <c r="BA86" s="22">
        <f>IF(AND(AS86=1,AC86="Hors forfait"),AY86,0)</f>
        <v/>
      </c>
      <c r="BB86" s="7">
        <f>IF(AND(AS86=1,AK86&lt;&gt;""),1,0)</f>
        <v/>
      </c>
      <c r="BC86" s="7">
        <f>IF(AND(BB86=1,AK86="Oui"),1,0)</f>
        <v/>
      </c>
      <c r="BD86" s="7">
        <f>IF(AND(AS86=1,AL86&lt;&gt;""),1,0)</f>
        <v/>
      </c>
      <c r="BE86" s="7">
        <f>IF(AND(BD86=1,AL86="Oui"),1,0)</f>
        <v/>
      </c>
      <c r="BF86" s="7">
        <f>IF(AND(AQ86=1,AM86="Non"),1,0)</f>
        <v/>
      </c>
      <c r="BG86" s="21">
        <f>IF(AND(BF86=1,Z86&lt;&gt;""),Z86,0)</f>
        <v/>
      </c>
      <c r="BH86" s="7">
        <f>IF(AND(BF86=1,AN86="Oui"),1,0)</f>
        <v/>
      </c>
      <c r="BI86" s="7">
        <f>IF(AS86=1,N86,"")</f>
        <v/>
      </c>
      <c r="BJ86" s="7">
        <f>IF(BF86=1,N86,"")</f>
        <v/>
      </c>
      <c r="BK86" s="7">
        <f>IF(BF86=1,M86,"")</f>
        <v/>
      </c>
      <c r="BL86" s="7">
        <f>IF(AR86=1,D86&amp;" | "&amp;J86,"")</f>
        <v/>
      </c>
      <c r="BM86" s="7">
        <f>IF(AND(AR86=1,AL86="Non"),D86,"")</f>
        <v/>
      </c>
      <c r="BN86" s="7">
        <f>IF(OR(AO86="",AO86="OK"),0,1)</f>
        <v/>
      </c>
    </row>
    <row r="87" ht="18" customHeight="1">
      <c r="A87" s="7" t="n"/>
      <c r="B87" s="7" t="n"/>
      <c r="C87" s="7" t="n"/>
      <c r="D87" s="7" t="n"/>
      <c r="E87" s="7" t="n"/>
      <c r="F87" s="7" t="n"/>
      <c r="G87" s="7" t="n"/>
      <c r="H87" s="7" t="n"/>
      <c r="I87" s="7" t="n"/>
      <c r="J87" s="7" t="n"/>
      <c r="K87" s="7" t="n"/>
      <c r="L87" s="7" t="n"/>
      <c r="M87" s="7" t="n"/>
      <c r="N87" s="7" t="n"/>
      <c r="O87" s="7" t="n"/>
      <c r="P87" s="7" t="n"/>
      <c r="Q87" s="7" t="n"/>
      <c r="R87" s="20" t="n"/>
      <c r="S87" s="16" t="n"/>
      <c r="T87" s="20" t="n"/>
      <c r="U87" s="20" t="n"/>
      <c r="V87" s="16" t="n"/>
      <c r="W87" s="16" t="n"/>
      <c r="X87" s="21" t="n"/>
      <c r="Y87" s="21" t="n"/>
      <c r="Z87" s="21" t="n"/>
      <c r="AA87" s="21" t="n"/>
      <c r="AB87" s="21" t="n"/>
      <c r="AC87" s="7" t="n"/>
      <c r="AD87" s="7" t="n"/>
      <c r="AE87" s="22" t="n"/>
      <c r="AF87" s="22" t="n"/>
      <c r="AG87" s="22" t="n"/>
      <c r="AH87" s="22">
        <f>IF(A87="","",SUM(AE87:AG87))</f>
        <v/>
      </c>
      <c r="AI87" s="21">
        <f>IF(AND(R87&lt;&gt;"",T87&lt;&gt;""),(T87-R87)*24,"")</f>
        <v/>
      </c>
      <c r="AJ87" s="21">
        <f>IF(AND(R87&lt;&gt;"",U87&lt;&gt;""),(U87-R87)*24,"")</f>
        <v/>
      </c>
      <c r="AK87" s="7">
        <f>IF(OR(AA87="",AI87=""),"",IF(AI87&lt;=AA87,"Oui","Non"))</f>
        <v/>
      </c>
      <c r="AL87" s="7">
        <f>IF(OR(AB87="",AJ87=""),"",IF(AJ87&lt;=AB87,"Oui","Non"))</f>
        <v/>
      </c>
      <c r="AM87" s="7">
        <f>IF(A87="","",IF(OR(N87="Réalisé",N87="Clôturé"),"Oui","Non"))</f>
        <v/>
      </c>
      <c r="AN87" s="7">
        <f>IF(AM87="","",IF(AND(AM87="Non",S87&lt;&gt;"",S87&lt;'Tableau de bord'!$C$7),"Oui","Non"))</f>
        <v/>
      </c>
      <c r="AO87" s="7">
        <f>IF(A87="","",IF(COUNTIF($A$5:$A$504,A87)&gt;1,"N° d’OT en double",IF(COUNTIF('Sites et équipements'!$D$5:$D$204,F87)=0,"Code installation inconnu",IF(OR(D87="",J87="",N87="",M87=""),"Champ obligatoire manquant",IF(AND(R87="",S87=""),"Date de demande ou planifiée manquante",IF(AND(AM87="Oui",V87=""),"Date de réalisation manquante",IF(AND(N87="Clôturé",W87=""),"Date de clôture manquante",IF(OR(AND(T87&lt;&gt;"",R87&lt;&gt;"",T87&lt;R87),AND(U87&lt;&gt;"",T87&lt;&gt;"",U87&lt;T87)),"Chronologie incohérente",IF(AND(Q87="Oui",U87=""),"Rétablissement non daté","OK")))))))))</f>
        <v/>
      </c>
      <c r="AP87" s="16">
        <f>IF(R87&lt;&gt;"",R87,IF(S87&lt;&gt;"",S87,""))</f>
        <v/>
      </c>
      <c r="AQ87" s="7">
        <f>IF(AND(A87&lt;&gt;"",OR('Tableau de bord'!$C$9="",D87='Tableau de bord'!$C$9),OR('Tableau de bord'!$C$10="",E87='Tableau de bord'!$C$10),OR('Tableau de bord'!$C$11="",G87='Tableau de bord'!$C$11),OR('Tableau de bord'!$C$12="",H87='Tableau de bord'!$C$12),OR('Tableau de bord'!$C$13="",J87='Tableau de bord'!$C$13),OR('Tableau de bord'!$C$14="",N87='Tableau de bord'!$C$14),OR('Tableau de bord'!$C$15="",M87='Tableau de bord'!$C$15),OR('Tableau de bord'!$C$16="",O87='Tableau de bord'!$C$16),OR('Tableau de bord'!$C$17="",AD87='Tableau de bord'!$C$17)),1,0)</f>
        <v/>
      </c>
      <c r="AR87" s="7">
        <f>IF(AND(A87&lt;&gt;"",AP87&lt;&gt;""),IF(AND(AP87&gt;='Tableau de bord'!$C$5,AP87&lt;'Tableau de bord'!$C$6+1),1,0),0)</f>
        <v/>
      </c>
      <c r="AS87" s="7">
        <f>IF(AND(AQ87=1,AR87=1),1,0)</f>
        <v/>
      </c>
      <c r="AT87" s="7">
        <f>IF(AND(AS87=1,J87="Corrective"),1,0)</f>
        <v/>
      </c>
      <c r="AU87" s="7">
        <f>IF(AND(AS87=1,J87="Préventive"),1,0)</f>
        <v/>
      </c>
      <c r="AV87" s="7">
        <f>IF(AND(AS87=1,Q87="Oui"),1,0)</f>
        <v/>
      </c>
      <c r="AW87" s="21">
        <f>IF(AND(AV87=1,AJ87&lt;&gt;""),AJ87,0)</f>
        <v/>
      </c>
      <c r="AX87" s="21">
        <f>IF(AND(AS87=1,Y87&lt;&gt;""),Y87,0)</f>
        <v/>
      </c>
      <c r="AY87" s="22">
        <f>IF(AND(AS87=1,AH87&lt;&gt;""),AH87,0)</f>
        <v/>
      </c>
      <c r="AZ87" s="22">
        <f>IF(AS87=1,SUM(AE87:AF87),0)</f>
        <v/>
      </c>
      <c r="BA87" s="22">
        <f>IF(AND(AS87=1,AC87="Hors forfait"),AY87,0)</f>
        <v/>
      </c>
      <c r="BB87" s="7">
        <f>IF(AND(AS87=1,AK87&lt;&gt;""),1,0)</f>
        <v/>
      </c>
      <c r="BC87" s="7">
        <f>IF(AND(BB87=1,AK87="Oui"),1,0)</f>
        <v/>
      </c>
      <c r="BD87" s="7">
        <f>IF(AND(AS87=1,AL87&lt;&gt;""),1,0)</f>
        <v/>
      </c>
      <c r="BE87" s="7">
        <f>IF(AND(BD87=1,AL87="Oui"),1,0)</f>
        <v/>
      </c>
      <c r="BF87" s="7">
        <f>IF(AND(AQ87=1,AM87="Non"),1,0)</f>
        <v/>
      </c>
      <c r="BG87" s="21">
        <f>IF(AND(BF87=1,Z87&lt;&gt;""),Z87,0)</f>
        <v/>
      </c>
      <c r="BH87" s="7">
        <f>IF(AND(BF87=1,AN87="Oui"),1,0)</f>
        <v/>
      </c>
      <c r="BI87" s="7">
        <f>IF(AS87=1,N87,"")</f>
        <v/>
      </c>
      <c r="BJ87" s="7">
        <f>IF(BF87=1,N87,"")</f>
        <v/>
      </c>
      <c r="BK87" s="7">
        <f>IF(BF87=1,M87,"")</f>
        <v/>
      </c>
      <c r="BL87" s="7">
        <f>IF(AR87=1,D87&amp;" | "&amp;J87,"")</f>
        <v/>
      </c>
      <c r="BM87" s="7">
        <f>IF(AND(AR87=1,AL87="Non"),D87,"")</f>
        <v/>
      </c>
      <c r="BN87" s="7">
        <f>IF(OR(AO87="",AO87="OK"),0,1)</f>
        <v/>
      </c>
    </row>
    <row r="88" ht="18" customHeight="1">
      <c r="A88" s="7" t="n"/>
      <c r="B88" s="7" t="n"/>
      <c r="C88" s="7" t="n"/>
      <c r="D88" s="7" t="n"/>
      <c r="E88" s="7" t="n"/>
      <c r="F88" s="7" t="n"/>
      <c r="G88" s="7" t="n"/>
      <c r="H88" s="7" t="n"/>
      <c r="I88" s="7" t="n"/>
      <c r="J88" s="7" t="n"/>
      <c r="K88" s="7" t="n"/>
      <c r="L88" s="7" t="n"/>
      <c r="M88" s="7" t="n"/>
      <c r="N88" s="7" t="n"/>
      <c r="O88" s="7" t="n"/>
      <c r="P88" s="7" t="n"/>
      <c r="Q88" s="7" t="n"/>
      <c r="R88" s="20" t="n"/>
      <c r="S88" s="16" t="n"/>
      <c r="T88" s="20" t="n"/>
      <c r="U88" s="20" t="n"/>
      <c r="V88" s="16" t="n"/>
      <c r="W88" s="16" t="n"/>
      <c r="X88" s="21" t="n"/>
      <c r="Y88" s="21" t="n"/>
      <c r="Z88" s="21" t="n"/>
      <c r="AA88" s="21" t="n"/>
      <c r="AB88" s="21" t="n"/>
      <c r="AC88" s="7" t="n"/>
      <c r="AD88" s="7" t="n"/>
      <c r="AE88" s="22" t="n"/>
      <c r="AF88" s="22" t="n"/>
      <c r="AG88" s="22" t="n"/>
      <c r="AH88" s="22">
        <f>IF(A88="","",SUM(AE88:AG88))</f>
        <v/>
      </c>
      <c r="AI88" s="21">
        <f>IF(AND(R88&lt;&gt;"",T88&lt;&gt;""),(T88-R88)*24,"")</f>
        <v/>
      </c>
      <c r="AJ88" s="21">
        <f>IF(AND(R88&lt;&gt;"",U88&lt;&gt;""),(U88-R88)*24,"")</f>
        <v/>
      </c>
      <c r="AK88" s="7">
        <f>IF(OR(AA88="",AI88=""),"",IF(AI88&lt;=AA88,"Oui","Non"))</f>
        <v/>
      </c>
      <c r="AL88" s="7">
        <f>IF(OR(AB88="",AJ88=""),"",IF(AJ88&lt;=AB88,"Oui","Non"))</f>
        <v/>
      </c>
      <c r="AM88" s="7">
        <f>IF(A88="","",IF(OR(N88="Réalisé",N88="Clôturé"),"Oui","Non"))</f>
        <v/>
      </c>
      <c r="AN88" s="7">
        <f>IF(AM88="","",IF(AND(AM88="Non",S88&lt;&gt;"",S88&lt;'Tableau de bord'!$C$7),"Oui","Non"))</f>
        <v/>
      </c>
      <c r="AO88" s="7">
        <f>IF(A88="","",IF(COUNTIF($A$5:$A$504,A88)&gt;1,"N° d’OT en double",IF(COUNTIF('Sites et équipements'!$D$5:$D$204,F88)=0,"Code installation inconnu",IF(OR(D88="",J88="",N88="",M88=""),"Champ obligatoire manquant",IF(AND(R88="",S88=""),"Date de demande ou planifiée manquante",IF(AND(AM88="Oui",V88=""),"Date de réalisation manquante",IF(AND(N88="Clôturé",W88=""),"Date de clôture manquante",IF(OR(AND(T88&lt;&gt;"",R88&lt;&gt;"",T88&lt;R88),AND(U88&lt;&gt;"",T88&lt;&gt;"",U88&lt;T88)),"Chronologie incohérente",IF(AND(Q88="Oui",U88=""),"Rétablissement non daté","OK")))))))))</f>
        <v/>
      </c>
      <c r="AP88" s="16">
        <f>IF(R88&lt;&gt;"",R88,IF(S88&lt;&gt;"",S88,""))</f>
        <v/>
      </c>
      <c r="AQ88" s="7">
        <f>IF(AND(A88&lt;&gt;"",OR('Tableau de bord'!$C$9="",D88='Tableau de bord'!$C$9),OR('Tableau de bord'!$C$10="",E88='Tableau de bord'!$C$10),OR('Tableau de bord'!$C$11="",G88='Tableau de bord'!$C$11),OR('Tableau de bord'!$C$12="",H88='Tableau de bord'!$C$12),OR('Tableau de bord'!$C$13="",J88='Tableau de bord'!$C$13),OR('Tableau de bord'!$C$14="",N88='Tableau de bord'!$C$14),OR('Tableau de bord'!$C$15="",M88='Tableau de bord'!$C$15),OR('Tableau de bord'!$C$16="",O88='Tableau de bord'!$C$16),OR('Tableau de bord'!$C$17="",AD88='Tableau de bord'!$C$17)),1,0)</f>
        <v/>
      </c>
      <c r="AR88" s="7">
        <f>IF(AND(A88&lt;&gt;"",AP88&lt;&gt;""),IF(AND(AP88&gt;='Tableau de bord'!$C$5,AP88&lt;'Tableau de bord'!$C$6+1),1,0),0)</f>
        <v/>
      </c>
      <c r="AS88" s="7">
        <f>IF(AND(AQ88=1,AR88=1),1,0)</f>
        <v/>
      </c>
      <c r="AT88" s="7">
        <f>IF(AND(AS88=1,J88="Corrective"),1,0)</f>
        <v/>
      </c>
      <c r="AU88" s="7">
        <f>IF(AND(AS88=1,J88="Préventive"),1,0)</f>
        <v/>
      </c>
      <c r="AV88" s="7">
        <f>IF(AND(AS88=1,Q88="Oui"),1,0)</f>
        <v/>
      </c>
      <c r="AW88" s="21">
        <f>IF(AND(AV88=1,AJ88&lt;&gt;""),AJ88,0)</f>
        <v/>
      </c>
      <c r="AX88" s="21">
        <f>IF(AND(AS88=1,Y88&lt;&gt;""),Y88,0)</f>
        <v/>
      </c>
      <c r="AY88" s="22">
        <f>IF(AND(AS88=1,AH88&lt;&gt;""),AH88,0)</f>
        <v/>
      </c>
      <c r="AZ88" s="22">
        <f>IF(AS88=1,SUM(AE88:AF88),0)</f>
        <v/>
      </c>
      <c r="BA88" s="22">
        <f>IF(AND(AS88=1,AC88="Hors forfait"),AY88,0)</f>
        <v/>
      </c>
      <c r="BB88" s="7">
        <f>IF(AND(AS88=1,AK88&lt;&gt;""),1,0)</f>
        <v/>
      </c>
      <c r="BC88" s="7">
        <f>IF(AND(BB88=1,AK88="Oui"),1,0)</f>
        <v/>
      </c>
      <c r="BD88" s="7">
        <f>IF(AND(AS88=1,AL88&lt;&gt;""),1,0)</f>
        <v/>
      </c>
      <c r="BE88" s="7">
        <f>IF(AND(BD88=1,AL88="Oui"),1,0)</f>
        <v/>
      </c>
      <c r="BF88" s="7">
        <f>IF(AND(AQ88=1,AM88="Non"),1,0)</f>
        <v/>
      </c>
      <c r="BG88" s="21">
        <f>IF(AND(BF88=1,Z88&lt;&gt;""),Z88,0)</f>
        <v/>
      </c>
      <c r="BH88" s="7">
        <f>IF(AND(BF88=1,AN88="Oui"),1,0)</f>
        <v/>
      </c>
      <c r="BI88" s="7">
        <f>IF(AS88=1,N88,"")</f>
        <v/>
      </c>
      <c r="BJ88" s="7">
        <f>IF(BF88=1,N88,"")</f>
        <v/>
      </c>
      <c r="BK88" s="7">
        <f>IF(BF88=1,M88,"")</f>
        <v/>
      </c>
      <c r="BL88" s="7">
        <f>IF(AR88=1,D88&amp;" | "&amp;J88,"")</f>
        <v/>
      </c>
      <c r="BM88" s="7">
        <f>IF(AND(AR88=1,AL88="Non"),D88,"")</f>
        <v/>
      </c>
      <c r="BN88" s="7">
        <f>IF(OR(AO88="",AO88="OK"),0,1)</f>
        <v/>
      </c>
    </row>
    <row r="89" ht="18" customHeight="1">
      <c r="A89" s="7" t="n"/>
      <c r="B89" s="7" t="n"/>
      <c r="C89" s="7" t="n"/>
      <c r="D89" s="7" t="n"/>
      <c r="E89" s="7" t="n"/>
      <c r="F89" s="7" t="n"/>
      <c r="G89" s="7" t="n"/>
      <c r="H89" s="7" t="n"/>
      <c r="I89" s="7" t="n"/>
      <c r="J89" s="7" t="n"/>
      <c r="K89" s="7" t="n"/>
      <c r="L89" s="7" t="n"/>
      <c r="M89" s="7" t="n"/>
      <c r="N89" s="7" t="n"/>
      <c r="O89" s="7" t="n"/>
      <c r="P89" s="7" t="n"/>
      <c r="Q89" s="7" t="n"/>
      <c r="R89" s="20" t="n"/>
      <c r="S89" s="16" t="n"/>
      <c r="T89" s="20" t="n"/>
      <c r="U89" s="20" t="n"/>
      <c r="V89" s="16" t="n"/>
      <c r="W89" s="16" t="n"/>
      <c r="X89" s="21" t="n"/>
      <c r="Y89" s="21" t="n"/>
      <c r="Z89" s="21" t="n"/>
      <c r="AA89" s="21" t="n"/>
      <c r="AB89" s="21" t="n"/>
      <c r="AC89" s="7" t="n"/>
      <c r="AD89" s="7" t="n"/>
      <c r="AE89" s="22" t="n"/>
      <c r="AF89" s="22" t="n"/>
      <c r="AG89" s="22" t="n"/>
      <c r="AH89" s="22">
        <f>IF(A89="","",SUM(AE89:AG89))</f>
        <v/>
      </c>
      <c r="AI89" s="21">
        <f>IF(AND(R89&lt;&gt;"",T89&lt;&gt;""),(T89-R89)*24,"")</f>
        <v/>
      </c>
      <c r="AJ89" s="21">
        <f>IF(AND(R89&lt;&gt;"",U89&lt;&gt;""),(U89-R89)*24,"")</f>
        <v/>
      </c>
      <c r="AK89" s="7">
        <f>IF(OR(AA89="",AI89=""),"",IF(AI89&lt;=AA89,"Oui","Non"))</f>
        <v/>
      </c>
      <c r="AL89" s="7">
        <f>IF(OR(AB89="",AJ89=""),"",IF(AJ89&lt;=AB89,"Oui","Non"))</f>
        <v/>
      </c>
      <c r="AM89" s="7">
        <f>IF(A89="","",IF(OR(N89="Réalisé",N89="Clôturé"),"Oui","Non"))</f>
        <v/>
      </c>
      <c r="AN89" s="7">
        <f>IF(AM89="","",IF(AND(AM89="Non",S89&lt;&gt;"",S89&lt;'Tableau de bord'!$C$7),"Oui","Non"))</f>
        <v/>
      </c>
      <c r="AO89" s="7">
        <f>IF(A89="","",IF(COUNTIF($A$5:$A$504,A89)&gt;1,"N° d’OT en double",IF(COUNTIF('Sites et équipements'!$D$5:$D$204,F89)=0,"Code installation inconnu",IF(OR(D89="",J89="",N89="",M89=""),"Champ obligatoire manquant",IF(AND(R89="",S89=""),"Date de demande ou planifiée manquante",IF(AND(AM89="Oui",V89=""),"Date de réalisation manquante",IF(AND(N89="Clôturé",W89=""),"Date de clôture manquante",IF(OR(AND(T89&lt;&gt;"",R89&lt;&gt;"",T89&lt;R89),AND(U89&lt;&gt;"",T89&lt;&gt;"",U89&lt;T89)),"Chronologie incohérente",IF(AND(Q89="Oui",U89=""),"Rétablissement non daté","OK")))))))))</f>
        <v/>
      </c>
      <c r="AP89" s="16">
        <f>IF(R89&lt;&gt;"",R89,IF(S89&lt;&gt;"",S89,""))</f>
        <v/>
      </c>
      <c r="AQ89" s="7">
        <f>IF(AND(A89&lt;&gt;"",OR('Tableau de bord'!$C$9="",D89='Tableau de bord'!$C$9),OR('Tableau de bord'!$C$10="",E89='Tableau de bord'!$C$10),OR('Tableau de bord'!$C$11="",G89='Tableau de bord'!$C$11),OR('Tableau de bord'!$C$12="",H89='Tableau de bord'!$C$12),OR('Tableau de bord'!$C$13="",J89='Tableau de bord'!$C$13),OR('Tableau de bord'!$C$14="",N89='Tableau de bord'!$C$14),OR('Tableau de bord'!$C$15="",M89='Tableau de bord'!$C$15),OR('Tableau de bord'!$C$16="",O89='Tableau de bord'!$C$16),OR('Tableau de bord'!$C$17="",AD89='Tableau de bord'!$C$17)),1,0)</f>
        <v/>
      </c>
      <c r="AR89" s="7">
        <f>IF(AND(A89&lt;&gt;"",AP89&lt;&gt;""),IF(AND(AP89&gt;='Tableau de bord'!$C$5,AP89&lt;'Tableau de bord'!$C$6+1),1,0),0)</f>
        <v/>
      </c>
      <c r="AS89" s="7">
        <f>IF(AND(AQ89=1,AR89=1),1,0)</f>
        <v/>
      </c>
      <c r="AT89" s="7">
        <f>IF(AND(AS89=1,J89="Corrective"),1,0)</f>
        <v/>
      </c>
      <c r="AU89" s="7">
        <f>IF(AND(AS89=1,J89="Préventive"),1,0)</f>
        <v/>
      </c>
      <c r="AV89" s="7">
        <f>IF(AND(AS89=1,Q89="Oui"),1,0)</f>
        <v/>
      </c>
      <c r="AW89" s="21">
        <f>IF(AND(AV89=1,AJ89&lt;&gt;""),AJ89,0)</f>
        <v/>
      </c>
      <c r="AX89" s="21">
        <f>IF(AND(AS89=1,Y89&lt;&gt;""),Y89,0)</f>
        <v/>
      </c>
      <c r="AY89" s="22">
        <f>IF(AND(AS89=1,AH89&lt;&gt;""),AH89,0)</f>
        <v/>
      </c>
      <c r="AZ89" s="22">
        <f>IF(AS89=1,SUM(AE89:AF89),0)</f>
        <v/>
      </c>
      <c r="BA89" s="22">
        <f>IF(AND(AS89=1,AC89="Hors forfait"),AY89,0)</f>
        <v/>
      </c>
      <c r="BB89" s="7">
        <f>IF(AND(AS89=1,AK89&lt;&gt;""),1,0)</f>
        <v/>
      </c>
      <c r="BC89" s="7">
        <f>IF(AND(BB89=1,AK89="Oui"),1,0)</f>
        <v/>
      </c>
      <c r="BD89" s="7">
        <f>IF(AND(AS89=1,AL89&lt;&gt;""),1,0)</f>
        <v/>
      </c>
      <c r="BE89" s="7">
        <f>IF(AND(BD89=1,AL89="Oui"),1,0)</f>
        <v/>
      </c>
      <c r="BF89" s="7">
        <f>IF(AND(AQ89=1,AM89="Non"),1,0)</f>
        <v/>
      </c>
      <c r="BG89" s="21">
        <f>IF(AND(BF89=1,Z89&lt;&gt;""),Z89,0)</f>
        <v/>
      </c>
      <c r="BH89" s="7">
        <f>IF(AND(BF89=1,AN89="Oui"),1,0)</f>
        <v/>
      </c>
      <c r="BI89" s="7">
        <f>IF(AS89=1,N89,"")</f>
        <v/>
      </c>
      <c r="BJ89" s="7">
        <f>IF(BF89=1,N89,"")</f>
        <v/>
      </c>
      <c r="BK89" s="7">
        <f>IF(BF89=1,M89,"")</f>
        <v/>
      </c>
      <c r="BL89" s="7">
        <f>IF(AR89=1,D89&amp;" | "&amp;J89,"")</f>
        <v/>
      </c>
      <c r="BM89" s="7">
        <f>IF(AND(AR89=1,AL89="Non"),D89,"")</f>
        <v/>
      </c>
      <c r="BN89" s="7">
        <f>IF(OR(AO89="",AO89="OK"),0,1)</f>
        <v/>
      </c>
    </row>
    <row r="90" ht="18" customHeight="1">
      <c r="A90" s="7" t="n"/>
      <c r="B90" s="7" t="n"/>
      <c r="C90" s="7" t="n"/>
      <c r="D90" s="7" t="n"/>
      <c r="E90" s="7" t="n"/>
      <c r="F90" s="7" t="n"/>
      <c r="G90" s="7" t="n"/>
      <c r="H90" s="7" t="n"/>
      <c r="I90" s="7" t="n"/>
      <c r="J90" s="7" t="n"/>
      <c r="K90" s="7" t="n"/>
      <c r="L90" s="7" t="n"/>
      <c r="M90" s="7" t="n"/>
      <c r="N90" s="7" t="n"/>
      <c r="O90" s="7" t="n"/>
      <c r="P90" s="7" t="n"/>
      <c r="Q90" s="7" t="n"/>
      <c r="R90" s="20" t="n"/>
      <c r="S90" s="16" t="n"/>
      <c r="T90" s="20" t="n"/>
      <c r="U90" s="20" t="n"/>
      <c r="V90" s="16" t="n"/>
      <c r="W90" s="16" t="n"/>
      <c r="X90" s="21" t="n"/>
      <c r="Y90" s="21" t="n"/>
      <c r="Z90" s="21" t="n"/>
      <c r="AA90" s="21" t="n"/>
      <c r="AB90" s="21" t="n"/>
      <c r="AC90" s="7" t="n"/>
      <c r="AD90" s="7" t="n"/>
      <c r="AE90" s="22" t="n"/>
      <c r="AF90" s="22" t="n"/>
      <c r="AG90" s="22" t="n"/>
      <c r="AH90" s="22">
        <f>IF(A90="","",SUM(AE90:AG90))</f>
        <v/>
      </c>
      <c r="AI90" s="21">
        <f>IF(AND(R90&lt;&gt;"",T90&lt;&gt;""),(T90-R90)*24,"")</f>
        <v/>
      </c>
      <c r="AJ90" s="21">
        <f>IF(AND(R90&lt;&gt;"",U90&lt;&gt;""),(U90-R90)*24,"")</f>
        <v/>
      </c>
      <c r="AK90" s="7">
        <f>IF(OR(AA90="",AI90=""),"",IF(AI90&lt;=AA90,"Oui","Non"))</f>
        <v/>
      </c>
      <c r="AL90" s="7">
        <f>IF(OR(AB90="",AJ90=""),"",IF(AJ90&lt;=AB90,"Oui","Non"))</f>
        <v/>
      </c>
      <c r="AM90" s="7">
        <f>IF(A90="","",IF(OR(N90="Réalisé",N90="Clôturé"),"Oui","Non"))</f>
        <v/>
      </c>
      <c r="AN90" s="7">
        <f>IF(AM90="","",IF(AND(AM90="Non",S90&lt;&gt;"",S90&lt;'Tableau de bord'!$C$7),"Oui","Non"))</f>
        <v/>
      </c>
      <c r="AO90" s="7">
        <f>IF(A90="","",IF(COUNTIF($A$5:$A$504,A90)&gt;1,"N° d’OT en double",IF(COUNTIF('Sites et équipements'!$D$5:$D$204,F90)=0,"Code installation inconnu",IF(OR(D90="",J90="",N90="",M90=""),"Champ obligatoire manquant",IF(AND(R90="",S90=""),"Date de demande ou planifiée manquante",IF(AND(AM90="Oui",V90=""),"Date de réalisation manquante",IF(AND(N90="Clôturé",W90=""),"Date de clôture manquante",IF(OR(AND(T90&lt;&gt;"",R90&lt;&gt;"",T90&lt;R90),AND(U90&lt;&gt;"",T90&lt;&gt;"",U90&lt;T90)),"Chronologie incohérente",IF(AND(Q90="Oui",U90=""),"Rétablissement non daté","OK")))))))))</f>
        <v/>
      </c>
      <c r="AP90" s="16">
        <f>IF(R90&lt;&gt;"",R90,IF(S90&lt;&gt;"",S90,""))</f>
        <v/>
      </c>
      <c r="AQ90" s="7">
        <f>IF(AND(A90&lt;&gt;"",OR('Tableau de bord'!$C$9="",D90='Tableau de bord'!$C$9),OR('Tableau de bord'!$C$10="",E90='Tableau de bord'!$C$10),OR('Tableau de bord'!$C$11="",G90='Tableau de bord'!$C$11),OR('Tableau de bord'!$C$12="",H90='Tableau de bord'!$C$12),OR('Tableau de bord'!$C$13="",J90='Tableau de bord'!$C$13),OR('Tableau de bord'!$C$14="",N90='Tableau de bord'!$C$14),OR('Tableau de bord'!$C$15="",M90='Tableau de bord'!$C$15),OR('Tableau de bord'!$C$16="",O90='Tableau de bord'!$C$16),OR('Tableau de bord'!$C$17="",AD90='Tableau de bord'!$C$17)),1,0)</f>
        <v/>
      </c>
      <c r="AR90" s="7">
        <f>IF(AND(A90&lt;&gt;"",AP90&lt;&gt;""),IF(AND(AP90&gt;='Tableau de bord'!$C$5,AP90&lt;'Tableau de bord'!$C$6+1),1,0),0)</f>
        <v/>
      </c>
      <c r="AS90" s="7">
        <f>IF(AND(AQ90=1,AR90=1),1,0)</f>
        <v/>
      </c>
      <c r="AT90" s="7">
        <f>IF(AND(AS90=1,J90="Corrective"),1,0)</f>
        <v/>
      </c>
      <c r="AU90" s="7">
        <f>IF(AND(AS90=1,J90="Préventive"),1,0)</f>
        <v/>
      </c>
      <c r="AV90" s="7">
        <f>IF(AND(AS90=1,Q90="Oui"),1,0)</f>
        <v/>
      </c>
      <c r="AW90" s="21">
        <f>IF(AND(AV90=1,AJ90&lt;&gt;""),AJ90,0)</f>
        <v/>
      </c>
      <c r="AX90" s="21">
        <f>IF(AND(AS90=1,Y90&lt;&gt;""),Y90,0)</f>
        <v/>
      </c>
      <c r="AY90" s="22">
        <f>IF(AND(AS90=1,AH90&lt;&gt;""),AH90,0)</f>
        <v/>
      </c>
      <c r="AZ90" s="22">
        <f>IF(AS90=1,SUM(AE90:AF90),0)</f>
        <v/>
      </c>
      <c r="BA90" s="22">
        <f>IF(AND(AS90=1,AC90="Hors forfait"),AY90,0)</f>
        <v/>
      </c>
      <c r="BB90" s="7">
        <f>IF(AND(AS90=1,AK90&lt;&gt;""),1,0)</f>
        <v/>
      </c>
      <c r="BC90" s="7">
        <f>IF(AND(BB90=1,AK90="Oui"),1,0)</f>
        <v/>
      </c>
      <c r="BD90" s="7">
        <f>IF(AND(AS90=1,AL90&lt;&gt;""),1,0)</f>
        <v/>
      </c>
      <c r="BE90" s="7">
        <f>IF(AND(BD90=1,AL90="Oui"),1,0)</f>
        <v/>
      </c>
      <c r="BF90" s="7">
        <f>IF(AND(AQ90=1,AM90="Non"),1,0)</f>
        <v/>
      </c>
      <c r="BG90" s="21">
        <f>IF(AND(BF90=1,Z90&lt;&gt;""),Z90,0)</f>
        <v/>
      </c>
      <c r="BH90" s="7">
        <f>IF(AND(BF90=1,AN90="Oui"),1,0)</f>
        <v/>
      </c>
      <c r="BI90" s="7">
        <f>IF(AS90=1,N90,"")</f>
        <v/>
      </c>
      <c r="BJ90" s="7">
        <f>IF(BF90=1,N90,"")</f>
        <v/>
      </c>
      <c r="BK90" s="7">
        <f>IF(BF90=1,M90,"")</f>
        <v/>
      </c>
      <c r="BL90" s="7">
        <f>IF(AR90=1,D90&amp;" | "&amp;J90,"")</f>
        <v/>
      </c>
      <c r="BM90" s="7">
        <f>IF(AND(AR90=1,AL90="Non"),D90,"")</f>
        <v/>
      </c>
      <c r="BN90" s="7">
        <f>IF(OR(AO90="",AO90="OK"),0,1)</f>
        <v/>
      </c>
    </row>
    <row r="91" ht="18" customHeight="1">
      <c r="A91" s="7" t="n"/>
      <c r="B91" s="7" t="n"/>
      <c r="C91" s="7" t="n"/>
      <c r="D91" s="7" t="n"/>
      <c r="E91" s="7" t="n"/>
      <c r="F91" s="7" t="n"/>
      <c r="G91" s="7" t="n"/>
      <c r="H91" s="7" t="n"/>
      <c r="I91" s="7" t="n"/>
      <c r="J91" s="7" t="n"/>
      <c r="K91" s="7" t="n"/>
      <c r="L91" s="7" t="n"/>
      <c r="M91" s="7" t="n"/>
      <c r="N91" s="7" t="n"/>
      <c r="O91" s="7" t="n"/>
      <c r="P91" s="7" t="n"/>
      <c r="Q91" s="7" t="n"/>
      <c r="R91" s="20" t="n"/>
      <c r="S91" s="16" t="n"/>
      <c r="T91" s="20" t="n"/>
      <c r="U91" s="20" t="n"/>
      <c r="V91" s="16" t="n"/>
      <c r="W91" s="16" t="n"/>
      <c r="X91" s="21" t="n"/>
      <c r="Y91" s="21" t="n"/>
      <c r="Z91" s="21" t="n"/>
      <c r="AA91" s="21" t="n"/>
      <c r="AB91" s="21" t="n"/>
      <c r="AC91" s="7" t="n"/>
      <c r="AD91" s="7" t="n"/>
      <c r="AE91" s="22" t="n"/>
      <c r="AF91" s="22" t="n"/>
      <c r="AG91" s="22" t="n"/>
      <c r="AH91" s="22">
        <f>IF(A91="","",SUM(AE91:AG91))</f>
        <v/>
      </c>
      <c r="AI91" s="21">
        <f>IF(AND(R91&lt;&gt;"",T91&lt;&gt;""),(T91-R91)*24,"")</f>
        <v/>
      </c>
      <c r="AJ91" s="21">
        <f>IF(AND(R91&lt;&gt;"",U91&lt;&gt;""),(U91-R91)*24,"")</f>
        <v/>
      </c>
      <c r="AK91" s="7">
        <f>IF(OR(AA91="",AI91=""),"",IF(AI91&lt;=AA91,"Oui","Non"))</f>
        <v/>
      </c>
      <c r="AL91" s="7">
        <f>IF(OR(AB91="",AJ91=""),"",IF(AJ91&lt;=AB91,"Oui","Non"))</f>
        <v/>
      </c>
      <c r="AM91" s="7">
        <f>IF(A91="","",IF(OR(N91="Réalisé",N91="Clôturé"),"Oui","Non"))</f>
        <v/>
      </c>
      <c r="AN91" s="7">
        <f>IF(AM91="","",IF(AND(AM91="Non",S91&lt;&gt;"",S91&lt;'Tableau de bord'!$C$7),"Oui","Non"))</f>
        <v/>
      </c>
      <c r="AO91" s="7">
        <f>IF(A91="","",IF(COUNTIF($A$5:$A$504,A91)&gt;1,"N° d’OT en double",IF(COUNTIF('Sites et équipements'!$D$5:$D$204,F91)=0,"Code installation inconnu",IF(OR(D91="",J91="",N91="",M91=""),"Champ obligatoire manquant",IF(AND(R91="",S91=""),"Date de demande ou planifiée manquante",IF(AND(AM91="Oui",V91=""),"Date de réalisation manquante",IF(AND(N91="Clôturé",W91=""),"Date de clôture manquante",IF(OR(AND(T91&lt;&gt;"",R91&lt;&gt;"",T91&lt;R91),AND(U91&lt;&gt;"",T91&lt;&gt;"",U91&lt;T91)),"Chronologie incohérente",IF(AND(Q91="Oui",U91=""),"Rétablissement non daté","OK")))))))))</f>
        <v/>
      </c>
      <c r="AP91" s="16">
        <f>IF(R91&lt;&gt;"",R91,IF(S91&lt;&gt;"",S91,""))</f>
        <v/>
      </c>
      <c r="AQ91" s="7">
        <f>IF(AND(A91&lt;&gt;"",OR('Tableau de bord'!$C$9="",D91='Tableau de bord'!$C$9),OR('Tableau de bord'!$C$10="",E91='Tableau de bord'!$C$10),OR('Tableau de bord'!$C$11="",G91='Tableau de bord'!$C$11),OR('Tableau de bord'!$C$12="",H91='Tableau de bord'!$C$12),OR('Tableau de bord'!$C$13="",J91='Tableau de bord'!$C$13),OR('Tableau de bord'!$C$14="",N91='Tableau de bord'!$C$14),OR('Tableau de bord'!$C$15="",M91='Tableau de bord'!$C$15),OR('Tableau de bord'!$C$16="",O91='Tableau de bord'!$C$16),OR('Tableau de bord'!$C$17="",AD91='Tableau de bord'!$C$17)),1,0)</f>
        <v/>
      </c>
      <c r="AR91" s="7">
        <f>IF(AND(A91&lt;&gt;"",AP91&lt;&gt;""),IF(AND(AP91&gt;='Tableau de bord'!$C$5,AP91&lt;'Tableau de bord'!$C$6+1),1,0),0)</f>
        <v/>
      </c>
      <c r="AS91" s="7">
        <f>IF(AND(AQ91=1,AR91=1),1,0)</f>
        <v/>
      </c>
      <c r="AT91" s="7">
        <f>IF(AND(AS91=1,J91="Corrective"),1,0)</f>
        <v/>
      </c>
      <c r="AU91" s="7">
        <f>IF(AND(AS91=1,J91="Préventive"),1,0)</f>
        <v/>
      </c>
      <c r="AV91" s="7">
        <f>IF(AND(AS91=1,Q91="Oui"),1,0)</f>
        <v/>
      </c>
      <c r="AW91" s="21">
        <f>IF(AND(AV91=1,AJ91&lt;&gt;""),AJ91,0)</f>
        <v/>
      </c>
      <c r="AX91" s="21">
        <f>IF(AND(AS91=1,Y91&lt;&gt;""),Y91,0)</f>
        <v/>
      </c>
      <c r="AY91" s="22">
        <f>IF(AND(AS91=1,AH91&lt;&gt;""),AH91,0)</f>
        <v/>
      </c>
      <c r="AZ91" s="22">
        <f>IF(AS91=1,SUM(AE91:AF91),0)</f>
        <v/>
      </c>
      <c r="BA91" s="22">
        <f>IF(AND(AS91=1,AC91="Hors forfait"),AY91,0)</f>
        <v/>
      </c>
      <c r="BB91" s="7">
        <f>IF(AND(AS91=1,AK91&lt;&gt;""),1,0)</f>
        <v/>
      </c>
      <c r="BC91" s="7">
        <f>IF(AND(BB91=1,AK91="Oui"),1,0)</f>
        <v/>
      </c>
      <c r="BD91" s="7">
        <f>IF(AND(AS91=1,AL91&lt;&gt;""),1,0)</f>
        <v/>
      </c>
      <c r="BE91" s="7">
        <f>IF(AND(BD91=1,AL91="Oui"),1,0)</f>
        <v/>
      </c>
      <c r="BF91" s="7">
        <f>IF(AND(AQ91=1,AM91="Non"),1,0)</f>
        <v/>
      </c>
      <c r="BG91" s="21">
        <f>IF(AND(BF91=1,Z91&lt;&gt;""),Z91,0)</f>
        <v/>
      </c>
      <c r="BH91" s="7">
        <f>IF(AND(BF91=1,AN91="Oui"),1,0)</f>
        <v/>
      </c>
      <c r="BI91" s="7">
        <f>IF(AS91=1,N91,"")</f>
        <v/>
      </c>
      <c r="BJ91" s="7">
        <f>IF(BF91=1,N91,"")</f>
        <v/>
      </c>
      <c r="BK91" s="7">
        <f>IF(BF91=1,M91,"")</f>
        <v/>
      </c>
      <c r="BL91" s="7">
        <f>IF(AR91=1,D91&amp;" | "&amp;J91,"")</f>
        <v/>
      </c>
      <c r="BM91" s="7">
        <f>IF(AND(AR91=1,AL91="Non"),D91,"")</f>
        <v/>
      </c>
      <c r="BN91" s="7">
        <f>IF(OR(AO91="",AO91="OK"),0,1)</f>
        <v/>
      </c>
    </row>
    <row r="92" ht="18" customHeight="1">
      <c r="A92" s="7" t="n"/>
      <c r="B92" s="7" t="n"/>
      <c r="C92" s="7" t="n"/>
      <c r="D92" s="7" t="n"/>
      <c r="E92" s="7" t="n"/>
      <c r="F92" s="7" t="n"/>
      <c r="G92" s="7" t="n"/>
      <c r="H92" s="7" t="n"/>
      <c r="I92" s="7" t="n"/>
      <c r="J92" s="7" t="n"/>
      <c r="K92" s="7" t="n"/>
      <c r="L92" s="7" t="n"/>
      <c r="M92" s="7" t="n"/>
      <c r="N92" s="7" t="n"/>
      <c r="O92" s="7" t="n"/>
      <c r="P92" s="7" t="n"/>
      <c r="Q92" s="7" t="n"/>
      <c r="R92" s="20" t="n"/>
      <c r="S92" s="16" t="n"/>
      <c r="T92" s="20" t="n"/>
      <c r="U92" s="20" t="n"/>
      <c r="V92" s="16" t="n"/>
      <c r="W92" s="16" t="n"/>
      <c r="X92" s="21" t="n"/>
      <c r="Y92" s="21" t="n"/>
      <c r="Z92" s="21" t="n"/>
      <c r="AA92" s="21" t="n"/>
      <c r="AB92" s="21" t="n"/>
      <c r="AC92" s="7" t="n"/>
      <c r="AD92" s="7" t="n"/>
      <c r="AE92" s="22" t="n"/>
      <c r="AF92" s="22" t="n"/>
      <c r="AG92" s="22" t="n"/>
      <c r="AH92" s="22">
        <f>IF(A92="","",SUM(AE92:AG92))</f>
        <v/>
      </c>
      <c r="AI92" s="21">
        <f>IF(AND(R92&lt;&gt;"",T92&lt;&gt;""),(T92-R92)*24,"")</f>
        <v/>
      </c>
      <c r="AJ92" s="21">
        <f>IF(AND(R92&lt;&gt;"",U92&lt;&gt;""),(U92-R92)*24,"")</f>
        <v/>
      </c>
      <c r="AK92" s="7">
        <f>IF(OR(AA92="",AI92=""),"",IF(AI92&lt;=AA92,"Oui","Non"))</f>
        <v/>
      </c>
      <c r="AL92" s="7">
        <f>IF(OR(AB92="",AJ92=""),"",IF(AJ92&lt;=AB92,"Oui","Non"))</f>
        <v/>
      </c>
      <c r="AM92" s="7">
        <f>IF(A92="","",IF(OR(N92="Réalisé",N92="Clôturé"),"Oui","Non"))</f>
        <v/>
      </c>
      <c r="AN92" s="7">
        <f>IF(AM92="","",IF(AND(AM92="Non",S92&lt;&gt;"",S92&lt;'Tableau de bord'!$C$7),"Oui","Non"))</f>
        <v/>
      </c>
      <c r="AO92" s="7">
        <f>IF(A92="","",IF(COUNTIF($A$5:$A$504,A92)&gt;1,"N° d’OT en double",IF(COUNTIF('Sites et équipements'!$D$5:$D$204,F92)=0,"Code installation inconnu",IF(OR(D92="",J92="",N92="",M92=""),"Champ obligatoire manquant",IF(AND(R92="",S92=""),"Date de demande ou planifiée manquante",IF(AND(AM92="Oui",V92=""),"Date de réalisation manquante",IF(AND(N92="Clôturé",W92=""),"Date de clôture manquante",IF(OR(AND(T92&lt;&gt;"",R92&lt;&gt;"",T92&lt;R92),AND(U92&lt;&gt;"",T92&lt;&gt;"",U92&lt;T92)),"Chronologie incohérente",IF(AND(Q92="Oui",U92=""),"Rétablissement non daté","OK")))))))))</f>
        <v/>
      </c>
      <c r="AP92" s="16">
        <f>IF(R92&lt;&gt;"",R92,IF(S92&lt;&gt;"",S92,""))</f>
        <v/>
      </c>
      <c r="AQ92" s="7">
        <f>IF(AND(A92&lt;&gt;"",OR('Tableau de bord'!$C$9="",D92='Tableau de bord'!$C$9),OR('Tableau de bord'!$C$10="",E92='Tableau de bord'!$C$10),OR('Tableau de bord'!$C$11="",G92='Tableau de bord'!$C$11),OR('Tableau de bord'!$C$12="",H92='Tableau de bord'!$C$12),OR('Tableau de bord'!$C$13="",J92='Tableau de bord'!$C$13),OR('Tableau de bord'!$C$14="",N92='Tableau de bord'!$C$14),OR('Tableau de bord'!$C$15="",M92='Tableau de bord'!$C$15),OR('Tableau de bord'!$C$16="",O92='Tableau de bord'!$C$16),OR('Tableau de bord'!$C$17="",AD92='Tableau de bord'!$C$17)),1,0)</f>
        <v/>
      </c>
      <c r="AR92" s="7">
        <f>IF(AND(A92&lt;&gt;"",AP92&lt;&gt;""),IF(AND(AP92&gt;='Tableau de bord'!$C$5,AP92&lt;'Tableau de bord'!$C$6+1),1,0),0)</f>
        <v/>
      </c>
      <c r="AS92" s="7">
        <f>IF(AND(AQ92=1,AR92=1),1,0)</f>
        <v/>
      </c>
      <c r="AT92" s="7">
        <f>IF(AND(AS92=1,J92="Corrective"),1,0)</f>
        <v/>
      </c>
      <c r="AU92" s="7">
        <f>IF(AND(AS92=1,J92="Préventive"),1,0)</f>
        <v/>
      </c>
      <c r="AV92" s="7">
        <f>IF(AND(AS92=1,Q92="Oui"),1,0)</f>
        <v/>
      </c>
      <c r="AW92" s="21">
        <f>IF(AND(AV92=1,AJ92&lt;&gt;""),AJ92,0)</f>
        <v/>
      </c>
      <c r="AX92" s="21">
        <f>IF(AND(AS92=1,Y92&lt;&gt;""),Y92,0)</f>
        <v/>
      </c>
      <c r="AY92" s="22">
        <f>IF(AND(AS92=1,AH92&lt;&gt;""),AH92,0)</f>
        <v/>
      </c>
      <c r="AZ92" s="22">
        <f>IF(AS92=1,SUM(AE92:AF92),0)</f>
        <v/>
      </c>
      <c r="BA92" s="22">
        <f>IF(AND(AS92=1,AC92="Hors forfait"),AY92,0)</f>
        <v/>
      </c>
      <c r="BB92" s="7">
        <f>IF(AND(AS92=1,AK92&lt;&gt;""),1,0)</f>
        <v/>
      </c>
      <c r="BC92" s="7">
        <f>IF(AND(BB92=1,AK92="Oui"),1,0)</f>
        <v/>
      </c>
      <c r="BD92" s="7">
        <f>IF(AND(AS92=1,AL92&lt;&gt;""),1,0)</f>
        <v/>
      </c>
      <c r="BE92" s="7">
        <f>IF(AND(BD92=1,AL92="Oui"),1,0)</f>
        <v/>
      </c>
      <c r="BF92" s="7">
        <f>IF(AND(AQ92=1,AM92="Non"),1,0)</f>
        <v/>
      </c>
      <c r="BG92" s="21">
        <f>IF(AND(BF92=1,Z92&lt;&gt;""),Z92,0)</f>
        <v/>
      </c>
      <c r="BH92" s="7">
        <f>IF(AND(BF92=1,AN92="Oui"),1,0)</f>
        <v/>
      </c>
      <c r="BI92" s="7">
        <f>IF(AS92=1,N92,"")</f>
        <v/>
      </c>
      <c r="BJ92" s="7">
        <f>IF(BF92=1,N92,"")</f>
        <v/>
      </c>
      <c r="BK92" s="7">
        <f>IF(BF92=1,M92,"")</f>
        <v/>
      </c>
      <c r="BL92" s="7">
        <f>IF(AR92=1,D92&amp;" | "&amp;J92,"")</f>
        <v/>
      </c>
      <c r="BM92" s="7">
        <f>IF(AND(AR92=1,AL92="Non"),D92,"")</f>
        <v/>
      </c>
      <c r="BN92" s="7">
        <f>IF(OR(AO92="",AO92="OK"),0,1)</f>
        <v/>
      </c>
    </row>
    <row r="93" ht="18" customHeight="1">
      <c r="A93" s="7" t="n"/>
      <c r="B93" s="7" t="n"/>
      <c r="C93" s="7" t="n"/>
      <c r="D93" s="7" t="n"/>
      <c r="E93" s="7" t="n"/>
      <c r="F93" s="7" t="n"/>
      <c r="G93" s="7" t="n"/>
      <c r="H93" s="7" t="n"/>
      <c r="I93" s="7" t="n"/>
      <c r="J93" s="7" t="n"/>
      <c r="K93" s="7" t="n"/>
      <c r="L93" s="7" t="n"/>
      <c r="M93" s="7" t="n"/>
      <c r="N93" s="7" t="n"/>
      <c r="O93" s="7" t="n"/>
      <c r="P93" s="7" t="n"/>
      <c r="Q93" s="7" t="n"/>
      <c r="R93" s="20" t="n"/>
      <c r="S93" s="16" t="n"/>
      <c r="T93" s="20" t="n"/>
      <c r="U93" s="20" t="n"/>
      <c r="V93" s="16" t="n"/>
      <c r="W93" s="16" t="n"/>
      <c r="X93" s="21" t="n"/>
      <c r="Y93" s="21" t="n"/>
      <c r="Z93" s="21" t="n"/>
      <c r="AA93" s="21" t="n"/>
      <c r="AB93" s="21" t="n"/>
      <c r="AC93" s="7" t="n"/>
      <c r="AD93" s="7" t="n"/>
      <c r="AE93" s="22" t="n"/>
      <c r="AF93" s="22" t="n"/>
      <c r="AG93" s="22" t="n"/>
      <c r="AH93" s="22">
        <f>IF(A93="","",SUM(AE93:AG93))</f>
        <v/>
      </c>
      <c r="AI93" s="21">
        <f>IF(AND(R93&lt;&gt;"",T93&lt;&gt;""),(T93-R93)*24,"")</f>
        <v/>
      </c>
      <c r="AJ93" s="21">
        <f>IF(AND(R93&lt;&gt;"",U93&lt;&gt;""),(U93-R93)*24,"")</f>
        <v/>
      </c>
      <c r="AK93" s="7">
        <f>IF(OR(AA93="",AI93=""),"",IF(AI93&lt;=AA93,"Oui","Non"))</f>
        <v/>
      </c>
      <c r="AL93" s="7">
        <f>IF(OR(AB93="",AJ93=""),"",IF(AJ93&lt;=AB93,"Oui","Non"))</f>
        <v/>
      </c>
      <c r="AM93" s="7">
        <f>IF(A93="","",IF(OR(N93="Réalisé",N93="Clôturé"),"Oui","Non"))</f>
        <v/>
      </c>
      <c r="AN93" s="7">
        <f>IF(AM93="","",IF(AND(AM93="Non",S93&lt;&gt;"",S93&lt;'Tableau de bord'!$C$7),"Oui","Non"))</f>
        <v/>
      </c>
      <c r="AO93" s="7">
        <f>IF(A93="","",IF(COUNTIF($A$5:$A$504,A93)&gt;1,"N° d’OT en double",IF(COUNTIF('Sites et équipements'!$D$5:$D$204,F93)=0,"Code installation inconnu",IF(OR(D93="",J93="",N93="",M93=""),"Champ obligatoire manquant",IF(AND(R93="",S93=""),"Date de demande ou planifiée manquante",IF(AND(AM93="Oui",V93=""),"Date de réalisation manquante",IF(AND(N93="Clôturé",W93=""),"Date de clôture manquante",IF(OR(AND(T93&lt;&gt;"",R93&lt;&gt;"",T93&lt;R93),AND(U93&lt;&gt;"",T93&lt;&gt;"",U93&lt;T93)),"Chronologie incohérente",IF(AND(Q93="Oui",U93=""),"Rétablissement non daté","OK")))))))))</f>
        <v/>
      </c>
      <c r="AP93" s="16">
        <f>IF(R93&lt;&gt;"",R93,IF(S93&lt;&gt;"",S93,""))</f>
        <v/>
      </c>
      <c r="AQ93" s="7">
        <f>IF(AND(A93&lt;&gt;"",OR('Tableau de bord'!$C$9="",D93='Tableau de bord'!$C$9),OR('Tableau de bord'!$C$10="",E93='Tableau de bord'!$C$10),OR('Tableau de bord'!$C$11="",G93='Tableau de bord'!$C$11),OR('Tableau de bord'!$C$12="",H93='Tableau de bord'!$C$12),OR('Tableau de bord'!$C$13="",J93='Tableau de bord'!$C$13),OR('Tableau de bord'!$C$14="",N93='Tableau de bord'!$C$14),OR('Tableau de bord'!$C$15="",M93='Tableau de bord'!$C$15),OR('Tableau de bord'!$C$16="",O93='Tableau de bord'!$C$16),OR('Tableau de bord'!$C$17="",AD93='Tableau de bord'!$C$17)),1,0)</f>
        <v/>
      </c>
      <c r="AR93" s="7">
        <f>IF(AND(A93&lt;&gt;"",AP93&lt;&gt;""),IF(AND(AP93&gt;='Tableau de bord'!$C$5,AP93&lt;'Tableau de bord'!$C$6+1),1,0),0)</f>
        <v/>
      </c>
      <c r="AS93" s="7">
        <f>IF(AND(AQ93=1,AR93=1),1,0)</f>
        <v/>
      </c>
      <c r="AT93" s="7">
        <f>IF(AND(AS93=1,J93="Corrective"),1,0)</f>
        <v/>
      </c>
      <c r="AU93" s="7">
        <f>IF(AND(AS93=1,J93="Préventive"),1,0)</f>
        <v/>
      </c>
      <c r="AV93" s="7">
        <f>IF(AND(AS93=1,Q93="Oui"),1,0)</f>
        <v/>
      </c>
      <c r="AW93" s="21">
        <f>IF(AND(AV93=1,AJ93&lt;&gt;""),AJ93,0)</f>
        <v/>
      </c>
      <c r="AX93" s="21">
        <f>IF(AND(AS93=1,Y93&lt;&gt;""),Y93,0)</f>
        <v/>
      </c>
      <c r="AY93" s="22">
        <f>IF(AND(AS93=1,AH93&lt;&gt;""),AH93,0)</f>
        <v/>
      </c>
      <c r="AZ93" s="22">
        <f>IF(AS93=1,SUM(AE93:AF93),0)</f>
        <v/>
      </c>
      <c r="BA93" s="22">
        <f>IF(AND(AS93=1,AC93="Hors forfait"),AY93,0)</f>
        <v/>
      </c>
      <c r="BB93" s="7">
        <f>IF(AND(AS93=1,AK93&lt;&gt;""),1,0)</f>
        <v/>
      </c>
      <c r="BC93" s="7">
        <f>IF(AND(BB93=1,AK93="Oui"),1,0)</f>
        <v/>
      </c>
      <c r="BD93" s="7">
        <f>IF(AND(AS93=1,AL93&lt;&gt;""),1,0)</f>
        <v/>
      </c>
      <c r="BE93" s="7">
        <f>IF(AND(BD93=1,AL93="Oui"),1,0)</f>
        <v/>
      </c>
      <c r="BF93" s="7">
        <f>IF(AND(AQ93=1,AM93="Non"),1,0)</f>
        <v/>
      </c>
      <c r="BG93" s="21">
        <f>IF(AND(BF93=1,Z93&lt;&gt;""),Z93,0)</f>
        <v/>
      </c>
      <c r="BH93" s="7">
        <f>IF(AND(BF93=1,AN93="Oui"),1,0)</f>
        <v/>
      </c>
      <c r="BI93" s="7">
        <f>IF(AS93=1,N93,"")</f>
        <v/>
      </c>
      <c r="BJ93" s="7">
        <f>IF(BF93=1,N93,"")</f>
        <v/>
      </c>
      <c r="BK93" s="7">
        <f>IF(BF93=1,M93,"")</f>
        <v/>
      </c>
      <c r="BL93" s="7">
        <f>IF(AR93=1,D93&amp;" | "&amp;J93,"")</f>
        <v/>
      </c>
      <c r="BM93" s="7">
        <f>IF(AND(AR93=1,AL93="Non"),D93,"")</f>
        <v/>
      </c>
      <c r="BN93" s="7">
        <f>IF(OR(AO93="",AO93="OK"),0,1)</f>
        <v/>
      </c>
    </row>
    <row r="94" ht="18" customHeight="1">
      <c r="A94" s="7" t="n"/>
      <c r="B94" s="7" t="n"/>
      <c r="C94" s="7" t="n"/>
      <c r="D94" s="7" t="n"/>
      <c r="E94" s="7" t="n"/>
      <c r="F94" s="7" t="n"/>
      <c r="G94" s="7" t="n"/>
      <c r="H94" s="7" t="n"/>
      <c r="I94" s="7" t="n"/>
      <c r="J94" s="7" t="n"/>
      <c r="K94" s="7" t="n"/>
      <c r="L94" s="7" t="n"/>
      <c r="M94" s="7" t="n"/>
      <c r="N94" s="7" t="n"/>
      <c r="O94" s="7" t="n"/>
      <c r="P94" s="7" t="n"/>
      <c r="Q94" s="7" t="n"/>
      <c r="R94" s="20" t="n"/>
      <c r="S94" s="16" t="n"/>
      <c r="T94" s="20" t="n"/>
      <c r="U94" s="20" t="n"/>
      <c r="V94" s="16" t="n"/>
      <c r="W94" s="16" t="n"/>
      <c r="X94" s="21" t="n"/>
      <c r="Y94" s="21" t="n"/>
      <c r="Z94" s="21" t="n"/>
      <c r="AA94" s="21" t="n"/>
      <c r="AB94" s="21" t="n"/>
      <c r="AC94" s="7" t="n"/>
      <c r="AD94" s="7" t="n"/>
      <c r="AE94" s="22" t="n"/>
      <c r="AF94" s="22" t="n"/>
      <c r="AG94" s="22" t="n"/>
      <c r="AH94" s="22">
        <f>IF(A94="","",SUM(AE94:AG94))</f>
        <v/>
      </c>
      <c r="AI94" s="21">
        <f>IF(AND(R94&lt;&gt;"",T94&lt;&gt;""),(T94-R94)*24,"")</f>
        <v/>
      </c>
      <c r="AJ94" s="21">
        <f>IF(AND(R94&lt;&gt;"",U94&lt;&gt;""),(U94-R94)*24,"")</f>
        <v/>
      </c>
      <c r="AK94" s="7">
        <f>IF(OR(AA94="",AI94=""),"",IF(AI94&lt;=AA94,"Oui","Non"))</f>
        <v/>
      </c>
      <c r="AL94" s="7">
        <f>IF(OR(AB94="",AJ94=""),"",IF(AJ94&lt;=AB94,"Oui","Non"))</f>
        <v/>
      </c>
      <c r="AM94" s="7">
        <f>IF(A94="","",IF(OR(N94="Réalisé",N94="Clôturé"),"Oui","Non"))</f>
        <v/>
      </c>
      <c r="AN94" s="7">
        <f>IF(AM94="","",IF(AND(AM94="Non",S94&lt;&gt;"",S94&lt;'Tableau de bord'!$C$7),"Oui","Non"))</f>
        <v/>
      </c>
      <c r="AO94" s="7">
        <f>IF(A94="","",IF(COUNTIF($A$5:$A$504,A94)&gt;1,"N° d’OT en double",IF(COUNTIF('Sites et équipements'!$D$5:$D$204,F94)=0,"Code installation inconnu",IF(OR(D94="",J94="",N94="",M94=""),"Champ obligatoire manquant",IF(AND(R94="",S94=""),"Date de demande ou planifiée manquante",IF(AND(AM94="Oui",V94=""),"Date de réalisation manquante",IF(AND(N94="Clôturé",W94=""),"Date de clôture manquante",IF(OR(AND(T94&lt;&gt;"",R94&lt;&gt;"",T94&lt;R94),AND(U94&lt;&gt;"",T94&lt;&gt;"",U94&lt;T94)),"Chronologie incohérente",IF(AND(Q94="Oui",U94=""),"Rétablissement non daté","OK")))))))))</f>
        <v/>
      </c>
      <c r="AP94" s="16">
        <f>IF(R94&lt;&gt;"",R94,IF(S94&lt;&gt;"",S94,""))</f>
        <v/>
      </c>
      <c r="AQ94" s="7">
        <f>IF(AND(A94&lt;&gt;"",OR('Tableau de bord'!$C$9="",D94='Tableau de bord'!$C$9),OR('Tableau de bord'!$C$10="",E94='Tableau de bord'!$C$10),OR('Tableau de bord'!$C$11="",G94='Tableau de bord'!$C$11),OR('Tableau de bord'!$C$12="",H94='Tableau de bord'!$C$12),OR('Tableau de bord'!$C$13="",J94='Tableau de bord'!$C$13),OR('Tableau de bord'!$C$14="",N94='Tableau de bord'!$C$14),OR('Tableau de bord'!$C$15="",M94='Tableau de bord'!$C$15),OR('Tableau de bord'!$C$16="",O94='Tableau de bord'!$C$16),OR('Tableau de bord'!$C$17="",AD94='Tableau de bord'!$C$17)),1,0)</f>
        <v/>
      </c>
      <c r="AR94" s="7">
        <f>IF(AND(A94&lt;&gt;"",AP94&lt;&gt;""),IF(AND(AP94&gt;='Tableau de bord'!$C$5,AP94&lt;'Tableau de bord'!$C$6+1),1,0),0)</f>
        <v/>
      </c>
      <c r="AS94" s="7">
        <f>IF(AND(AQ94=1,AR94=1),1,0)</f>
        <v/>
      </c>
      <c r="AT94" s="7">
        <f>IF(AND(AS94=1,J94="Corrective"),1,0)</f>
        <v/>
      </c>
      <c r="AU94" s="7">
        <f>IF(AND(AS94=1,J94="Préventive"),1,0)</f>
        <v/>
      </c>
      <c r="AV94" s="7">
        <f>IF(AND(AS94=1,Q94="Oui"),1,0)</f>
        <v/>
      </c>
      <c r="AW94" s="21">
        <f>IF(AND(AV94=1,AJ94&lt;&gt;""),AJ94,0)</f>
        <v/>
      </c>
      <c r="AX94" s="21">
        <f>IF(AND(AS94=1,Y94&lt;&gt;""),Y94,0)</f>
        <v/>
      </c>
      <c r="AY94" s="22">
        <f>IF(AND(AS94=1,AH94&lt;&gt;""),AH94,0)</f>
        <v/>
      </c>
      <c r="AZ94" s="22">
        <f>IF(AS94=1,SUM(AE94:AF94),0)</f>
        <v/>
      </c>
      <c r="BA94" s="22">
        <f>IF(AND(AS94=1,AC94="Hors forfait"),AY94,0)</f>
        <v/>
      </c>
      <c r="BB94" s="7">
        <f>IF(AND(AS94=1,AK94&lt;&gt;""),1,0)</f>
        <v/>
      </c>
      <c r="BC94" s="7">
        <f>IF(AND(BB94=1,AK94="Oui"),1,0)</f>
        <v/>
      </c>
      <c r="BD94" s="7">
        <f>IF(AND(AS94=1,AL94&lt;&gt;""),1,0)</f>
        <v/>
      </c>
      <c r="BE94" s="7">
        <f>IF(AND(BD94=1,AL94="Oui"),1,0)</f>
        <v/>
      </c>
      <c r="BF94" s="7">
        <f>IF(AND(AQ94=1,AM94="Non"),1,0)</f>
        <v/>
      </c>
      <c r="BG94" s="21">
        <f>IF(AND(BF94=1,Z94&lt;&gt;""),Z94,0)</f>
        <v/>
      </c>
      <c r="BH94" s="7">
        <f>IF(AND(BF94=1,AN94="Oui"),1,0)</f>
        <v/>
      </c>
      <c r="BI94" s="7">
        <f>IF(AS94=1,N94,"")</f>
        <v/>
      </c>
      <c r="BJ94" s="7">
        <f>IF(BF94=1,N94,"")</f>
        <v/>
      </c>
      <c r="BK94" s="7">
        <f>IF(BF94=1,M94,"")</f>
        <v/>
      </c>
      <c r="BL94" s="7">
        <f>IF(AR94=1,D94&amp;" | "&amp;J94,"")</f>
        <v/>
      </c>
      <c r="BM94" s="7">
        <f>IF(AND(AR94=1,AL94="Non"),D94,"")</f>
        <v/>
      </c>
      <c r="BN94" s="7">
        <f>IF(OR(AO94="",AO94="OK"),0,1)</f>
        <v/>
      </c>
    </row>
    <row r="95" ht="18" customHeight="1">
      <c r="A95" s="7" t="n"/>
      <c r="B95" s="7" t="n"/>
      <c r="C95" s="7" t="n"/>
      <c r="D95" s="7" t="n"/>
      <c r="E95" s="7" t="n"/>
      <c r="F95" s="7" t="n"/>
      <c r="G95" s="7" t="n"/>
      <c r="H95" s="7" t="n"/>
      <c r="I95" s="7" t="n"/>
      <c r="J95" s="7" t="n"/>
      <c r="K95" s="7" t="n"/>
      <c r="L95" s="7" t="n"/>
      <c r="M95" s="7" t="n"/>
      <c r="N95" s="7" t="n"/>
      <c r="O95" s="7" t="n"/>
      <c r="P95" s="7" t="n"/>
      <c r="Q95" s="7" t="n"/>
      <c r="R95" s="20" t="n"/>
      <c r="S95" s="16" t="n"/>
      <c r="T95" s="20" t="n"/>
      <c r="U95" s="20" t="n"/>
      <c r="V95" s="16" t="n"/>
      <c r="W95" s="16" t="n"/>
      <c r="X95" s="21" t="n"/>
      <c r="Y95" s="21" t="n"/>
      <c r="Z95" s="21" t="n"/>
      <c r="AA95" s="21" t="n"/>
      <c r="AB95" s="21" t="n"/>
      <c r="AC95" s="7" t="n"/>
      <c r="AD95" s="7" t="n"/>
      <c r="AE95" s="22" t="n"/>
      <c r="AF95" s="22" t="n"/>
      <c r="AG95" s="22" t="n"/>
      <c r="AH95" s="22">
        <f>IF(A95="","",SUM(AE95:AG95))</f>
        <v/>
      </c>
      <c r="AI95" s="21">
        <f>IF(AND(R95&lt;&gt;"",T95&lt;&gt;""),(T95-R95)*24,"")</f>
        <v/>
      </c>
      <c r="AJ95" s="21">
        <f>IF(AND(R95&lt;&gt;"",U95&lt;&gt;""),(U95-R95)*24,"")</f>
        <v/>
      </c>
      <c r="AK95" s="7">
        <f>IF(OR(AA95="",AI95=""),"",IF(AI95&lt;=AA95,"Oui","Non"))</f>
        <v/>
      </c>
      <c r="AL95" s="7">
        <f>IF(OR(AB95="",AJ95=""),"",IF(AJ95&lt;=AB95,"Oui","Non"))</f>
        <v/>
      </c>
      <c r="AM95" s="7">
        <f>IF(A95="","",IF(OR(N95="Réalisé",N95="Clôturé"),"Oui","Non"))</f>
        <v/>
      </c>
      <c r="AN95" s="7">
        <f>IF(AM95="","",IF(AND(AM95="Non",S95&lt;&gt;"",S95&lt;'Tableau de bord'!$C$7),"Oui","Non"))</f>
        <v/>
      </c>
      <c r="AO95" s="7">
        <f>IF(A95="","",IF(COUNTIF($A$5:$A$504,A95)&gt;1,"N° d’OT en double",IF(COUNTIF('Sites et équipements'!$D$5:$D$204,F95)=0,"Code installation inconnu",IF(OR(D95="",J95="",N95="",M95=""),"Champ obligatoire manquant",IF(AND(R95="",S95=""),"Date de demande ou planifiée manquante",IF(AND(AM95="Oui",V95=""),"Date de réalisation manquante",IF(AND(N95="Clôturé",W95=""),"Date de clôture manquante",IF(OR(AND(T95&lt;&gt;"",R95&lt;&gt;"",T95&lt;R95),AND(U95&lt;&gt;"",T95&lt;&gt;"",U95&lt;T95)),"Chronologie incohérente",IF(AND(Q95="Oui",U95=""),"Rétablissement non daté","OK")))))))))</f>
        <v/>
      </c>
      <c r="AP95" s="16">
        <f>IF(R95&lt;&gt;"",R95,IF(S95&lt;&gt;"",S95,""))</f>
        <v/>
      </c>
      <c r="AQ95" s="7">
        <f>IF(AND(A95&lt;&gt;"",OR('Tableau de bord'!$C$9="",D95='Tableau de bord'!$C$9),OR('Tableau de bord'!$C$10="",E95='Tableau de bord'!$C$10),OR('Tableau de bord'!$C$11="",G95='Tableau de bord'!$C$11),OR('Tableau de bord'!$C$12="",H95='Tableau de bord'!$C$12),OR('Tableau de bord'!$C$13="",J95='Tableau de bord'!$C$13),OR('Tableau de bord'!$C$14="",N95='Tableau de bord'!$C$14),OR('Tableau de bord'!$C$15="",M95='Tableau de bord'!$C$15),OR('Tableau de bord'!$C$16="",O95='Tableau de bord'!$C$16),OR('Tableau de bord'!$C$17="",AD95='Tableau de bord'!$C$17)),1,0)</f>
        <v/>
      </c>
      <c r="AR95" s="7">
        <f>IF(AND(A95&lt;&gt;"",AP95&lt;&gt;""),IF(AND(AP95&gt;='Tableau de bord'!$C$5,AP95&lt;'Tableau de bord'!$C$6+1),1,0),0)</f>
        <v/>
      </c>
      <c r="AS95" s="7">
        <f>IF(AND(AQ95=1,AR95=1),1,0)</f>
        <v/>
      </c>
      <c r="AT95" s="7">
        <f>IF(AND(AS95=1,J95="Corrective"),1,0)</f>
        <v/>
      </c>
      <c r="AU95" s="7">
        <f>IF(AND(AS95=1,J95="Préventive"),1,0)</f>
        <v/>
      </c>
      <c r="AV95" s="7">
        <f>IF(AND(AS95=1,Q95="Oui"),1,0)</f>
        <v/>
      </c>
      <c r="AW95" s="21">
        <f>IF(AND(AV95=1,AJ95&lt;&gt;""),AJ95,0)</f>
        <v/>
      </c>
      <c r="AX95" s="21">
        <f>IF(AND(AS95=1,Y95&lt;&gt;""),Y95,0)</f>
        <v/>
      </c>
      <c r="AY95" s="22">
        <f>IF(AND(AS95=1,AH95&lt;&gt;""),AH95,0)</f>
        <v/>
      </c>
      <c r="AZ95" s="22">
        <f>IF(AS95=1,SUM(AE95:AF95),0)</f>
        <v/>
      </c>
      <c r="BA95" s="22">
        <f>IF(AND(AS95=1,AC95="Hors forfait"),AY95,0)</f>
        <v/>
      </c>
      <c r="BB95" s="7">
        <f>IF(AND(AS95=1,AK95&lt;&gt;""),1,0)</f>
        <v/>
      </c>
      <c r="BC95" s="7">
        <f>IF(AND(BB95=1,AK95="Oui"),1,0)</f>
        <v/>
      </c>
      <c r="BD95" s="7">
        <f>IF(AND(AS95=1,AL95&lt;&gt;""),1,0)</f>
        <v/>
      </c>
      <c r="BE95" s="7">
        <f>IF(AND(BD95=1,AL95="Oui"),1,0)</f>
        <v/>
      </c>
      <c r="BF95" s="7">
        <f>IF(AND(AQ95=1,AM95="Non"),1,0)</f>
        <v/>
      </c>
      <c r="BG95" s="21">
        <f>IF(AND(BF95=1,Z95&lt;&gt;""),Z95,0)</f>
        <v/>
      </c>
      <c r="BH95" s="7">
        <f>IF(AND(BF95=1,AN95="Oui"),1,0)</f>
        <v/>
      </c>
      <c r="BI95" s="7">
        <f>IF(AS95=1,N95,"")</f>
        <v/>
      </c>
      <c r="BJ95" s="7">
        <f>IF(BF95=1,N95,"")</f>
        <v/>
      </c>
      <c r="BK95" s="7">
        <f>IF(BF95=1,M95,"")</f>
        <v/>
      </c>
      <c r="BL95" s="7">
        <f>IF(AR95=1,D95&amp;" | "&amp;J95,"")</f>
        <v/>
      </c>
      <c r="BM95" s="7">
        <f>IF(AND(AR95=1,AL95="Non"),D95,"")</f>
        <v/>
      </c>
      <c r="BN95" s="7">
        <f>IF(OR(AO95="",AO95="OK"),0,1)</f>
        <v/>
      </c>
    </row>
    <row r="96" ht="18" customHeight="1">
      <c r="A96" s="7" t="n"/>
      <c r="B96" s="7" t="n"/>
      <c r="C96" s="7" t="n"/>
      <c r="D96" s="7" t="n"/>
      <c r="E96" s="7" t="n"/>
      <c r="F96" s="7" t="n"/>
      <c r="G96" s="7" t="n"/>
      <c r="H96" s="7" t="n"/>
      <c r="I96" s="7" t="n"/>
      <c r="J96" s="7" t="n"/>
      <c r="K96" s="7" t="n"/>
      <c r="L96" s="7" t="n"/>
      <c r="M96" s="7" t="n"/>
      <c r="N96" s="7" t="n"/>
      <c r="O96" s="7" t="n"/>
      <c r="P96" s="7" t="n"/>
      <c r="Q96" s="7" t="n"/>
      <c r="R96" s="20" t="n"/>
      <c r="S96" s="16" t="n"/>
      <c r="T96" s="20" t="n"/>
      <c r="U96" s="20" t="n"/>
      <c r="V96" s="16" t="n"/>
      <c r="W96" s="16" t="n"/>
      <c r="X96" s="21" t="n"/>
      <c r="Y96" s="21" t="n"/>
      <c r="Z96" s="21" t="n"/>
      <c r="AA96" s="21" t="n"/>
      <c r="AB96" s="21" t="n"/>
      <c r="AC96" s="7" t="n"/>
      <c r="AD96" s="7" t="n"/>
      <c r="AE96" s="22" t="n"/>
      <c r="AF96" s="22" t="n"/>
      <c r="AG96" s="22" t="n"/>
      <c r="AH96" s="22">
        <f>IF(A96="","",SUM(AE96:AG96))</f>
        <v/>
      </c>
      <c r="AI96" s="21">
        <f>IF(AND(R96&lt;&gt;"",T96&lt;&gt;""),(T96-R96)*24,"")</f>
        <v/>
      </c>
      <c r="AJ96" s="21">
        <f>IF(AND(R96&lt;&gt;"",U96&lt;&gt;""),(U96-R96)*24,"")</f>
        <v/>
      </c>
      <c r="AK96" s="7">
        <f>IF(OR(AA96="",AI96=""),"",IF(AI96&lt;=AA96,"Oui","Non"))</f>
        <v/>
      </c>
      <c r="AL96" s="7">
        <f>IF(OR(AB96="",AJ96=""),"",IF(AJ96&lt;=AB96,"Oui","Non"))</f>
        <v/>
      </c>
      <c r="AM96" s="7">
        <f>IF(A96="","",IF(OR(N96="Réalisé",N96="Clôturé"),"Oui","Non"))</f>
        <v/>
      </c>
      <c r="AN96" s="7">
        <f>IF(AM96="","",IF(AND(AM96="Non",S96&lt;&gt;"",S96&lt;'Tableau de bord'!$C$7),"Oui","Non"))</f>
        <v/>
      </c>
      <c r="AO96" s="7">
        <f>IF(A96="","",IF(COUNTIF($A$5:$A$504,A96)&gt;1,"N° d’OT en double",IF(COUNTIF('Sites et équipements'!$D$5:$D$204,F96)=0,"Code installation inconnu",IF(OR(D96="",J96="",N96="",M96=""),"Champ obligatoire manquant",IF(AND(R96="",S96=""),"Date de demande ou planifiée manquante",IF(AND(AM96="Oui",V96=""),"Date de réalisation manquante",IF(AND(N96="Clôturé",W96=""),"Date de clôture manquante",IF(OR(AND(T96&lt;&gt;"",R96&lt;&gt;"",T96&lt;R96),AND(U96&lt;&gt;"",T96&lt;&gt;"",U96&lt;T96)),"Chronologie incohérente",IF(AND(Q96="Oui",U96=""),"Rétablissement non daté","OK")))))))))</f>
        <v/>
      </c>
      <c r="AP96" s="16">
        <f>IF(R96&lt;&gt;"",R96,IF(S96&lt;&gt;"",S96,""))</f>
        <v/>
      </c>
      <c r="AQ96" s="7">
        <f>IF(AND(A96&lt;&gt;"",OR('Tableau de bord'!$C$9="",D96='Tableau de bord'!$C$9),OR('Tableau de bord'!$C$10="",E96='Tableau de bord'!$C$10),OR('Tableau de bord'!$C$11="",G96='Tableau de bord'!$C$11),OR('Tableau de bord'!$C$12="",H96='Tableau de bord'!$C$12),OR('Tableau de bord'!$C$13="",J96='Tableau de bord'!$C$13),OR('Tableau de bord'!$C$14="",N96='Tableau de bord'!$C$14),OR('Tableau de bord'!$C$15="",M96='Tableau de bord'!$C$15),OR('Tableau de bord'!$C$16="",O96='Tableau de bord'!$C$16),OR('Tableau de bord'!$C$17="",AD96='Tableau de bord'!$C$17)),1,0)</f>
        <v/>
      </c>
      <c r="AR96" s="7">
        <f>IF(AND(A96&lt;&gt;"",AP96&lt;&gt;""),IF(AND(AP96&gt;='Tableau de bord'!$C$5,AP96&lt;'Tableau de bord'!$C$6+1),1,0),0)</f>
        <v/>
      </c>
      <c r="AS96" s="7">
        <f>IF(AND(AQ96=1,AR96=1),1,0)</f>
        <v/>
      </c>
      <c r="AT96" s="7">
        <f>IF(AND(AS96=1,J96="Corrective"),1,0)</f>
        <v/>
      </c>
      <c r="AU96" s="7">
        <f>IF(AND(AS96=1,J96="Préventive"),1,0)</f>
        <v/>
      </c>
      <c r="AV96" s="7">
        <f>IF(AND(AS96=1,Q96="Oui"),1,0)</f>
        <v/>
      </c>
      <c r="AW96" s="21">
        <f>IF(AND(AV96=1,AJ96&lt;&gt;""),AJ96,0)</f>
        <v/>
      </c>
      <c r="AX96" s="21">
        <f>IF(AND(AS96=1,Y96&lt;&gt;""),Y96,0)</f>
        <v/>
      </c>
      <c r="AY96" s="22">
        <f>IF(AND(AS96=1,AH96&lt;&gt;""),AH96,0)</f>
        <v/>
      </c>
      <c r="AZ96" s="22">
        <f>IF(AS96=1,SUM(AE96:AF96),0)</f>
        <v/>
      </c>
      <c r="BA96" s="22">
        <f>IF(AND(AS96=1,AC96="Hors forfait"),AY96,0)</f>
        <v/>
      </c>
      <c r="BB96" s="7">
        <f>IF(AND(AS96=1,AK96&lt;&gt;""),1,0)</f>
        <v/>
      </c>
      <c r="BC96" s="7">
        <f>IF(AND(BB96=1,AK96="Oui"),1,0)</f>
        <v/>
      </c>
      <c r="BD96" s="7">
        <f>IF(AND(AS96=1,AL96&lt;&gt;""),1,0)</f>
        <v/>
      </c>
      <c r="BE96" s="7">
        <f>IF(AND(BD96=1,AL96="Oui"),1,0)</f>
        <v/>
      </c>
      <c r="BF96" s="7">
        <f>IF(AND(AQ96=1,AM96="Non"),1,0)</f>
        <v/>
      </c>
      <c r="BG96" s="21">
        <f>IF(AND(BF96=1,Z96&lt;&gt;""),Z96,0)</f>
        <v/>
      </c>
      <c r="BH96" s="7">
        <f>IF(AND(BF96=1,AN96="Oui"),1,0)</f>
        <v/>
      </c>
      <c r="BI96" s="7">
        <f>IF(AS96=1,N96,"")</f>
        <v/>
      </c>
      <c r="BJ96" s="7">
        <f>IF(BF96=1,N96,"")</f>
        <v/>
      </c>
      <c r="BK96" s="7">
        <f>IF(BF96=1,M96,"")</f>
        <v/>
      </c>
      <c r="BL96" s="7">
        <f>IF(AR96=1,D96&amp;" | "&amp;J96,"")</f>
        <v/>
      </c>
      <c r="BM96" s="7">
        <f>IF(AND(AR96=1,AL96="Non"),D96,"")</f>
        <v/>
      </c>
      <c r="BN96" s="7">
        <f>IF(OR(AO96="",AO96="OK"),0,1)</f>
        <v/>
      </c>
    </row>
    <row r="97" ht="18" customHeight="1">
      <c r="A97" s="7" t="n"/>
      <c r="B97" s="7" t="n"/>
      <c r="C97" s="7" t="n"/>
      <c r="D97" s="7" t="n"/>
      <c r="E97" s="7" t="n"/>
      <c r="F97" s="7" t="n"/>
      <c r="G97" s="7" t="n"/>
      <c r="H97" s="7" t="n"/>
      <c r="I97" s="7" t="n"/>
      <c r="J97" s="7" t="n"/>
      <c r="K97" s="7" t="n"/>
      <c r="L97" s="7" t="n"/>
      <c r="M97" s="7" t="n"/>
      <c r="N97" s="7" t="n"/>
      <c r="O97" s="7" t="n"/>
      <c r="P97" s="7" t="n"/>
      <c r="Q97" s="7" t="n"/>
      <c r="R97" s="20" t="n"/>
      <c r="S97" s="16" t="n"/>
      <c r="T97" s="20" t="n"/>
      <c r="U97" s="20" t="n"/>
      <c r="V97" s="16" t="n"/>
      <c r="W97" s="16" t="n"/>
      <c r="X97" s="21" t="n"/>
      <c r="Y97" s="21" t="n"/>
      <c r="Z97" s="21" t="n"/>
      <c r="AA97" s="21" t="n"/>
      <c r="AB97" s="21" t="n"/>
      <c r="AC97" s="7" t="n"/>
      <c r="AD97" s="7" t="n"/>
      <c r="AE97" s="22" t="n"/>
      <c r="AF97" s="22" t="n"/>
      <c r="AG97" s="22" t="n"/>
      <c r="AH97" s="22">
        <f>IF(A97="","",SUM(AE97:AG97))</f>
        <v/>
      </c>
      <c r="AI97" s="21">
        <f>IF(AND(R97&lt;&gt;"",T97&lt;&gt;""),(T97-R97)*24,"")</f>
        <v/>
      </c>
      <c r="AJ97" s="21">
        <f>IF(AND(R97&lt;&gt;"",U97&lt;&gt;""),(U97-R97)*24,"")</f>
        <v/>
      </c>
      <c r="AK97" s="7">
        <f>IF(OR(AA97="",AI97=""),"",IF(AI97&lt;=AA97,"Oui","Non"))</f>
        <v/>
      </c>
      <c r="AL97" s="7">
        <f>IF(OR(AB97="",AJ97=""),"",IF(AJ97&lt;=AB97,"Oui","Non"))</f>
        <v/>
      </c>
      <c r="AM97" s="7">
        <f>IF(A97="","",IF(OR(N97="Réalisé",N97="Clôturé"),"Oui","Non"))</f>
        <v/>
      </c>
      <c r="AN97" s="7">
        <f>IF(AM97="","",IF(AND(AM97="Non",S97&lt;&gt;"",S97&lt;'Tableau de bord'!$C$7),"Oui","Non"))</f>
        <v/>
      </c>
      <c r="AO97" s="7">
        <f>IF(A97="","",IF(COUNTIF($A$5:$A$504,A97)&gt;1,"N° d’OT en double",IF(COUNTIF('Sites et équipements'!$D$5:$D$204,F97)=0,"Code installation inconnu",IF(OR(D97="",J97="",N97="",M97=""),"Champ obligatoire manquant",IF(AND(R97="",S97=""),"Date de demande ou planifiée manquante",IF(AND(AM97="Oui",V97=""),"Date de réalisation manquante",IF(AND(N97="Clôturé",W97=""),"Date de clôture manquante",IF(OR(AND(T97&lt;&gt;"",R97&lt;&gt;"",T97&lt;R97),AND(U97&lt;&gt;"",T97&lt;&gt;"",U97&lt;T97)),"Chronologie incohérente",IF(AND(Q97="Oui",U97=""),"Rétablissement non daté","OK")))))))))</f>
        <v/>
      </c>
      <c r="AP97" s="16">
        <f>IF(R97&lt;&gt;"",R97,IF(S97&lt;&gt;"",S97,""))</f>
        <v/>
      </c>
      <c r="AQ97" s="7">
        <f>IF(AND(A97&lt;&gt;"",OR('Tableau de bord'!$C$9="",D97='Tableau de bord'!$C$9),OR('Tableau de bord'!$C$10="",E97='Tableau de bord'!$C$10),OR('Tableau de bord'!$C$11="",G97='Tableau de bord'!$C$11),OR('Tableau de bord'!$C$12="",H97='Tableau de bord'!$C$12),OR('Tableau de bord'!$C$13="",J97='Tableau de bord'!$C$13),OR('Tableau de bord'!$C$14="",N97='Tableau de bord'!$C$14),OR('Tableau de bord'!$C$15="",M97='Tableau de bord'!$C$15),OR('Tableau de bord'!$C$16="",O97='Tableau de bord'!$C$16),OR('Tableau de bord'!$C$17="",AD97='Tableau de bord'!$C$17)),1,0)</f>
        <v/>
      </c>
      <c r="AR97" s="7">
        <f>IF(AND(A97&lt;&gt;"",AP97&lt;&gt;""),IF(AND(AP97&gt;='Tableau de bord'!$C$5,AP97&lt;'Tableau de bord'!$C$6+1),1,0),0)</f>
        <v/>
      </c>
      <c r="AS97" s="7">
        <f>IF(AND(AQ97=1,AR97=1),1,0)</f>
        <v/>
      </c>
      <c r="AT97" s="7">
        <f>IF(AND(AS97=1,J97="Corrective"),1,0)</f>
        <v/>
      </c>
      <c r="AU97" s="7">
        <f>IF(AND(AS97=1,J97="Préventive"),1,0)</f>
        <v/>
      </c>
      <c r="AV97" s="7">
        <f>IF(AND(AS97=1,Q97="Oui"),1,0)</f>
        <v/>
      </c>
      <c r="AW97" s="21">
        <f>IF(AND(AV97=1,AJ97&lt;&gt;""),AJ97,0)</f>
        <v/>
      </c>
      <c r="AX97" s="21">
        <f>IF(AND(AS97=1,Y97&lt;&gt;""),Y97,0)</f>
        <v/>
      </c>
      <c r="AY97" s="22">
        <f>IF(AND(AS97=1,AH97&lt;&gt;""),AH97,0)</f>
        <v/>
      </c>
      <c r="AZ97" s="22">
        <f>IF(AS97=1,SUM(AE97:AF97),0)</f>
        <v/>
      </c>
      <c r="BA97" s="22">
        <f>IF(AND(AS97=1,AC97="Hors forfait"),AY97,0)</f>
        <v/>
      </c>
      <c r="BB97" s="7">
        <f>IF(AND(AS97=1,AK97&lt;&gt;""),1,0)</f>
        <v/>
      </c>
      <c r="BC97" s="7">
        <f>IF(AND(BB97=1,AK97="Oui"),1,0)</f>
        <v/>
      </c>
      <c r="BD97" s="7">
        <f>IF(AND(AS97=1,AL97&lt;&gt;""),1,0)</f>
        <v/>
      </c>
      <c r="BE97" s="7">
        <f>IF(AND(BD97=1,AL97="Oui"),1,0)</f>
        <v/>
      </c>
      <c r="BF97" s="7">
        <f>IF(AND(AQ97=1,AM97="Non"),1,0)</f>
        <v/>
      </c>
      <c r="BG97" s="21">
        <f>IF(AND(BF97=1,Z97&lt;&gt;""),Z97,0)</f>
        <v/>
      </c>
      <c r="BH97" s="7">
        <f>IF(AND(BF97=1,AN97="Oui"),1,0)</f>
        <v/>
      </c>
      <c r="BI97" s="7">
        <f>IF(AS97=1,N97,"")</f>
        <v/>
      </c>
      <c r="BJ97" s="7">
        <f>IF(BF97=1,N97,"")</f>
        <v/>
      </c>
      <c r="BK97" s="7">
        <f>IF(BF97=1,M97,"")</f>
        <v/>
      </c>
      <c r="BL97" s="7">
        <f>IF(AR97=1,D97&amp;" | "&amp;J97,"")</f>
        <v/>
      </c>
      <c r="BM97" s="7">
        <f>IF(AND(AR97=1,AL97="Non"),D97,"")</f>
        <v/>
      </c>
      <c r="BN97" s="7">
        <f>IF(OR(AO97="",AO97="OK"),0,1)</f>
        <v/>
      </c>
    </row>
    <row r="98" ht="18" customHeight="1">
      <c r="A98" s="7" t="n"/>
      <c r="B98" s="7" t="n"/>
      <c r="C98" s="7" t="n"/>
      <c r="D98" s="7" t="n"/>
      <c r="E98" s="7" t="n"/>
      <c r="F98" s="7" t="n"/>
      <c r="G98" s="7" t="n"/>
      <c r="H98" s="7" t="n"/>
      <c r="I98" s="7" t="n"/>
      <c r="J98" s="7" t="n"/>
      <c r="K98" s="7" t="n"/>
      <c r="L98" s="7" t="n"/>
      <c r="M98" s="7" t="n"/>
      <c r="N98" s="7" t="n"/>
      <c r="O98" s="7" t="n"/>
      <c r="P98" s="7" t="n"/>
      <c r="Q98" s="7" t="n"/>
      <c r="R98" s="20" t="n"/>
      <c r="S98" s="16" t="n"/>
      <c r="T98" s="20" t="n"/>
      <c r="U98" s="20" t="n"/>
      <c r="V98" s="16" t="n"/>
      <c r="W98" s="16" t="n"/>
      <c r="X98" s="21" t="n"/>
      <c r="Y98" s="21" t="n"/>
      <c r="Z98" s="21" t="n"/>
      <c r="AA98" s="21" t="n"/>
      <c r="AB98" s="21" t="n"/>
      <c r="AC98" s="7" t="n"/>
      <c r="AD98" s="7" t="n"/>
      <c r="AE98" s="22" t="n"/>
      <c r="AF98" s="22" t="n"/>
      <c r="AG98" s="22" t="n"/>
      <c r="AH98" s="22">
        <f>IF(A98="","",SUM(AE98:AG98))</f>
        <v/>
      </c>
      <c r="AI98" s="21">
        <f>IF(AND(R98&lt;&gt;"",T98&lt;&gt;""),(T98-R98)*24,"")</f>
        <v/>
      </c>
      <c r="AJ98" s="21">
        <f>IF(AND(R98&lt;&gt;"",U98&lt;&gt;""),(U98-R98)*24,"")</f>
        <v/>
      </c>
      <c r="AK98" s="7">
        <f>IF(OR(AA98="",AI98=""),"",IF(AI98&lt;=AA98,"Oui","Non"))</f>
        <v/>
      </c>
      <c r="AL98" s="7">
        <f>IF(OR(AB98="",AJ98=""),"",IF(AJ98&lt;=AB98,"Oui","Non"))</f>
        <v/>
      </c>
      <c r="AM98" s="7">
        <f>IF(A98="","",IF(OR(N98="Réalisé",N98="Clôturé"),"Oui","Non"))</f>
        <v/>
      </c>
      <c r="AN98" s="7">
        <f>IF(AM98="","",IF(AND(AM98="Non",S98&lt;&gt;"",S98&lt;'Tableau de bord'!$C$7),"Oui","Non"))</f>
        <v/>
      </c>
      <c r="AO98" s="7">
        <f>IF(A98="","",IF(COUNTIF($A$5:$A$504,A98)&gt;1,"N° d’OT en double",IF(COUNTIF('Sites et équipements'!$D$5:$D$204,F98)=0,"Code installation inconnu",IF(OR(D98="",J98="",N98="",M98=""),"Champ obligatoire manquant",IF(AND(R98="",S98=""),"Date de demande ou planifiée manquante",IF(AND(AM98="Oui",V98=""),"Date de réalisation manquante",IF(AND(N98="Clôturé",W98=""),"Date de clôture manquante",IF(OR(AND(T98&lt;&gt;"",R98&lt;&gt;"",T98&lt;R98),AND(U98&lt;&gt;"",T98&lt;&gt;"",U98&lt;T98)),"Chronologie incohérente",IF(AND(Q98="Oui",U98=""),"Rétablissement non daté","OK")))))))))</f>
        <v/>
      </c>
      <c r="AP98" s="16">
        <f>IF(R98&lt;&gt;"",R98,IF(S98&lt;&gt;"",S98,""))</f>
        <v/>
      </c>
      <c r="AQ98" s="7">
        <f>IF(AND(A98&lt;&gt;"",OR('Tableau de bord'!$C$9="",D98='Tableau de bord'!$C$9),OR('Tableau de bord'!$C$10="",E98='Tableau de bord'!$C$10),OR('Tableau de bord'!$C$11="",G98='Tableau de bord'!$C$11),OR('Tableau de bord'!$C$12="",H98='Tableau de bord'!$C$12),OR('Tableau de bord'!$C$13="",J98='Tableau de bord'!$C$13),OR('Tableau de bord'!$C$14="",N98='Tableau de bord'!$C$14),OR('Tableau de bord'!$C$15="",M98='Tableau de bord'!$C$15),OR('Tableau de bord'!$C$16="",O98='Tableau de bord'!$C$16),OR('Tableau de bord'!$C$17="",AD98='Tableau de bord'!$C$17)),1,0)</f>
        <v/>
      </c>
      <c r="AR98" s="7">
        <f>IF(AND(A98&lt;&gt;"",AP98&lt;&gt;""),IF(AND(AP98&gt;='Tableau de bord'!$C$5,AP98&lt;'Tableau de bord'!$C$6+1),1,0),0)</f>
        <v/>
      </c>
      <c r="AS98" s="7">
        <f>IF(AND(AQ98=1,AR98=1),1,0)</f>
        <v/>
      </c>
      <c r="AT98" s="7">
        <f>IF(AND(AS98=1,J98="Corrective"),1,0)</f>
        <v/>
      </c>
      <c r="AU98" s="7">
        <f>IF(AND(AS98=1,J98="Préventive"),1,0)</f>
        <v/>
      </c>
      <c r="AV98" s="7">
        <f>IF(AND(AS98=1,Q98="Oui"),1,0)</f>
        <v/>
      </c>
      <c r="AW98" s="21">
        <f>IF(AND(AV98=1,AJ98&lt;&gt;""),AJ98,0)</f>
        <v/>
      </c>
      <c r="AX98" s="21">
        <f>IF(AND(AS98=1,Y98&lt;&gt;""),Y98,0)</f>
        <v/>
      </c>
      <c r="AY98" s="22">
        <f>IF(AND(AS98=1,AH98&lt;&gt;""),AH98,0)</f>
        <v/>
      </c>
      <c r="AZ98" s="22">
        <f>IF(AS98=1,SUM(AE98:AF98),0)</f>
        <v/>
      </c>
      <c r="BA98" s="22">
        <f>IF(AND(AS98=1,AC98="Hors forfait"),AY98,0)</f>
        <v/>
      </c>
      <c r="BB98" s="7">
        <f>IF(AND(AS98=1,AK98&lt;&gt;""),1,0)</f>
        <v/>
      </c>
      <c r="BC98" s="7">
        <f>IF(AND(BB98=1,AK98="Oui"),1,0)</f>
        <v/>
      </c>
      <c r="BD98" s="7">
        <f>IF(AND(AS98=1,AL98&lt;&gt;""),1,0)</f>
        <v/>
      </c>
      <c r="BE98" s="7">
        <f>IF(AND(BD98=1,AL98="Oui"),1,0)</f>
        <v/>
      </c>
      <c r="BF98" s="7">
        <f>IF(AND(AQ98=1,AM98="Non"),1,0)</f>
        <v/>
      </c>
      <c r="BG98" s="21">
        <f>IF(AND(BF98=1,Z98&lt;&gt;""),Z98,0)</f>
        <v/>
      </c>
      <c r="BH98" s="7">
        <f>IF(AND(BF98=1,AN98="Oui"),1,0)</f>
        <v/>
      </c>
      <c r="BI98" s="7">
        <f>IF(AS98=1,N98,"")</f>
        <v/>
      </c>
      <c r="BJ98" s="7">
        <f>IF(BF98=1,N98,"")</f>
        <v/>
      </c>
      <c r="BK98" s="7">
        <f>IF(BF98=1,M98,"")</f>
        <v/>
      </c>
      <c r="BL98" s="7">
        <f>IF(AR98=1,D98&amp;" | "&amp;J98,"")</f>
        <v/>
      </c>
      <c r="BM98" s="7">
        <f>IF(AND(AR98=1,AL98="Non"),D98,"")</f>
        <v/>
      </c>
      <c r="BN98" s="7">
        <f>IF(OR(AO98="",AO98="OK"),0,1)</f>
        <v/>
      </c>
    </row>
    <row r="99" ht="18" customHeight="1">
      <c r="A99" s="7" t="n"/>
      <c r="B99" s="7" t="n"/>
      <c r="C99" s="7" t="n"/>
      <c r="D99" s="7" t="n"/>
      <c r="E99" s="7" t="n"/>
      <c r="F99" s="7" t="n"/>
      <c r="G99" s="7" t="n"/>
      <c r="H99" s="7" t="n"/>
      <c r="I99" s="7" t="n"/>
      <c r="J99" s="7" t="n"/>
      <c r="K99" s="7" t="n"/>
      <c r="L99" s="7" t="n"/>
      <c r="M99" s="7" t="n"/>
      <c r="N99" s="7" t="n"/>
      <c r="O99" s="7" t="n"/>
      <c r="P99" s="7" t="n"/>
      <c r="Q99" s="7" t="n"/>
      <c r="R99" s="20" t="n"/>
      <c r="S99" s="16" t="n"/>
      <c r="T99" s="20" t="n"/>
      <c r="U99" s="20" t="n"/>
      <c r="V99" s="16" t="n"/>
      <c r="W99" s="16" t="n"/>
      <c r="X99" s="21" t="n"/>
      <c r="Y99" s="21" t="n"/>
      <c r="Z99" s="21" t="n"/>
      <c r="AA99" s="21" t="n"/>
      <c r="AB99" s="21" t="n"/>
      <c r="AC99" s="7" t="n"/>
      <c r="AD99" s="7" t="n"/>
      <c r="AE99" s="22" t="n"/>
      <c r="AF99" s="22" t="n"/>
      <c r="AG99" s="22" t="n"/>
      <c r="AH99" s="22">
        <f>IF(A99="","",SUM(AE99:AG99))</f>
        <v/>
      </c>
      <c r="AI99" s="21">
        <f>IF(AND(R99&lt;&gt;"",T99&lt;&gt;""),(T99-R99)*24,"")</f>
        <v/>
      </c>
      <c r="AJ99" s="21">
        <f>IF(AND(R99&lt;&gt;"",U99&lt;&gt;""),(U99-R99)*24,"")</f>
        <v/>
      </c>
      <c r="AK99" s="7">
        <f>IF(OR(AA99="",AI99=""),"",IF(AI99&lt;=AA99,"Oui","Non"))</f>
        <v/>
      </c>
      <c r="AL99" s="7">
        <f>IF(OR(AB99="",AJ99=""),"",IF(AJ99&lt;=AB99,"Oui","Non"))</f>
        <v/>
      </c>
      <c r="AM99" s="7">
        <f>IF(A99="","",IF(OR(N99="Réalisé",N99="Clôturé"),"Oui","Non"))</f>
        <v/>
      </c>
      <c r="AN99" s="7">
        <f>IF(AM99="","",IF(AND(AM99="Non",S99&lt;&gt;"",S99&lt;'Tableau de bord'!$C$7),"Oui","Non"))</f>
        <v/>
      </c>
      <c r="AO99" s="7">
        <f>IF(A99="","",IF(COUNTIF($A$5:$A$504,A99)&gt;1,"N° d’OT en double",IF(COUNTIF('Sites et équipements'!$D$5:$D$204,F99)=0,"Code installation inconnu",IF(OR(D99="",J99="",N99="",M99=""),"Champ obligatoire manquant",IF(AND(R99="",S99=""),"Date de demande ou planifiée manquante",IF(AND(AM99="Oui",V99=""),"Date de réalisation manquante",IF(AND(N99="Clôturé",W99=""),"Date de clôture manquante",IF(OR(AND(T99&lt;&gt;"",R99&lt;&gt;"",T99&lt;R99),AND(U99&lt;&gt;"",T99&lt;&gt;"",U99&lt;T99)),"Chronologie incohérente",IF(AND(Q99="Oui",U99=""),"Rétablissement non daté","OK")))))))))</f>
        <v/>
      </c>
      <c r="AP99" s="16">
        <f>IF(R99&lt;&gt;"",R99,IF(S99&lt;&gt;"",S99,""))</f>
        <v/>
      </c>
      <c r="AQ99" s="7">
        <f>IF(AND(A99&lt;&gt;"",OR('Tableau de bord'!$C$9="",D99='Tableau de bord'!$C$9),OR('Tableau de bord'!$C$10="",E99='Tableau de bord'!$C$10),OR('Tableau de bord'!$C$11="",G99='Tableau de bord'!$C$11),OR('Tableau de bord'!$C$12="",H99='Tableau de bord'!$C$12),OR('Tableau de bord'!$C$13="",J99='Tableau de bord'!$C$13),OR('Tableau de bord'!$C$14="",N99='Tableau de bord'!$C$14),OR('Tableau de bord'!$C$15="",M99='Tableau de bord'!$C$15),OR('Tableau de bord'!$C$16="",O99='Tableau de bord'!$C$16),OR('Tableau de bord'!$C$17="",AD99='Tableau de bord'!$C$17)),1,0)</f>
        <v/>
      </c>
      <c r="AR99" s="7">
        <f>IF(AND(A99&lt;&gt;"",AP99&lt;&gt;""),IF(AND(AP99&gt;='Tableau de bord'!$C$5,AP99&lt;'Tableau de bord'!$C$6+1),1,0),0)</f>
        <v/>
      </c>
      <c r="AS99" s="7">
        <f>IF(AND(AQ99=1,AR99=1),1,0)</f>
        <v/>
      </c>
      <c r="AT99" s="7">
        <f>IF(AND(AS99=1,J99="Corrective"),1,0)</f>
        <v/>
      </c>
      <c r="AU99" s="7">
        <f>IF(AND(AS99=1,J99="Préventive"),1,0)</f>
        <v/>
      </c>
      <c r="AV99" s="7">
        <f>IF(AND(AS99=1,Q99="Oui"),1,0)</f>
        <v/>
      </c>
      <c r="AW99" s="21">
        <f>IF(AND(AV99=1,AJ99&lt;&gt;""),AJ99,0)</f>
        <v/>
      </c>
      <c r="AX99" s="21">
        <f>IF(AND(AS99=1,Y99&lt;&gt;""),Y99,0)</f>
        <v/>
      </c>
      <c r="AY99" s="22">
        <f>IF(AND(AS99=1,AH99&lt;&gt;""),AH99,0)</f>
        <v/>
      </c>
      <c r="AZ99" s="22">
        <f>IF(AS99=1,SUM(AE99:AF99),0)</f>
        <v/>
      </c>
      <c r="BA99" s="22">
        <f>IF(AND(AS99=1,AC99="Hors forfait"),AY99,0)</f>
        <v/>
      </c>
      <c r="BB99" s="7">
        <f>IF(AND(AS99=1,AK99&lt;&gt;""),1,0)</f>
        <v/>
      </c>
      <c r="BC99" s="7">
        <f>IF(AND(BB99=1,AK99="Oui"),1,0)</f>
        <v/>
      </c>
      <c r="BD99" s="7">
        <f>IF(AND(AS99=1,AL99&lt;&gt;""),1,0)</f>
        <v/>
      </c>
      <c r="BE99" s="7">
        <f>IF(AND(BD99=1,AL99="Oui"),1,0)</f>
        <v/>
      </c>
      <c r="BF99" s="7">
        <f>IF(AND(AQ99=1,AM99="Non"),1,0)</f>
        <v/>
      </c>
      <c r="BG99" s="21">
        <f>IF(AND(BF99=1,Z99&lt;&gt;""),Z99,0)</f>
        <v/>
      </c>
      <c r="BH99" s="7">
        <f>IF(AND(BF99=1,AN99="Oui"),1,0)</f>
        <v/>
      </c>
      <c r="BI99" s="7">
        <f>IF(AS99=1,N99,"")</f>
        <v/>
      </c>
      <c r="BJ99" s="7">
        <f>IF(BF99=1,N99,"")</f>
        <v/>
      </c>
      <c r="BK99" s="7">
        <f>IF(BF99=1,M99,"")</f>
        <v/>
      </c>
      <c r="BL99" s="7">
        <f>IF(AR99=1,D99&amp;" | "&amp;J99,"")</f>
        <v/>
      </c>
      <c r="BM99" s="7">
        <f>IF(AND(AR99=1,AL99="Non"),D99,"")</f>
        <v/>
      </c>
      <c r="BN99" s="7">
        <f>IF(OR(AO99="",AO99="OK"),0,1)</f>
        <v/>
      </c>
    </row>
    <row r="100" ht="18" customHeight="1">
      <c r="A100" s="7" t="n"/>
      <c r="B100" s="7" t="n"/>
      <c r="C100" s="7" t="n"/>
      <c r="D100" s="7" t="n"/>
      <c r="E100" s="7" t="n"/>
      <c r="F100" s="7" t="n"/>
      <c r="G100" s="7" t="n"/>
      <c r="H100" s="7" t="n"/>
      <c r="I100" s="7" t="n"/>
      <c r="J100" s="7" t="n"/>
      <c r="K100" s="7" t="n"/>
      <c r="L100" s="7" t="n"/>
      <c r="M100" s="7" t="n"/>
      <c r="N100" s="7" t="n"/>
      <c r="O100" s="7" t="n"/>
      <c r="P100" s="7" t="n"/>
      <c r="Q100" s="7" t="n"/>
      <c r="R100" s="20" t="n"/>
      <c r="S100" s="16" t="n"/>
      <c r="T100" s="20" t="n"/>
      <c r="U100" s="20" t="n"/>
      <c r="V100" s="16" t="n"/>
      <c r="W100" s="16" t="n"/>
      <c r="X100" s="21" t="n"/>
      <c r="Y100" s="21" t="n"/>
      <c r="Z100" s="21" t="n"/>
      <c r="AA100" s="21" t="n"/>
      <c r="AB100" s="21" t="n"/>
      <c r="AC100" s="7" t="n"/>
      <c r="AD100" s="7" t="n"/>
      <c r="AE100" s="22" t="n"/>
      <c r="AF100" s="22" t="n"/>
      <c r="AG100" s="22" t="n"/>
      <c r="AH100" s="22">
        <f>IF(A100="","",SUM(AE100:AG100))</f>
        <v/>
      </c>
      <c r="AI100" s="21">
        <f>IF(AND(R100&lt;&gt;"",T100&lt;&gt;""),(T100-R100)*24,"")</f>
        <v/>
      </c>
      <c r="AJ100" s="21">
        <f>IF(AND(R100&lt;&gt;"",U100&lt;&gt;""),(U100-R100)*24,"")</f>
        <v/>
      </c>
      <c r="AK100" s="7">
        <f>IF(OR(AA100="",AI100=""),"",IF(AI100&lt;=AA100,"Oui","Non"))</f>
        <v/>
      </c>
      <c r="AL100" s="7">
        <f>IF(OR(AB100="",AJ100=""),"",IF(AJ100&lt;=AB100,"Oui","Non"))</f>
        <v/>
      </c>
      <c r="AM100" s="7">
        <f>IF(A100="","",IF(OR(N100="Réalisé",N100="Clôturé"),"Oui","Non"))</f>
        <v/>
      </c>
      <c r="AN100" s="7">
        <f>IF(AM100="","",IF(AND(AM100="Non",S100&lt;&gt;"",S100&lt;'Tableau de bord'!$C$7),"Oui","Non"))</f>
        <v/>
      </c>
      <c r="AO100" s="7">
        <f>IF(A100="","",IF(COUNTIF($A$5:$A$504,A100)&gt;1,"N° d’OT en double",IF(COUNTIF('Sites et équipements'!$D$5:$D$204,F100)=0,"Code installation inconnu",IF(OR(D100="",J100="",N100="",M100=""),"Champ obligatoire manquant",IF(AND(R100="",S100=""),"Date de demande ou planifiée manquante",IF(AND(AM100="Oui",V100=""),"Date de réalisation manquante",IF(AND(N100="Clôturé",W100=""),"Date de clôture manquante",IF(OR(AND(T100&lt;&gt;"",R100&lt;&gt;"",T100&lt;R100),AND(U100&lt;&gt;"",T100&lt;&gt;"",U100&lt;T100)),"Chronologie incohérente",IF(AND(Q100="Oui",U100=""),"Rétablissement non daté","OK")))))))))</f>
        <v/>
      </c>
      <c r="AP100" s="16">
        <f>IF(R100&lt;&gt;"",R100,IF(S100&lt;&gt;"",S100,""))</f>
        <v/>
      </c>
      <c r="AQ100" s="7">
        <f>IF(AND(A100&lt;&gt;"",OR('Tableau de bord'!$C$9="",D100='Tableau de bord'!$C$9),OR('Tableau de bord'!$C$10="",E100='Tableau de bord'!$C$10),OR('Tableau de bord'!$C$11="",G100='Tableau de bord'!$C$11),OR('Tableau de bord'!$C$12="",H100='Tableau de bord'!$C$12),OR('Tableau de bord'!$C$13="",J100='Tableau de bord'!$C$13),OR('Tableau de bord'!$C$14="",N100='Tableau de bord'!$C$14),OR('Tableau de bord'!$C$15="",M100='Tableau de bord'!$C$15),OR('Tableau de bord'!$C$16="",O100='Tableau de bord'!$C$16),OR('Tableau de bord'!$C$17="",AD100='Tableau de bord'!$C$17)),1,0)</f>
        <v/>
      </c>
      <c r="AR100" s="7">
        <f>IF(AND(A100&lt;&gt;"",AP100&lt;&gt;""),IF(AND(AP100&gt;='Tableau de bord'!$C$5,AP100&lt;'Tableau de bord'!$C$6+1),1,0),0)</f>
        <v/>
      </c>
      <c r="AS100" s="7">
        <f>IF(AND(AQ100=1,AR100=1),1,0)</f>
        <v/>
      </c>
      <c r="AT100" s="7">
        <f>IF(AND(AS100=1,J100="Corrective"),1,0)</f>
        <v/>
      </c>
      <c r="AU100" s="7">
        <f>IF(AND(AS100=1,J100="Préventive"),1,0)</f>
        <v/>
      </c>
      <c r="AV100" s="7">
        <f>IF(AND(AS100=1,Q100="Oui"),1,0)</f>
        <v/>
      </c>
      <c r="AW100" s="21">
        <f>IF(AND(AV100=1,AJ100&lt;&gt;""),AJ100,0)</f>
        <v/>
      </c>
      <c r="AX100" s="21">
        <f>IF(AND(AS100=1,Y100&lt;&gt;""),Y100,0)</f>
        <v/>
      </c>
      <c r="AY100" s="22">
        <f>IF(AND(AS100=1,AH100&lt;&gt;""),AH100,0)</f>
        <v/>
      </c>
      <c r="AZ100" s="22">
        <f>IF(AS100=1,SUM(AE100:AF100),0)</f>
        <v/>
      </c>
      <c r="BA100" s="22">
        <f>IF(AND(AS100=1,AC100="Hors forfait"),AY100,0)</f>
        <v/>
      </c>
      <c r="BB100" s="7">
        <f>IF(AND(AS100=1,AK100&lt;&gt;""),1,0)</f>
        <v/>
      </c>
      <c r="BC100" s="7">
        <f>IF(AND(BB100=1,AK100="Oui"),1,0)</f>
        <v/>
      </c>
      <c r="BD100" s="7">
        <f>IF(AND(AS100=1,AL100&lt;&gt;""),1,0)</f>
        <v/>
      </c>
      <c r="BE100" s="7">
        <f>IF(AND(BD100=1,AL100="Oui"),1,0)</f>
        <v/>
      </c>
      <c r="BF100" s="7">
        <f>IF(AND(AQ100=1,AM100="Non"),1,0)</f>
        <v/>
      </c>
      <c r="BG100" s="21">
        <f>IF(AND(BF100=1,Z100&lt;&gt;""),Z100,0)</f>
        <v/>
      </c>
      <c r="BH100" s="7">
        <f>IF(AND(BF100=1,AN100="Oui"),1,0)</f>
        <v/>
      </c>
      <c r="BI100" s="7">
        <f>IF(AS100=1,N100,"")</f>
        <v/>
      </c>
      <c r="BJ100" s="7">
        <f>IF(BF100=1,N100,"")</f>
        <v/>
      </c>
      <c r="BK100" s="7">
        <f>IF(BF100=1,M100,"")</f>
        <v/>
      </c>
      <c r="BL100" s="7">
        <f>IF(AR100=1,D100&amp;" | "&amp;J100,"")</f>
        <v/>
      </c>
      <c r="BM100" s="7">
        <f>IF(AND(AR100=1,AL100="Non"),D100,"")</f>
        <v/>
      </c>
      <c r="BN100" s="7">
        <f>IF(OR(AO100="",AO100="OK"),0,1)</f>
        <v/>
      </c>
    </row>
    <row r="101" ht="18" customHeight="1">
      <c r="A101" s="7" t="n"/>
      <c r="B101" s="7" t="n"/>
      <c r="C101" s="7" t="n"/>
      <c r="D101" s="7" t="n"/>
      <c r="E101" s="7" t="n"/>
      <c r="F101" s="7" t="n"/>
      <c r="G101" s="7" t="n"/>
      <c r="H101" s="7" t="n"/>
      <c r="I101" s="7" t="n"/>
      <c r="J101" s="7" t="n"/>
      <c r="K101" s="7" t="n"/>
      <c r="L101" s="7" t="n"/>
      <c r="M101" s="7" t="n"/>
      <c r="N101" s="7" t="n"/>
      <c r="O101" s="7" t="n"/>
      <c r="P101" s="7" t="n"/>
      <c r="Q101" s="7" t="n"/>
      <c r="R101" s="20" t="n"/>
      <c r="S101" s="16" t="n"/>
      <c r="T101" s="20" t="n"/>
      <c r="U101" s="20" t="n"/>
      <c r="V101" s="16" t="n"/>
      <c r="W101" s="16" t="n"/>
      <c r="X101" s="21" t="n"/>
      <c r="Y101" s="21" t="n"/>
      <c r="Z101" s="21" t="n"/>
      <c r="AA101" s="21" t="n"/>
      <c r="AB101" s="21" t="n"/>
      <c r="AC101" s="7" t="n"/>
      <c r="AD101" s="7" t="n"/>
      <c r="AE101" s="22" t="n"/>
      <c r="AF101" s="22" t="n"/>
      <c r="AG101" s="22" t="n"/>
      <c r="AH101" s="22">
        <f>IF(A101="","",SUM(AE101:AG101))</f>
        <v/>
      </c>
      <c r="AI101" s="21">
        <f>IF(AND(R101&lt;&gt;"",T101&lt;&gt;""),(T101-R101)*24,"")</f>
        <v/>
      </c>
      <c r="AJ101" s="21">
        <f>IF(AND(R101&lt;&gt;"",U101&lt;&gt;""),(U101-R101)*24,"")</f>
        <v/>
      </c>
      <c r="AK101" s="7">
        <f>IF(OR(AA101="",AI101=""),"",IF(AI101&lt;=AA101,"Oui","Non"))</f>
        <v/>
      </c>
      <c r="AL101" s="7">
        <f>IF(OR(AB101="",AJ101=""),"",IF(AJ101&lt;=AB101,"Oui","Non"))</f>
        <v/>
      </c>
      <c r="AM101" s="7">
        <f>IF(A101="","",IF(OR(N101="Réalisé",N101="Clôturé"),"Oui","Non"))</f>
        <v/>
      </c>
      <c r="AN101" s="7">
        <f>IF(AM101="","",IF(AND(AM101="Non",S101&lt;&gt;"",S101&lt;'Tableau de bord'!$C$7),"Oui","Non"))</f>
        <v/>
      </c>
      <c r="AO101" s="7">
        <f>IF(A101="","",IF(COUNTIF($A$5:$A$504,A101)&gt;1,"N° d’OT en double",IF(COUNTIF('Sites et équipements'!$D$5:$D$204,F101)=0,"Code installation inconnu",IF(OR(D101="",J101="",N101="",M101=""),"Champ obligatoire manquant",IF(AND(R101="",S101=""),"Date de demande ou planifiée manquante",IF(AND(AM101="Oui",V101=""),"Date de réalisation manquante",IF(AND(N101="Clôturé",W101=""),"Date de clôture manquante",IF(OR(AND(T101&lt;&gt;"",R101&lt;&gt;"",T101&lt;R101),AND(U101&lt;&gt;"",T101&lt;&gt;"",U101&lt;T101)),"Chronologie incohérente",IF(AND(Q101="Oui",U101=""),"Rétablissement non daté","OK")))))))))</f>
        <v/>
      </c>
      <c r="AP101" s="16">
        <f>IF(R101&lt;&gt;"",R101,IF(S101&lt;&gt;"",S101,""))</f>
        <v/>
      </c>
      <c r="AQ101" s="7">
        <f>IF(AND(A101&lt;&gt;"",OR('Tableau de bord'!$C$9="",D101='Tableau de bord'!$C$9),OR('Tableau de bord'!$C$10="",E101='Tableau de bord'!$C$10),OR('Tableau de bord'!$C$11="",G101='Tableau de bord'!$C$11),OR('Tableau de bord'!$C$12="",H101='Tableau de bord'!$C$12),OR('Tableau de bord'!$C$13="",J101='Tableau de bord'!$C$13),OR('Tableau de bord'!$C$14="",N101='Tableau de bord'!$C$14),OR('Tableau de bord'!$C$15="",M101='Tableau de bord'!$C$15),OR('Tableau de bord'!$C$16="",O101='Tableau de bord'!$C$16),OR('Tableau de bord'!$C$17="",AD101='Tableau de bord'!$C$17)),1,0)</f>
        <v/>
      </c>
      <c r="AR101" s="7">
        <f>IF(AND(A101&lt;&gt;"",AP101&lt;&gt;""),IF(AND(AP101&gt;='Tableau de bord'!$C$5,AP101&lt;'Tableau de bord'!$C$6+1),1,0),0)</f>
        <v/>
      </c>
      <c r="AS101" s="7">
        <f>IF(AND(AQ101=1,AR101=1),1,0)</f>
        <v/>
      </c>
      <c r="AT101" s="7">
        <f>IF(AND(AS101=1,J101="Corrective"),1,0)</f>
        <v/>
      </c>
      <c r="AU101" s="7">
        <f>IF(AND(AS101=1,J101="Préventive"),1,0)</f>
        <v/>
      </c>
      <c r="AV101" s="7">
        <f>IF(AND(AS101=1,Q101="Oui"),1,0)</f>
        <v/>
      </c>
      <c r="AW101" s="21">
        <f>IF(AND(AV101=1,AJ101&lt;&gt;""),AJ101,0)</f>
        <v/>
      </c>
      <c r="AX101" s="21">
        <f>IF(AND(AS101=1,Y101&lt;&gt;""),Y101,0)</f>
        <v/>
      </c>
      <c r="AY101" s="22">
        <f>IF(AND(AS101=1,AH101&lt;&gt;""),AH101,0)</f>
        <v/>
      </c>
      <c r="AZ101" s="22">
        <f>IF(AS101=1,SUM(AE101:AF101),0)</f>
        <v/>
      </c>
      <c r="BA101" s="22">
        <f>IF(AND(AS101=1,AC101="Hors forfait"),AY101,0)</f>
        <v/>
      </c>
      <c r="BB101" s="7">
        <f>IF(AND(AS101=1,AK101&lt;&gt;""),1,0)</f>
        <v/>
      </c>
      <c r="BC101" s="7">
        <f>IF(AND(BB101=1,AK101="Oui"),1,0)</f>
        <v/>
      </c>
      <c r="BD101" s="7">
        <f>IF(AND(AS101=1,AL101&lt;&gt;""),1,0)</f>
        <v/>
      </c>
      <c r="BE101" s="7">
        <f>IF(AND(BD101=1,AL101="Oui"),1,0)</f>
        <v/>
      </c>
      <c r="BF101" s="7">
        <f>IF(AND(AQ101=1,AM101="Non"),1,0)</f>
        <v/>
      </c>
      <c r="BG101" s="21">
        <f>IF(AND(BF101=1,Z101&lt;&gt;""),Z101,0)</f>
        <v/>
      </c>
      <c r="BH101" s="7">
        <f>IF(AND(BF101=1,AN101="Oui"),1,0)</f>
        <v/>
      </c>
      <c r="BI101" s="7">
        <f>IF(AS101=1,N101,"")</f>
        <v/>
      </c>
      <c r="BJ101" s="7">
        <f>IF(BF101=1,N101,"")</f>
        <v/>
      </c>
      <c r="BK101" s="7">
        <f>IF(BF101=1,M101,"")</f>
        <v/>
      </c>
      <c r="BL101" s="7">
        <f>IF(AR101=1,D101&amp;" | "&amp;J101,"")</f>
        <v/>
      </c>
      <c r="BM101" s="7">
        <f>IF(AND(AR101=1,AL101="Non"),D101,"")</f>
        <v/>
      </c>
      <c r="BN101" s="7">
        <f>IF(OR(AO101="",AO101="OK"),0,1)</f>
        <v/>
      </c>
    </row>
    <row r="102" ht="18" customHeight="1">
      <c r="A102" s="7" t="n"/>
      <c r="B102" s="7" t="n"/>
      <c r="C102" s="7" t="n"/>
      <c r="D102" s="7" t="n"/>
      <c r="E102" s="7" t="n"/>
      <c r="F102" s="7" t="n"/>
      <c r="G102" s="7" t="n"/>
      <c r="H102" s="7" t="n"/>
      <c r="I102" s="7" t="n"/>
      <c r="J102" s="7" t="n"/>
      <c r="K102" s="7" t="n"/>
      <c r="L102" s="7" t="n"/>
      <c r="M102" s="7" t="n"/>
      <c r="N102" s="7" t="n"/>
      <c r="O102" s="7" t="n"/>
      <c r="P102" s="7" t="n"/>
      <c r="Q102" s="7" t="n"/>
      <c r="R102" s="20" t="n"/>
      <c r="S102" s="16" t="n"/>
      <c r="T102" s="20" t="n"/>
      <c r="U102" s="20" t="n"/>
      <c r="V102" s="16" t="n"/>
      <c r="W102" s="16" t="n"/>
      <c r="X102" s="21" t="n"/>
      <c r="Y102" s="21" t="n"/>
      <c r="Z102" s="21" t="n"/>
      <c r="AA102" s="21" t="n"/>
      <c r="AB102" s="21" t="n"/>
      <c r="AC102" s="7" t="n"/>
      <c r="AD102" s="7" t="n"/>
      <c r="AE102" s="22" t="n"/>
      <c r="AF102" s="22" t="n"/>
      <c r="AG102" s="22" t="n"/>
      <c r="AH102" s="22">
        <f>IF(A102="","",SUM(AE102:AG102))</f>
        <v/>
      </c>
      <c r="AI102" s="21">
        <f>IF(AND(R102&lt;&gt;"",T102&lt;&gt;""),(T102-R102)*24,"")</f>
        <v/>
      </c>
      <c r="AJ102" s="21">
        <f>IF(AND(R102&lt;&gt;"",U102&lt;&gt;""),(U102-R102)*24,"")</f>
        <v/>
      </c>
      <c r="AK102" s="7">
        <f>IF(OR(AA102="",AI102=""),"",IF(AI102&lt;=AA102,"Oui","Non"))</f>
        <v/>
      </c>
      <c r="AL102" s="7">
        <f>IF(OR(AB102="",AJ102=""),"",IF(AJ102&lt;=AB102,"Oui","Non"))</f>
        <v/>
      </c>
      <c r="AM102" s="7">
        <f>IF(A102="","",IF(OR(N102="Réalisé",N102="Clôturé"),"Oui","Non"))</f>
        <v/>
      </c>
      <c r="AN102" s="7">
        <f>IF(AM102="","",IF(AND(AM102="Non",S102&lt;&gt;"",S102&lt;'Tableau de bord'!$C$7),"Oui","Non"))</f>
        <v/>
      </c>
      <c r="AO102" s="7">
        <f>IF(A102="","",IF(COUNTIF($A$5:$A$504,A102)&gt;1,"N° d’OT en double",IF(COUNTIF('Sites et équipements'!$D$5:$D$204,F102)=0,"Code installation inconnu",IF(OR(D102="",J102="",N102="",M102=""),"Champ obligatoire manquant",IF(AND(R102="",S102=""),"Date de demande ou planifiée manquante",IF(AND(AM102="Oui",V102=""),"Date de réalisation manquante",IF(AND(N102="Clôturé",W102=""),"Date de clôture manquante",IF(OR(AND(T102&lt;&gt;"",R102&lt;&gt;"",T102&lt;R102),AND(U102&lt;&gt;"",T102&lt;&gt;"",U102&lt;T102)),"Chronologie incohérente",IF(AND(Q102="Oui",U102=""),"Rétablissement non daté","OK")))))))))</f>
        <v/>
      </c>
      <c r="AP102" s="16">
        <f>IF(R102&lt;&gt;"",R102,IF(S102&lt;&gt;"",S102,""))</f>
        <v/>
      </c>
      <c r="AQ102" s="7">
        <f>IF(AND(A102&lt;&gt;"",OR('Tableau de bord'!$C$9="",D102='Tableau de bord'!$C$9),OR('Tableau de bord'!$C$10="",E102='Tableau de bord'!$C$10),OR('Tableau de bord'!$C$11="",G102='Tableau de bord'!$C$11),OR('Tableau de bord'!$C$12="",H102='Tableau de bord'!$C$12),OR('Tableau de bord'!$C$13="",J102='Tableau de bord'!$C$13),OR('Tableau de bord'!$C$14="",N102='Tableau de bord'!$C$14),OR('Tableau de bord'!$C$15="",M102='Tableau de bord'!$C$15),OR('Tableau de bord'!$C$16="",O102='Tableau de bord'!$C$16),OR('Tableau de bord'!$C$17="",AD102='Tableau de bord'!$C$17)),1,0)</f>
        <v/>
      </c>
      <c r="AR102" s="7">
        <f>IF(AND(A102&lt;&gt;"",AP102&lt;&gt;""),IF(AND(AP102&gt;='Tableau de bord'!$C$5,AP102&lt;'Tableau de bord'!$C$6+1),1,0),0)</f>
        <v/>
      </c>
      <c r="AS102" s="7">
        <f>IF(AND(AQ102=1,AR102=1),1,0)</f>
        <v/>
      </c>
      <c r="AT102" s="7">
        <f>IF(AND(AS102=1,J102="Corrective"),1,0)</f>
        <v/>
      </c>
      <c r="AU102" s="7">
        <f>IF(AND(AS102=1,J102="Préventive"),1,0)</f>
        <v/>
      </c>
      <c r="AV102" s="7">
        <f>IF(AND(AS102=1,Q102="Oui"),1,0)</f>
        <v/>
      </c>
      <c r="AW102" s="21">
        <f>IF(AND(AV102=1,AJ102&lt;&gt;""),AJ102,0)</f>
        <v/>
      </c>
      <c r="AX102" s="21">
        <f>IF(AND(AS102=1,Y102&lt;&gt;""),Y102,0)</f>
        <v/>
      </c>
      <c r="AY102" s="22">
        <f>IF(AND(AS102=1,AH102&lt;&gt;""),AH102,0)</f>
        <v/>
      </c>
      <c r="AZ102" s="22">
        <f>IF(AS102=1,SUM(AE102:AF102),0)</f>
        <v/>
      </c>
      <c r="BA102" s="22">
        <f>IF(AND(AS102=1,AC102="Hors forfait"),AY102,0)</f>
        <v/>
      </c>
      <c r="BB102" s="7">
        <f>IF(AND(AS102=1,AK102&lt;&gt;""),1,0)</f>
        <v/>
      </c>
      <c r="BC102" s="7">
        <f>IF(AND(BB102=1,AK102="Oui"),1,0)</f>
        <v/>
      </c>
      <c r="BD102" s="7">
        <f>IF(AND(AS102=1,AL102&lt;&gt;""),1,0)</f>
        <v/>
      </c>
      <c r="BE102" s="7">
        <f>IF(AND(BD102=1,AL102="Oui"),1,0)</f>
        <v/>
      </c>
      <c r="BF102" s="7">
        <f>IF(AND(AQ102=1,AM102="Non"),1,0)</f>
        <v/>
      </c>
      <c r="BG102" s="21">
        <f>IF(AND(BF102=1,Z102&lt;&gt;""),Z102,0)</f>
        <v/>
      </c>
      <c r="BH102" s="7">
        <f>IF(AND(BF102=1,AN102="Oui"),1,0)</f>
        <v/>
      </c>
      <c r="BI102" s="7">
        <f>IF(AS102=1,N102,"")</f>
        <v/>
      </c>
      <c r="BJ102" s="7">
        <f>IF(BF102=1,N102,"")</f>
        <v/>
      </c>
      <c r="BK102" s="7">
        <f>IF(BF102=1,M102,"")</f>
        <v/>
      </c>
      <c r="BL102" s="7">
        <f>IF(AR102=1,D102&amp;" | "&amp;J102,"")</f>
        <v/>
      </c>
      <c r="BM102" s="7">
        <f>IF(AND(AR102=1,AL102="Non"),D102,"")</f>
        <v/>
      </c>
      <c r="BN102" s="7">
        <f>IF(OR(AO102="",AO102="OK"),0,1)</f>
        <v/>
      </c>
    </row>
    <row r="103" ht="18" customHeight="1">
      <c r="A103" s="7" t="n"/>
      <c r="B103" s="7" t="n"/>
      <c r="C103" s="7" t="n"/>
      <c r="D103" s="7" t="n"/>
      <c r="E103" s="7" t="n"/>
      <c r="F103" s="7" t="n"/>
      <c r="G103" s="7" t="n"/>
      <c r="H103" s="7" t="n"/>
      <c r="I103" s="7" t="n"/>
      <c r="J103" s="7" t="n"/>
      <c r="K103" s="7" t="n"/>
      <c r="L103" s="7" t="n"/>
      <c r="M103" s="7" t="n"/>
      <c r="N103" s="7" t="n"/>
      <c r="O103" s="7" t="n"/>
      <c r="P103" s="7" t="n"/>
      <c r="Q103" s="7" t="n"/>
      <c r="R103" s="20" t="n"/>
      <c r="S103" s="16" t="n"/>
      <c r="T103" s="20" t="n"/>
      <c r="U103" s="20" t="n"/>
      <c r="V103" s="16" t="n"/>
      <c r="W103" s="16" t="n"/>
      <c r="X103" s="21" t="n"/>
      <c r="Y103" s="21" t="n"/>
      <c r="Z103" s="21" t="n"/>
      <c r="AA103" s="21" t="n"/>
      <c r="AB103" s="21" t="n"/>
      <c r="AC103" s="7" t="n"/>
      <c r="AD103" s="7" t="n"/>
      <c r="AE103" s="22" t="n"/>
      <c r="AF103" s="22" t="n"/>
      <c r="AG103" s="22" t="n"/>
      <c r="AH103" s="22">
        <f>IF(A103="","",SUM(AE103:AG103))</f>
        <v/>
      </c>
      <c r="AI103" s="21">
        <f>IF(AND(R103&lt;&gt;"",T103&lt;&gt;""),(T103-R103)*24,"")</f>
        <v/>
      </c>
      <c r="AJ103" s="21">
        <f>IF(AND(R103&lt;&gt;"",U103&lt;&gt;""),(U103-R103)*24,"")</f>
        <v/>
      </c>
      <c r="AK103" s="7">
        <f>IF(OR(AA103="",AI103=""),"",IF(AI103&lt;=AA103,"Oui","Non"))</f>
        <v/>
      </c>
      <c r="AL103" s="7">
        <f>IF(OR(AB103="",AJ103=""),"",IF(AJ103&lt;=AB103,"Oui","Non"))</f>
        <v/>
      </c>
      <c r="AM103" s="7">
        <f>IF(A103="","",IF(OR(N103="Réalisé",N103="Clôturé"),"Oui","Non"))</f>
        <v/>
      </c>
      <c r="AN103" s="7">
        <f>IF(AM103="","",IF(AND(AM103="Non",S103&lt;&gt;"",S103&lt;'Tableau de bord'!$C$7),"Oui","Non"))</f>
        <v/>
      </c>
      <c r="AO103" s="7">
        <f>IF(A103="","",IF(COUNTIF($A$5:$A$504,A103)&gt;1,"N° d’OT en double",IF(COUNTIF('Sites et équipements'!$D$5:$D$204,F103)=0,"Code installation inconnu",IF(OR(D103="",J103="",N103="",M103=""),"Champ obligatoire manquant",IF(AND(R103="",S103=""),"Date de demande ou planifiée manquante",IF(AND(AM103="Oui",V103=""),"Date de réalisation manquante",IF(AND(N103="Clôturé",W103=""),"Date de clôture manquante",IF(OR(AND(T103&lt;&gt;"",R103&lt;&gt;"",T103&lt;R103),AND(U103&lt;&gt;"",T103&lt;&gt;"",U103&lt;T103)),"Chronologie incohérente",IF(AND(Q103="Oui",U103=""),"Rétablissement non daté","OK")))))))))</f>
        <v/>
      </c>
      <c r="AP103" s="16">
        <f>IF(R103&lt;&gt;"",R103,IF(S103&lt;&gt;"",S103,""))</f>
        <v/>
      </c>
      <c r="AQ103" s="7">
        <f>IF(AND(A103&lt;&gt;"",OR('Tableau de bord'!$C$9="",D103='Tableau de bord'!$C$9),OR('Tableau de bord'!$C$10="",E103='Tableau de bord'!$C$10),OR('Tableau de bord'!$C$11="",G103='Tableau de bord'!$C$11),OR('Tableau de bord'!$C$12="",H103='Tableau de bord'!$C$12),OR('Tableau de bord'!$C$13="",J103='Tableau de bord'!$C$13),OR('Tableau de bord'!$C$14="",N103='Tableau de bord'!$C$14),OR('Tableau de bord'!$C$15="",M103='Tableau de bord'!$C$15),OR('Tableau de bord'!$C$16="",O103='Tableau de bord'!$C$16),OR('Tableau de bord'!$C$17="",AD103='Tableau de bord'!$C$17)),1,0)</f>
        <v/>
      </c>
      <c r="AR103" s="7">
        <f>IF(AND(A103&lt;&gt;"",AP103&lt;&gt;""),IF(AND(AP103&gt;='Tableau de bord'!$C$5,AP103&lt;'Tableau de bord'!$C$6+1),1,0),0)</f>
        <v/>
      </c>
      <c r="AS103" s="7">
        <f>IF(AND(AQ103=1,AR103=1),1,0)</f>
        <v/>
      </c>
      <c r="AT103" s="7">
        <f>IF(AND(AS103=1,J103="Corrective"),1,0)</f>
        <v/>
      </c>
      <c r="AU103" s="7">
        <f>IF(AND(AS103=1,J103="Préventive"),1,0)</f>
        <v/>
      </c>
      <c r="AV103" s="7">
        <f>IF(AND(AS103=1,Q103="Oui"),1,0)</f>
        <v/>
      </c>
      <c r="AW103" s="21">
        <f>IF(AND(AV103=1,AJ103&lt;&gt;""),AJ103,0)</f>
        <v/>
      </c>
      <c r="AX103" s="21">
        <f>IF(AND(AS103=1,Y103&lt;&gt;""),Y103,0)</f>
        <v/>
      </c>
      <c r="AY103" s="22">
        <f>IF(AND(AS103=1,AH103&lt;&gt;""),AH103,0)</f>
        <v/>
      </c>
      <c r="AZ103" s="22">
        <f>IF(AS103=1,SUM(AE103:AF103),0)</f>
        <v/>
      </c>
      <c r="BA103" s="22">
        <f>IF(AND(AS103=1,AC103="Hors forfait"),AY103,0)</f>
        <v/>
      </c>
      <c r="BB103" s="7">
        <f>IF(AND(AS103=1,AK103&lt;&gt;""),1,0)</f>
        <v/>
      </c>
      <c r="BC103" s="7">
        <f>IF(AND(BB103=1,AK103="Oui"),1,0)</f>
        <v/>
      </c>
      <c r="BD103" s="7">
        <f>IF(AND(AS103=1,AL103&lt;&gt;""),1,0)</f>
        <v/>
      </c>
      <c r="BE103" s="7">
        <f>IF(AND(BD103=1,AL103="Oui"),1,0)</f>
        <v/>
      </c>
      <c r="BF103" s="7">
        <f>IF(AND(AQ103=1,AM103="Non"),1,0)</f>
        <v/>
      </c>
      <c r="BG103" s="21">
        <f>IF(AND(BF103=1,Z103&lt;&gt;""),Z103,0)</f>
        <v/>
      </c>
      <c r="BH103" s="7">
        <f>IF(AND(BF103=1,AN103="Oui"),1,0)</f>
        <v/>
      </c>
      <c r="BI103" s="7">
        <f>IF(AS103=1,N103,"")</f>
        <v/>
      </c>
      <c r="BJ103" s="7">
        <f>IF(BF103=1,N103,"")</f>
        <v/>
      </c>
      <c r="BK103" s="7">
        <f>IF(BF103=1,M103,"")</f>
        <v/>
      </c>
      <c r="BL103" s="7">
        <f>IF(AR103=1,D103&amp;" | "&amp;J103,"")</f>
        <v/>
      </c>
      <c r="BM103" s="7">
        <f>IF(AND(AR103=1,AL103="Non"),D103,"")</f>
        <v/>
      </c>
      <c r="BN103" s="7">
        <f>IF(OR(AO103="",AO103="OK"),0,1)</f>
        <v/>
      </c>
    </row>
    <row r="104" ht="18" customHeight="1">
      <c r="A104" s="7" t="n"/>
      <c r="B104" s="7" t="n"/>
      <c r="C104" s="7" t="n"/>
      <c r="D104" s="7" t="n"/>
      <c r="E104" s="7" t="n"/>
      <c r="F104" s="7" t="n"/>
      <c r="G104" s="7" t="n"/>
      <c r="H104" s="7" t="n"/>
      <c r="I104" s="7" t="n"/>
      <c r="J104" s="7" t="n"/>
      <c r="K104" s="7" t="n"/>
      <c r="L104" s="7" t="n"/>
      <c r="M104" s="7" t="n"/>
      <c r="N104" s="7" t="n"/>
      <c r="O104" s="7" t="n"/>
      <c r="P104" s="7" t="n"/>
      <c r="Q104" s="7" t="n"/>
      <c r="R104" s="20" t="n"/>
      <c r="S104" s="16" t="n"/>
      <c r="T104" s="20" t="n"/>
      <c r="U104" s="20" t="n"/>
      <c r="V104" s="16" t="n"/>
      <c r="W104" s="16" t="n"/>
      <c r="X104" s="21" t="n"/>
      <c r="Y104" s="21" t="n"/>
      <c r="Z104" s="21" t="n"/>
      <c r="AA104" s="21" t="n"/>
      <c r="AB104" s="21" t="n"/>
      <c r="AC104" s="7" t="n"/>
      <c r="AD104" s="7" t="n"/>
      <c r="AE104" s="22" t="n"/>
      <c r="AF104" s="22" t="n"/>
      <c r="AG104" s="22" t="n"/>
      <c r="AH104" s="22">
        <f>IF(A104="","",SUM(AE104:AG104))</f>
        <v/>
      </c>
      <c r="AI104" s="21">
        <f>IF(AND(R104&lt;&gt;"",T104&lt;&gt;""),(T104-R104)*24,"")</f>
        <v/>
      </c>
      <c r="AJ104" s="21">
        <f>IF(AND(R104&lt;&gt;"",U104&lt;&gt;""),(U104-R104)*24,"")</f>
        <v/>
      </c>
      <c r="AK104" s="7">
        <f>IF(OR(AA104="",AI104=""),"",IF(AI104&lt;=AA104,"Oui","Non"))</f>
        <v/>
      </c>
      <c r="AL104" s="7">
        <f>IF(OR(AB104="",AJ104=""),"",IF(AJ104&lt;=AB104,"Oui","Non"))</f>
        <v/>
      </c>
      <c r="AM104" s="7">
        <f>IF(A104="","",IF(OR(N104="Réalisé",N104="Clôturé"),"Oui","Non"))</f>
        <v/>
      </c>
      <c r="AN104" s="7">
        <f>IF(AM104="","",IF(AND(AM104="Non",S104&lt;&gt;"",S104&lt;'Tableau de bord'!$C$7),"Oui","Non"))</f>
        <v/>
      </c>
      <c r="AO104" s="7">
        <f>IF(A104="","",IF(COUNTIF($A$5:$A$504,A104)&gt;1,"N° d’OT en double",IF(COUNTIF('Sites et équipements'!$D$5:$D$204,F104)=0,"Code installation inconnu",IF(OR(D104="",J104="",N104="",M104=""),"Champ obligatoire manquant",IF(AND(R104="",S104=""),"Date de demande ou planifiée manquante",IF(AND(AM104="Oui",V104=""),"Date de réalisation manquante",IF(AND(N104="Clôturé",W104=""),"Date de clôture manquante",IF(OR(AND(T104&lt;&gt;"",R104&lt;&gt;"",T104&lt;R104),AND(U104&lt;&gt;"",T104&lt;&gt;"",U104&lt;T104)),"Chronologie incohérente",IF(AND(Q104="Oui",U104=""),"Rétablissement non daté","OK")))))))))</f>
        <v/>
      </c>
      <c r="AP104" s="16">
        <f>IF(R104&lt;&gt;"",R104,IF(S104&lt;&gt;"",S104,""))</f>
        <v/>
      </c>
      <c r="AQ104" s="7">
        <f>IF(AND(A104&lt;&gt;"",OR('Tableau de bord'!$C$9="",D104='Tableau de bord'!$C$9),OR('Tableau de bord'!$C$10="",E104='Tableau de bord'!$C$10),OR('Tableau de bord'!$C$11="",G104='Tableau de bord'!$C$11),OR('Tableau de bord'!$C$12="",H104='Tableau de bord'!$C$12),OR('Tableau de bord'!$C$13="",J104='Tableau de bord'!$C$13),OR('Tableau de bord'!$C$14="",N104='Tableau de bord'!$C$14),OR('Tableau de bord'!$C$15="",M104='Tableau de bord'!$C$15),OR('Tableau de bord'!$C$16="",O104='Tableau de bord'!$C$16),OR('Tableau de bord'!$C$17="",AD104='Tableau de bord'!$C$17)),1,0)</f>
        <v/>
      </c>
      <c r="AR104" s="7">
        <f>IF(AND(A104&lt;&gt;"",AP104&lt;&gt;""),IF(AND(AP104&gt;='Tableau de bord'!$C$5,AP104&lt;'Tableau de bord'!$C$6+1),1,0),0)</f>
        <v/>
      </c>
      <c r="AS104" s="7">
        <f>IF(AND(AQ104=1,AR104=1),1,0)</f>
        <v/>
      </c>
      <c r="AT104" s="7">
        <f>IF(AND(AS104=1,J104="Corrective"),1,0)</f>
        <v/>
      </c>
      <c r="AU104" s="7">
        <f>IF(AND(AS104=1,J104="Préventive"),1,0)</f>
        <v/>
      </c>
      <c r="AV104" s="7">
        <f>IF(AND(AS104=1,Q104="Oui"),1,0)</f>
        <v/>
      </c>
      <c r="AW104" s="21">
        <f>IF(AND(AV104=1,AJ104&lt;&gt;""),AJ104,0)</f>
        <v/>
      </c>
      <c r="AX104" s="21">
        <f>IF(AND(AS104=1,Y104&lt;&gt;""),Y104,0)</f>
        <v/>
      </c>
      <c r="AY104" s="22">
        <f>IF(AND(AS104=1,AH104&lt;&gt;""),AH104,0)</f>
        <v/>
      </c>
      <c r="AZ104" s="22">
        <f>IF(AS104=1,SUM(AE104:AF104),0)</f>
        <v/>
      </c>
      <c r="BA104" s="22">
        <f>IF(AND(AS104=1,AC104="Hors forfait"),AY104,0)</f>
        <v/>
      </c>
      <c r="BB104" s="7">
        <f>IF(AND(AS104=1,AK104&lt;&gt;""),1,0)</f>
        <v/>
      </c>
      <c r="BC104" s="7">
        <f>IF(AND(BB104=1,AK104="Oui"),1,0)</f>
        <v/>
      </c>
      <c r="BD104" s="7">
        <f>IF(AND(AS104=1,AL104&lt;&gt;""),1,0)</f>
        <v/>
      </c>
      <c r="BE104" s="7">
        <f>IF(AND(BD104=1,AL104="Oui"),1,0)</f>
        <v/>
      </c>
      <c r="BF104" s="7">
        <f>IF(AND(AQ104=1,AM104="Non"),1,0)</f>
        <v/>
      </c>
      <c r="BG104" s="21">
        <f>IF(AND(BF104=1,Z104&lt;&gt;""),Z104,0)</f>
        <v/>
      </c>
      <c r="BH104" s="7">
        <f>IF(AND(BF104=1,AN104="Oui"),1,0)</f>
        <v/>
      </c>
      <c r="BI104" s="7">
        <f>IF(AS104=1,N104,"")</f>
        <v/>
      </c>
      <c r="BJ104" s="7">
        <f>IF(BF104=1,N104,"")</f>
        <v/>
      </c>
      <c r="BK104" s="7">
        <f>IF(BF104=1,M104,"")</f>
        <v/>
      </c>
      <c r="BL104" s="7">
        <f>IF(AR104=1,D104&amp;" | "&amp;J104,"")</f>
        <v/>
      </c>
      <c r="BM104" s="7">
        <f>IF(AND(AR104=1,AL104="Non"),D104,"")</f>
        <v/>
      </c>
      <c r="BN104" s="7">
        <f>IF(OR(AO104="",AO104="OK"),0,1)</f>
        <v/>
      </c>
    </row>
    <row r="105" ht="18" customHeight="1">
      <c r="A105" s="7" t="n"/>
      <c r="B105" s="7" t="n"/>
      <c r="C105" s="7" t="n"/>
      <c r="D105" s="7" t="n"/>
      <c r="E105" s="7" t="n"/>
      <c r="F105" s="7" t="n"/>
      <c r="G105" s="7" t="n"/>
      <c r="H105" s="7" t="n"/>
      <c r="I105" s="7" t="n"/>
      <c r="J105" s="7" t="n"/>
      <c r="K105" s="7" t="n"/>
      <c r="L105" s="7" t="n"/>
      <c r="M105" s="7" t="n"/>
      <c r="N105" s="7" t="n"/>
      <c r="O105" s="7" t="n"/>
      <c r="P105" s="7" t="n"/>
      <c r="Q105" s="7" t="n"/>
      <c r="R105" s="20" t="n"/>
      <c r="S105" s="16" t="n"/>
      <c r="T105" s="20" t="n"/>
      <c r="U105" s="20" t="n"/>
      <c r="V105" s="16" t="n"/>
      <c r="W105" s="16" t="n"/>
      <c r="X105" s="21" t="n"/>
      <c r="Y105" s="21" t="n"/>
      <c r="Z105" s="21" t="n"/>
      <c r="AA105" s="21" t="n"/>
      <c r="AB105" s="21" t="n"/>
      <c r="AC105" s="7" t="n"/>
      <c r="AD105" s="7" t="n"/>
      <c r="AE105" s="22" t="n"/>
      <c r="AF105" s="22" t="n"/>
      <c r="AG105" s="22" t="n"/>
      <c r="AH105" s="22">
        <f>IF(A105="","",SUM(AE105:AG105))</f>
        <v/>
      </c>
      <c r="AI105" s="21">
        <f>IF(AND(R105&lt;&gt;"",T105&lt;&gt;""),(T105-R105)*24,"")</f>
        <v/>
      </c>
      <c r="AJ105" s="21">
        <f>IF(AND(R105&lt;&gt;"",U105&lt;&gt;""),(U105-R105)*24,"")</f>
        <v/>
      </c>
      <c r="AK105" s="7">
        <f>IF(OR(AA105="",AI105=""),"",IF(AI105&lt;=AA105,"Oui","Non"))</f>
        <v/>
      </c>
      <c r="AL105" s="7">
        <f>IF(OR(AB105="",AJ105=""),"",IF(AJ105&lt;=AB105,"Oui","Non"))</f>
        <v/>
      </c>
      <c r="AM105" s="7">
        <f>IF(A105="","",IF(OR(N105="Réalisé",N105="Clôturé"),"Oui","Non"))</f>
        <v/>
      </c>
      <c r="AN105" s="7">
        <f>IF(AM105="","",IF(AND(AM105="Non",S105&lt;&gt;"",S105&lt;'Tableau de bord'!$C$7),"Oui","Non"))</f>
        <v/>
      </c>
      <c r="AO105" s="7">
        <f>IF(A105="","",IF(COUNTIF($A$5:$A$504,A105)&gt;1,"N° d’OT en double",IF(COUNTIF('Sites et équipements'!$D$5:$D$204,F105)=0,"Code installation inconnu",IF(OR(D105="",J105="",N105="",M105=""),"Champ obligatoire manquant",IF(AND(R105="",S105=""),"Date de demande ou planifiée manquante",IF(AND(AM105="Oui",V105=""),"Date de réalisation manquante",IF(AND(N105="Clôturé",W105=""),"Date de clôture manquante",IF(OR(AND(T105&lt;&gt;"",R105&lt;&gt;"",T105&lt;R105),AND(U105&lt;&gt;"",T105&lt;&gt;"",U105&lt;T105)),"Chronologie incohérente",IF(AND(Q105="Oui",U105=""),"Rétablissement non daté","OK")))))))))</f>
        <v/>
      </c>
      <c r="AP105" s="16">
        <f>IF(R105&lt;&gt;"",R105,IF(S105&lt;&gt;"",S105,""))</f>
        <v/>
      </c>
      <c r="AQ105" s="7">
        <f>IF(AND(A105&lt;&gt;"",OR('Tableau de bord'!$C$9="",D105='Tableau de bord'!$C$9),OR('Tableau de bord'!$C$10="",E105='Tableau de bord'!$C$10),OR('Tableau de bord'!$C$11="",G105='Tableau de bord'!$C$11),OR('Tableau de bord'!$C$12="",H105='Tableau de bord'!$C$12),OR('Tableau de bord'!$C$13="",J105='Tableau de bord'!$C$13),OR('Tableau de bord'!$C$14="",N105='Tableau de bord'!$C$14),OR('Tableau de bord'!$C$15="",M105='Tableau de bord'!$C$15),OR('Tableau de bord'!$C$16="",O105='Tableau de bord'!$C$16),OR('Tableau de bord'!$C$17="",AD105='Tableau de bord'!$C$17)),1,0)</f>
        <v/>
      </c>
      <c r="AR105" s="7">
        <f>IF(AND(A105&lt;&gt;"",AP105&lt;&gt;""),IF(AND(AP105&gt;='Tableau de bord'!$C$5,AP105&lt;'Tableau de bord'!$C$6+1),1,0),0)</f>
        <v/>
      </c>
      <c r="AS105" s="7">
        <f>IF(AND(AQ105=1,AR105=1),1,0)</f>
        <v/>
      </c>
      <c r="AT105" s="7">
        <f>IF(AND(AS105=1,J105="Corrective"),1,0)</f>
        <v/>
      </c>
      <c r="AU105" s="7">
        <f>IF(AND(AS105=1,J105="Préventive"),1,0)</f>
        <v/>
      </c>
      <c r="AV105" s="7">
        <f>IF(AND(AS105=1,Q105="Oui"),1,0)</f>
        <v/>
      </c>
      <c r="AW105" s="21">
        <f>IF(AND(AV105=1,AJ105&lt;&gt;""),AJ105,0)</f>
        <v/>
      </c>
      <c r="AX105" s="21">
        <f>IF(AND(AS105=1,Y105&lt;&gt;""),Y105,0)</f>
        <v/>
      </c>
      <c r="AY105" s="22">
        <f>IF(AND(AS105=1,AH105&lt;&gt;""),AH105,0)</f>
        <v/>
      </c>
      <c r="AZ105" s="22">
        <f>IF(AS105=1,SUM(AE105:AF105),0)</f>
        <v/>
      </c>
      <c r="BA105" s="22">
        <f>IF(AND(AS105=1,AC105="Hors forfait"),AY105,0)</f>
        <v/>
      </c>
      <c r="BB105" s="7">
        <f>IF(AND(AS105=1,AK105&lt;&gt;""),1,0)</f>
        <v/>
      </c>
      <c r="BC105" s="7">
        <f>IF(AND(BB105=1,AK105="Oui"),1,0)</f>
        <v/>
      </c>
      <c r="BD105" s="7">
        <f>IF(AND(AS105=1,AL105&lt;&gt;""),1,0)</f>
        <v/>
      </c>
      <c r="BE105" s="7">
        <f>IF(AND(BD105=1,AL105="Oui"),1,0)</f>
        <v/>
      </c>
      <c r="BF105" s="7">
        <f>IF(AND(AQ105=1,AM105="Non"),1,0)</f>
        <v/>
      </c>
      <c r="BG105" s="21">
        <f>IF(AND(BF105=1,Z105&lt;&gt;""),Z105,0)</f>
        <v/>
      </c>
      <c r="BH105" s="7">
        <f>IF(AND(BF105=1,AN105="Oui"),1,0)</f>
        <v/>
      </c>
      <c r="BI105" s="7">
        <f>IF(AS105=1,N105,"")</f>
        <v/>
      </c>
      <c r="BJ105" s="7">
        <f>IF(BF105=1,N105,"")</f>
        <v/>
      </c>
      <c r="BK105" s="7">
        <f>IF(BF105=1,M105,"")</f>
        <v/>
      </c>
      <c r="BL105" s="7">
        <f>IF(AR105=1,D105&amp;" | "&amp;J105,"")</f>
        <v/>
      </c>
      <c r="BM105" s="7">
        <f>IF(AND(AR105=1,AL105="Non"),D105,"")</f>
        <v/>
      </c>
      <c r="BN105" s="7">
        <f>IF(OR(AO105="",AO105="OK"),0,1)</f>
        <v/>
      </c>
    </row>
    <row r="106" ht="18" customHeight="1">
      <c r="A106" s="7" t="n"/>
      <c r="B106" s="7" t="n"/>
      <c r="C106" s="7" t="n"/>
      <c r="D106" s="7" t="n"/>
      <c r="E106" s="7" t="n"/>
      <c r="F106" s="7" t="n"/>
      <c r="G106" s="7" t="n"/>
      <c r="H106" s="7" t="n"/>
      <c r="I106" s="7" t="n"/>
      <c r="J106" s="7" t="n"/>
      <c r="K106" s="7" t="n"/>
      <c r="L106" s="7" t="n"/>
      <c r="M106" s="7" t="n"/>
      <c r="N106" s="7" t="n"/>
      <c r="O106" s="7" t="n"/>
      <c r="P106" s="7" t="n"/>
      <c r="Q106" s="7" t="n"/>
      <c r="R106" s="20" t="n"/>
      <c r="S106" s="16" t="n"/>
      <c r="T106" s="20" t="n"/>
      <c r="U106" s="20" t="n"/>
      <c r="V106" s="16" t="n"/>
      <c r="W106" s="16" t="n"/>
      <c r="X106" s="21" t="n"/>
      <c r="Y106" s="21" t="n"/>
      <c r="Z106" s="21" t="n"/>
      <c r="AA106" s="21" t="n"/>
      <c r="AB106" s="21" t="n"/>
      <c r="AC106" s="7" t="n"/>
      <c r="AD106" s="7" t="n"/>
      <c r="AE106" s="22" t="n"/>
      <c r="AF106" s="22" t="n"/>
      <c r="AG106" s="22" t="n"/>
      <c r="AH106" s="22">
        <f>IF(A106="","",SUM(AE106:AG106))</f>
        <v/>
      </c>
      <c r="AI106" s="21">
        <f>IF(AND(R106&lt;&gt;"",T106&lt;&gt;""),(T106-R106)*24,"")</f>
        <v/>
      </c>
      <c r="AJ106" s="21">
        <f>IF(AND(R106&lt;&gt;"",U106&lt;&gt;""),(U106-R106)*24,"")</f>
        <v/>
      </c>
      <c r="AK106" s="7">
        <f>IF(OR(AA106="",AI106=""),"",IF(AI106&lt;=AA106,"Oui","Non"))</f>
        <v/>
      </c>
      <c r="AL106" s="7">
        <f>IF(OR(AB106="",AJ106=""),"",IF(AJ106&lt;=AB106,"Oui","Non"))</f>
        <v/>
      </c>
      <c r="AM106" s="7">
        <f>IF(A106="","",IF(OR(N106="Réalisé",N106="Clôturé"),"Oui","Non"))</f>
        <v/>
      </c>
      <c r="AN106" s="7">
        <f>IF(AM106="","",IF(AND(AM106="Non",S106&lt;&gt;"",S106&lt;'Tableau de bord'!$C$7),"Oui","Non"))</f>
        <v/>
      </c>
      <c r="AO106" s="7">
        <f>IF(A106="","",IF(COUNTIF($A$5:$A$504,A106)&gt;1,"N° d’OT en double",IF(COUNTIF('Sites et équipements'!$D$5:$D$204,F106)=0,"Code installation inconnu",IF(OR(D106="",J106="",N106="",M106=""),"Champ obligatoire manquant",IF(AND(R106="",S106=""),"Date de demande ou planifiée manquante",IF(AND(AM106="Oui",V106=""),"Date de réalisation manquante",IF(AND(N106="Clôturé",W106=""),"Date de clôture manquante",IF(OR(AND(T106&lt;&gt;"",R106&lt;&gt;"",T106&lt;R106),AND(U106&lt;&gt;"",T106&lt;&gt;"",U106&lt;T106)),"Chronologie incohérente",IF(AND(Q106="Oui",U106=""),"Rétablissement non daté","OK")))))))))</f>
        <v/>
      </c>
      <c r="AP106" s="16">
        <f>IF(R106&lt;&gt;"",R106,IF(S106&lt;&gt;"",S106,""))</f>
        <v/>
      </c>
      <c r="AQ106" s="7">
        <f>IF(AND(A106&lt;&gt;"",OR('Tableau de bord'!$C$9="",D106='Tableau de bord'!$C$9),OR('Tableau de bord'!$C$10="",E106='Tableau de bord'!$C$10),OR('Tableau de bord'!$C$11="",G106='Tableau de bord'!$C$11),OR('Tableau de bord'!$C$12="",H106='Tableau de bord'!$C$12),OR('Tableau de bord'!$C$13="",J106='Tableau de bord'!$C$13),OR('Tableau de bord'!$C$14="",N106='Tableau de bord'!$C$14),OR('Tableau de bord'!$C$15="",M106='Tableau de bord'!$C$15),OR('Tableau de bord'!$C$16="",O106='Tableau de bord'!$C$16),OR('Tableau de bord'!$C$17="",AD106='Tableau de bord'!$C$17)),1,0)</f>
        <v/>
      </c>
      <c r="AR106" s="7">
        <f>IF(AND(A106&lt;&gt;"",AP106&lt;&gt;""),IF(AND(AP106&gt;='Tableau de bord'!$C$5,AP106&lt;'Tableau de bord'!$C$6+1),1,0),0)</f>
        <v/>
      </c>
      <c r="AS106" s="7">
        <f>IF(AND(AQ106=1,AR106=1),1,0)</f>
        <v/>
      </c>
      <c r="AT106" s="7">
        <f>IF(AND(AS106=1,J106="Corrective"),1,0)</f>
        <v/>
      </c>
      <c r="AU106" s="7">
        <f>IF(AND(AS106=1,J106="Préventive"),1,0)</f>
        <v/>
      </c>
      <c r="AV106" s="7">
        <f>IF(AND(AS106=1,Q106="Oui"),1,0)</f>
        <v/>
      </c>
      <c r="AW106" s="21">
        <f>IF(AND(AV106=1,AJ106&lt;&gt;""),AJ106,0)</f>
        <v/>
      </c>
      <c r="AX106" s="21">
        <f>IF(AND(AS106=1,Y106&lt;&gt;""),Y106,0)</f>
        <v/>
      </c>
      <c r="AY106" s="22">
        <f>IF(AND(AS106=1,AH106&lt;&gt;""),AH106,0)</f>
        <v/>
      </c>
      <c r="AZ106" s="22">
        <f>IF(AS106=1,SUM(AE106:AF106),0)</f>
        <v/>
      </c>
      <c r="BA106" s="22">
        <f>IF(AND(AS106=1,AC106="Hors forfait"),AY106,0)</f>
        <v/>
      </c>
      <c r="BB106" s="7">
        <f>IF(AND(AS106=1,AK106&lt;&gt;""),1,0)</f>
        <v/>
      </c>
      <c r="BC106" s="7">
        <f>IF(AND(BB106=1,AK106="Oui"),1,0)</f>
        <v/>
      </c>
      <c r="BD106" s="7">
        <f>IF(AND(AS106=1,AL106&lt;&gt;""),1,0)</f>
        <v/>
      </c>
      <c r="BE106" s="7">
        <f>IF(AND(BD106=1,AL106="Oui"),1,0)</f>
        <v/>
      </c>
      <c r="BF106" s="7">
        <f>IF(AND(AQ106=1,AM106="Non"),1,0)</f>
        <v/>
      </c>
      <c r="BG106" s="21">
        <f>IF(AND(BF106=1,Z106&lt;&gt;""),Z106,0)</f>
        <v/>
      </c>
      <c r="BH106" s="7">
        <f>IF(AND(BF106=1,AN106="Oui"),1,0)</f>
        <v/>
      </c>
      <c r="BI106" s="7">
        <f>IF(AS106=1,N106,"")</f>
        <v/>
      </c>
      <c r="BJ106" s="7">
        <f>IF(BF106=1,N106,"")</f>
        <v/>
      </c>
      <c r="BK106" s="7">
        <f>IF(BF106=1,M106,"")</f>
        <v/>
      </c>
      <c r="BL106" s="7">
        <f>IF(AR106=1,D106&amp;" | "&amp;J106,"")</f>
        <v/>
      </c>
      <c r="BM106" s="7">
        <f>IF(AND(AR106=1,AL106="Non"),D106,"")</f>
        <v/>
      </c>
      <c r="BN106" s="7">
        <f>IF(OR(AO106="",AO106="OK"),0,1)</f>
        <v/>
      </c>
    </row>
    <row r="107" ht="18" customHeight="1">
      <c r="A107" s="7" t="n"/>
      <c r="B107" s="7" t="n"/>
      <c r="C107" s="7" t="n"/>
      <c r="D107" s="7" t="n"/>
      <c r="E107" s="7" t="n"/>
      <c r="F107" s="7" t="n"/>
      <c r="G107" s="7" t="n"/>
      <c r="H107" s="7" t="n"/>
      <c r="I107" s="7" t="n"/>
      <c r="J107" s="7" t="n"/>
      <c r="K107" s="7" t="n"/>
      <c r="L107" s="7" t="n"/>
      <c r="M107" s="7" t="n"/>
      <c r="N107" s="7" t="n"/>
      <c r="O107" s="7" t="n"/>
      <c r="P107" s="7" t="n"/>
      <c r="Q107" s="7" t="n"/>
      <c r="R107" s="20" t="n"/>
      <c r="S107" s="16" t="n"/>
      <c r="T107" s="20" t="n"/>
      <c r="U107" s="20" t="n"/>
      <c r="V107" s="16" t="n"/>
      <c r="W107" s="16" t="n"/>
      <c r="X107" s="21" t="n"/>
      <c r="Y107" s="21" t="n"/>
      <c r="Z107" s="21" t="n"/>
      <c r="AA107" s="21" t="n"/>
      <c r="AB107" s="21" t="n"/>
      <c r="AC107" s="7" t="n"/>
      <c r="AD107" s="7" t="n"/>
      <c r="AE107" s="22" t="n"/>
      <c r="AF107" s="22" t="n"/>
      <c r="AG107" s="22" t="n"/>
      <c r="AH107" s="22">
        <f>IF(A107="","",SUM(AE107:AG107))</f>
        <v/>
      </c>
      <c r="AI107" s="21">
        <f>IF(AND(R107&lt;&gt;"",T107&lt;&gt;""),(T107-R107)*24,"")</f>
        <v/>
      </c>
      <c r="AJ107" s="21">
        <f>IF(AND(R107&lt;&gt;"",U107&lt;&gt;""),(U107-R107)*24,"")</f>
        <v/>
      </c>
      <c r="AK107" s="7">
        <f>IF(OR(AA107="",AI107=""),"",IF(AI107&lt;=AA107,"Oui","Non"))</f>
        <v/>
      </c>
      <c r="AL107" s="7">
        <f>IF(OR(AB107="",AJ107=""),"",IF(AJ107&lt;=AB107,"Oui","Non"))</f>
        <v/>
      </c>
      <c r="AM107" s="7">
        <f>IF(A107="","",IF(OR(N107="Réalisé",N107="Clôturé"),"Oui","Non"))</f>
        <v/>
      </c>
      <c r="AN107" s="7">
        <f>IF(AM107="","",IF(AND(AM107="Non",S107&lt;&gt;"",S107&lt;'Tableau de bord'!$C$7),"Oui","Non"))</f>
        <v/>
      </c>
      <c r="AO107" s="7">
        <f>IF(A107="","",IF(COUNTIF($A$5:$A$504,A107)&gt;1,"N° d’OT en double",IF(COUNTIF('Sites et équipements'!$D$5:$D$204,F107)=0,"Code installation inconnu",IF(OR(D107="",J107="",N107="",M107=""),"Champ obligatoire manquant",IF(AND(R107="",S107=""),"Date de demande ou planifiée manquante",IF(AND(AM107="Oui",V107=""),"Date de réalisation manquante",IF(AND(N107="Clôturé",W107=""),"Date de clôture manquante",IF(OR(AND(T107&lt;&gt;"",R107&lt;&gt;"",T107&lt;R107),AND(U107&lt;&gt;"",T107&lt;&gt;"",U107&lt;T107)),"Chronologie incohérente",IF(AND(Q107="Oui",U107=""),"Rétablissement non daté","OK")))))))))</f>
        <v/>
      </c>
      <c r="AP107" s="16">
        <f>IF(R107&lt;&gt;"",R107,IF(S107&lt;&gt;"",S107,""))</f>
        <v/>
      </c>
      <c r="AQ107" s="7">
        <f>IF(AND(A107&lt;&gt;"",OR('Tableau de bord'!$C$9="",D107='Tableau de bord'!$C$9),OR('Tableau de bord'!$C$10="",E107='Tableau de bord'!$C$10),OR('Tableau de bord'!$C$11="",G107='Tableau de bord'!$C$11),OR('Tableau de bord'!$C$12="",H107='Tableau de bord'!$C$12),OR('Tableau de bord'!$C$13="",J107='Tableau de bord'!$C$13),OR('Tableau de bord'!$C$14="",N107='Tableau de bord'!$C$14),OR('Tableau de bord'!$C$15="",M107='Tableau de bord'!$C$15),OR('Tableau de bord'!$C$16="",O107='Tableau de bord'!$C$16),OR('Tableau de bord'!$C$17="",AD107='Tableau de bord'!$C$17)),1,0)</f>
        <v/>
      </c>
      <c r="AR107" s="7">
        <f>IF(AND(A107&lt;&gt;"",AP107&lt;&gt;""),IF(AND(AP107&gt;='Tableau de bord'!$C$5,AP107&lt;'Tableau de bord'!$C$6+1),1,0),0)</f>
        <v/>
      </c>
      <c r="AS107" s="7">
        <f>IF(AND(AQ107=1,AR107=1),1,0)</f>
        <v/>
      </c>
      <c r="AT107" s="7">
        <f>IF(AND(AS107=1,J107="Corrective"),1,0)</f>
        <v/>
      </c>
      <c r="AU107" s="7">
        <f>IF(AND(AS107=1,J107="Préventive"),1,0)</f>
        <v/>
      </c>
      <c r="AV107" s="7">
        <f>IF(AND(AS107=1,Q107="Oui"),1,0)</f>
        <v/>
      </c>
      <c r="AW107" s="21">
        <f>IF(AND(AV107=1,AJ107&lt;&gt;""),AJ107,0)</f>
        <v/>
      </c>
      <c r="AX107" s="21">
        <f>IF(AND(AS107=1,Y107&lt;&gt;""),Y107,0)</f>
        <v/>
      </c>
      <c r="AY107" s="22">
        <f>IF(AND(AS107=1,AH107&lt;&gt;""),AH107,0)</f>
        <v/>
      </c>
      <c r="AZ107" s="22">
        <f>IF(AS107=1,SUM(AE107:AF107),0)</f>
        <v/>
      </c>
      <c r="BA107" s="22">
        <f>IF(AND(AS107=1,AC107="Hors forfait"),AY107,0)</f>
        <v/>
      </c>
      <c r="BB107" s="7">
        <f>IF(AND(AS107=1,AK107&lt;&gt;""),1,0)</f>
        <v/>
      </c>
      <c r="BC107" s="7">
        <f>IF(AND(BB107=1,AK107="Oui"),1,0)</f>
        <v/>
      </c>
      <c r="BD107" s="7">
        <f>IF(AND(AS107=1,AL107&lt;&gt;""),1,0)</f>
        <v/>
      </c>
      <c r="BE107" s="7">
        <f>IF(AND(BD107=1,AL107="Oui"),1,0)</f>
        <v/>
      </c>
      <c r="BF107" s="7">
        <f>IF(AND(AQ107=1,AM107="Non"),1,0)</f>
        <v/>
      </c>
      <c r="BG107" s="21">
        <f>IF(AND(BF107=1,Z107&lt;&gt;""),Z107,0)</f>
        <v/>
      </c>
      <c r="BH107" s="7">
        <f>IF(AND(BF107=1,AN107="Oui"),1,0)</f>
        <v/>
      </c>
      <c r="BI107" s="7">
        <f>IF(AS107=1,N107,"")</f>
        <v/>
      </c>
      <c r="BJ107" s="7">
        <f>IF(BF107=1,N107,"")</f>
        <v/>
      </c>
      <c r="BK107" s="7">
        <f>IF(BF107=1,M107,"")</f>
        <v/>
      </c>
      <c r="BL107" s="7">
        <f>IF(AR107=1,D107&amp;" | "&amp;J107,"")</f>
        <v/>
      </c>
      <c r="BM107" s="7">
        <f>IF(AND(AR107=1,AL107="Non"),D107,"")</f>
        <v/>
      </c>
      <c r="BN107" s="7">
        <f>IF(OR(AO107="",AO107="OK"),0,1)</f>
        <v/>
      </c>
    </row>
    <row r="108" ht="18" customHeight="1">
      <c r="A108" s="7" t="n"/>
      <c r="B108" s="7" t="n"/>
      <c r="C108" s="7" t="n"/>
      <c r="D108" s="7" t="n"/>
      <c r="E108" s="7" t="n"/>
      <c r="F108" s="7" t="n"/>
      <c r="G108" s="7" t="n"/>
      <c r="H108" s="7" t="n"/>
      <c r="I108" s="7" t="n"/>
      <c r="J108" s="7" t="n"/>
      <c r="K108" s="7" t="n"/>
      <c r="L108" s="7" t="n"/>
      <c r="M108" s="7" t="n"/>
      <c r="N108" s="7" t="n"/>
      <c r="O108" s="7" t="n"/>
      <c r="P108" s="7" t="n"/>
      <c r="Q108" s="7" t="n"/>
      <c r="R108" s="20" t="n"/>
      <c r="S108" s="16" t="n"/>
      <c r="T108" s="20" t="n"/>
      <c r="U108" s="20" t="n"/>
      <c r="V108" s="16" t="n"/>
      <c r="W108" s="16" t="n"/>
      <c r="X108" s="21" t="n"/>
      <c r="Y108" s="21" t="n"/>
      <c r="Z108" s="21" t="n"/>
      <c r="AA108" s="21" t="n"/>
      <c r="AB108" s="21" t="n"/>
      <c r="AC108" s="7" t="n"/>
      <c r="AD108" s="7" t="n"/>
      <c r="AE108" s="22" t="n"/>
      <c r="AF108" s="22" t="n"/>
      <c r="AG108" s="22" t="n"/>
      <c r="AH108" s="22">
        <f>IF(A108="","",SUM(AE108:AG108))</f>
        <v/>
      </c>
      <c r="AI108" s="21">
        <f>IF(AND(R108&lt;&gt;"",T108&lt;&gt;""),(T108-R108)*24,"")</f>
        <v/>
      </c>
      <c r="AJ108" s="21">
        <f>IF(AND(R108&lt;&gt;"",U108&lt;&gt;""),(U108-R108)*24,"")</f>
        <v/>
      </c>
      <c r="AK108" s="7">
        <f>IF(OR(AA108="",AI108=""),"",IF(AI108&lt;=AA108,"Oui","Non"))</f>
        <v/>
      </c>
      <c r="AL108" s="7">
        <f>IF(OR(AB108="",AJ108=""),"",IF(AJ108&lt;=AB108,"Oui","Non"))</f>
        <v/>
      </c>
      <c r="AM108" s="7">
        <f>IF(A108="","",IF(OR(N108="Réalisé",N108="Clôturé"),"Oui","Non"))</f>
        <v/>
      </c>
      <c r="AN108" s="7">
        <f>IF(AM108="","",IF(AND(AM108="Non",S108&lt;&gt;"",S108&lt;'Tableau de bord'!$C$7),"Oui","Non"))</f>
        <v/>
      </c>
      <c r="AO108" s="7">
        <f>IF(A108="","",IF(COUNTIF($A$5:$A$504,A108)&gt;1,"N° d’OT en double",IF(COUNTIF('Sites et équipements'!$D$5:$D$204,F108)=0,"Code installation inconnu",IF(OR(D108="",J108="",N108="",M108=""),"Champ obligatoire manquant",IF(AND(R108="",S108=""),"Date de demande ou planifiée manquante",IF(AND(AM108="Oui",V108=""),"Date de réalisation manquante",IF(AND(N108="Clôturé",W108=""),"Date de clôture manquante",IF(OR(AND(T108&lt;&gt;"",R108&lt;&gt;"",T108&lt;R108),AND(U108&lt;&gt;"",T108&lt;&gt;"",U108&lt;T108)),"Chronologie incohérente",IF(AND(Q108="Oui",U108=""),"Rétablissement non daté","OK")))))))))</f>
        <v/>
      </c>
      <c r="AP108" s="16">
        <f>IF(R108&lt;&gt;"",R108,IF(S108&lt;&gt;"",S108,""))</f>
        <v/>
      </c>
      <c r="AQ108" s="7">
        <f>IF(AND(A108&lt;&gt;"",OR('Tableau de bord'!$C$9="",D108='Tableau de bord'!$C$9),OR('Tableau de bord'!$C$10="",E108='Tableau de bord'!$C$10),OR('Tableau de bord'!$C$11="",G108='Tableau de bord'!$C$11),OR('Tableau de bord'!$C$12="",H108='Tableau de bord'!$C$12),OR('Tableau de bord'!$C$13="",J108='Tableau de bord'!$C$13),OR('Tableau de bord'!$C$14="",N108='Tableau de bord'!$C$14),OR('Tableau de bord'!$C$15="",M108='Tableau de bord'!$C$15),OR('Tableau de bord'!$C$16="",O108='Tableau de bord'!$C$16),OR('Tableau de bord'!$C$17="",AD108='Tableau de bord'!$C$17)),1,0)</f>
        <v/>
      </c>
      <c r="AR108" s="7">
        <f>IF(AND(A108&lt;&gt;"",AP108&lt;&gt;""),IF(AND(AP108&gt;='Tableau de bord'!$C$5,AP108&lt;'Tableau de bord'!$C$6+1),1,0),0)</f>
        <v/>
      </c>
      <c r="AS108" s="7">
        <f>IF(AND(AQ108=1,AR108=1),1,0)</f>
        <v/>
      </c>
      <c r="AT108" s="7">
        <f>IF(AND(AS108=1,J108="Corrective"),1,0)</f>
        <v/>
      </c>
      <c r="AU108" s="7">
        <f>IF(AND(AS108=1,J108="Préventive"),1,0)</f>
        <v/>
      </c>
      <c r="AV108" s="7">
        <f>IF(AND(AS108=1,Q108="Oui"),1,0)</f>
        <v/>
      </c>
      <c r="AW108" s="21">
        <f>IF(AND(AV108=1,AJ108&lt;&gt;""),AJ108,0)</f>
        <v/>
      </c>
      <c r="AX108" s="21">
        <f>IF(AND(AS108=1,Y108&lt;&gt;""),Y108,0)</f>
        <v/>
      </c>
      <c r="AY108" s="22">
        <f>IF(AND(AS108=1,AH108&lt;&gt;""),AH108,0)</f>
        <v/>
      </c>
      <c r="AZ108" s="22">
        <f>IF(AS108=1,SUM(AE108:AF108),0)</f>
        <v/>
      </c>
      <c r="BA108" s="22">
        <f>IF(AND(AS108=1,AC108="Hors forfait"),AY108,0)</f>
        <v/>
      </c>
      <c r="BB108" s="7">
        <f>IF(AND(AS108=1,AK108&lt;&gt;""),1,0)</f>
        <v/>
      </c>
      <c r="BC108" s="7">
        <f>IF(AND(BB108=1,AK108="Oui"),1,0)</f>
        <v/>
      </c>
      <c r="BD108" s="7">
        <f>IF(AND(AS108=1,AL108&lt;&gt;""),1,0)</f>
        <v/>
      </c>
      <c r="BE108" s="7">
        <f>IF(AND(BD108=1,AL108="Oui"),1,0)</f>
        <v/>
      </c>
      <c r="BF108" s="7">
        <f>IF(AND(AQ108=1,AM108="Non"),1,0)</f>
        <v/>
      </c>
      <c r="BG108" s="21">
        <f>IF(AND(BF108=1,Z108&lt;&gt;""),Z108,0)</f>
        <v/>
      </c>
      <c r="BH108" s="7">
        <f>IF(AND(BF108=1,AN108="Oui"),1,0)</f>
        <v/>
      </c>
      <c r="BI108" s="7">
        <f>IF(AS108=1,N108,"")</f>
        <v/>
      </c>
      <c r="BJ108" s="7">
        <f>IF(BF108=1,N108,"")</f>
        <v/>
      </c>
      <c r="BK108" s="7">
        <f>IF(BF108=1,M108,"")</f>
        <v/>
      </c>
      <c r="BL108" s="7">
        <f>IF(AR108=1,D108&amp;" | "&amp;J108,"")</f>
        <v/>
      </c>
      <c r="BM108" s="7">
        <f>IF(AND(AR108=1,AL108="Non"),D108,"")</f>
        <v/>
      </c>
      <c r="BN108" s="7">
        <f>IF(OR(AO108="",AO108="OK"),0,1)</f>
        <v/>
      </c>
    </row>
    <row r="109" ht="18" customHeight="1">
      <c r="A109" s="7" t="n"/>
      <c r="B109" s="7" t="n"/>
      <c r="C109" s="7" t="n"/>
      <c r="D109" s="7" t="n"/>
      <c r="E109" s="7" t="n"/>
      <c r="F109" s="7" t="n"/>
      <c r="G109" s="7" t="n"/>
      <c r="H109" s="7" t="n"/>
      <c r="I109" s="7" t="n"/>
      <c r="J109" s="7" t="n"/>
      <c r="K109" s="7" t="n"/>
      <c r="L109" s="7" t="n"/>
      <c r="M109" s="7" t="n"/>
      <c r="N109" s="7" t="n"/>
      <c r="O109" s="7" t="n"/>
      <c r="P109" s="7" t="n"/>
      <c r="Q109" s="7" t="n"/>
      <c r="R109" s="20" t="n"/>
      <c r="S109" s="16" t="n"/>
      <c r="T109" s="20" t="n"/>
      <c r="U109" s="20" t="n"/>
      <c r="V109" s="16" t="n"/>
      <c r="W109" s="16" t="n"/>
      <c r="X109" s="21" t="n"/>
      <c r="Y109" s="21" t="n"/>
      <c r="Z109" s="21" t="n"/>
      <c r="AA109" s="21" t="n"/>
      <c r="AB109" s="21" t="n"/>
      <c r="AC109" s="7" t="n"/>
      <c r="AD109" s="7" t="n"/>
      <c r="AE109" s="22" t="n"/>
      <c r="AF109" s="22" t="n"/>
      <c r="AG109" s="22" t="n"/>
      <c r="AH109" s="22">
        <f>IF(A109="","",SUM(AE109:AG109))</f>
        <v/>
      </c>
      <c r="AI109" s="21">
        <f>IF(AND(R109&lt;&gt;"",T109&lt;&gt;""),(T109-R109)*24,"")</f>
        <v/>
      </c>
      <c r="AJ109" s="21">
        <f>IF(AND(R109&lt;&gt;"",U109&lt;&gt;""),(U109-R109)*24,"")</f>
        <v/>
      </c>
      <c r="AK109" s="7">
        <f>IF(OR(AA109="",AI109=""),"",IF(AI109&lt;=AA109,"Oui","Non"))</f>
        <v/>
      </c>
      <c r="AL109" s="7">
        <f>IF(OR(AB109="",AJ109=""),"",IF(AJ109&lt;=AB109,"Oui","Non"))</f>
        <v/>
      </c>
      <c r="AM109" s="7">
        <f>IF(A109="","",IF(OR(N109="Réalisé",N109="Clôturé"),"Oui","Non"))</f>
        <v/>
      </c>
      <c r="AN109" s="7">
        <f>IF(AM109="","",IF(AND(AM109="Non",S109&lt;&gt;"",S109&lt;'Tableau de bord'!$C$7),"Oui","Non"))</f>
        <v/>
      </c>
      <c r="AO109" s="7">
        <f>IF(A109="","",IF(COUNTIF($A$5:$A$504,A109)&gt;1,"N° d’OT en double",IF(COUNTIF('Sites et équipements'!$D$5:$D$204,F109)=0,"Code installation inconnu",IF(OR(D109="",J109="",N109="",M109=""),"Champ obligatoire manquant",IF(AND(R109="",S109=""),"Date de demande ou planifiée manquante",IF(AND(AM109="Oui",V109=""),"Date de réalisation manquante",IF(AND(N109="Clôturé",W109=""),"Date de clôture manquante",IF(OR(AND(T109&lt;&gt;"",R109&lt;&gt;"",T109&lt;R109),AND(U109&lt;&gt;"",T109&lt;&gt;"",U109&lt;T109)),"Chronologie incohérente",IF(AND(Q109="Oui",U109=""),"Rétablissement non daté","OK")))))))))</f>
        <v/>
      </c>
      <c r="AP109" s="16">
        <f>IF(R109&lt;&gt;"",R109,IF(S109&lt;&gt;"",S109,""))</f>
        <v/>
      </c>
      <c r="AQ109" s="7">
        <f>IF(AND(A109&lt;&gt;"",OR('Tableau de bord'!$C$9="",D109='Tableau de bord'!$C$9),OR('Tableau de bord'!$C$10="",E109='Tableau de bord'!$C$10),OR('Tableau de bord'!$C$11="",G109='Tableau de bord'!$C$11),OR('Tableau de bord'!$C$12="",H109='Tableau de bord'!$C$12),OR('Tableau de bord'!$C$13="",J109='Tableau de bord'!$C$13),OR('Tableau de bord'!$C$14="",N109='Tableau de bord'!$C$14),OR('Tableau de bord'!$C$15="",M109='Tableau de bord'!$C$15),OR('Tableau de bord'!$C$16="",O109='Tableau de bord'!$C$16),OR('Tableau de bord'!$C$17="",AD109='Tableau de bord'!$C$17)),1,0)</f>
        <v/>
      </c>
      <c r="AR109" s="7">
        <f>IF(AND(A109&lt;&gt;"",AP109&lt;&gt;""),IF(AND(AP109&gt;='Tableau de bord'!$C$5,AP109&lt;'Tableau de bord'!$C$6+1),1,0),0)</f>
        <v/>
      </c>
      <c r="AS109" s="7">
        <f>IF(AND(AQ109=1,AR109=1),1,0)</f>
        <v/>
      </c>
      <c r="AT109" s="7">
        <f>IF(AND(AS109=1,J109="Corrective"),1,0)</f>
        <v/>
      </c>
      <c r="AU109" s="7">
        <f>IF(AND(AS109=1,J109="Préventive"),1,0)</f>
        <v/>
      </c>
      <c r="AV109" s="7">
        <f>IF(AND(AS109=1,Q109="Oui"),1,0)</f>
        <v/>
      </c>
      <c r="AW109" s="21">
        <f>IF(AND(AV109=1,AJ109&lt;&gt;""),AJ109,0)</f>
        <v/>
      </c>
      <c r="AX109" s="21">
        <f>IF(AND(AS109=1,Y109&lt;&gt;""),Y109,0)</f>
        <v/>
      </c>
      <c r="AY109" s="22">
        <f>IF(AND(AS109=1,AH109&lt;&gt;""),AH109,0)</f>
        <v/>
      </c>
      <c r="AZ109" s="22">
        <f>IF(AS109=1,SUM(AE109:AF109),0)</f>
        <v/>
      </c>
      <c r="BA109" s="22">
        <f>IF(AND(AS109=1,AC109="Hors forfait"),AY109,0)</f>
        <v/>
      </c>
      <c r="BB109" s="7">
        <f>IF(AND(AS109=1,AK109&lt;&gt;""),1,0)</f>
        <v/>
      </c>
      <c r="BC109" s="7">
        <f>IF(AND(BB109=1,AK109="Oui"),1,0)</f>
        <v/>
      </c>
      <c r="BD109" s="7">
        <f>IF(AND(AS109=1,AL109&lt;&gt;""),1,0)</f>
        <v/>
      </c>
      <c r="BE109" s="7">
        <f>IF(AND(BD109=1,AL109="Oui"),1,0)</f>
        <v/>
      </c>
      <c r="BF109" s="7">
        <f>IF(AND(AQ109=1,AM109="Non"),1,0)</f>
        <v/>
      </c>
      <c r="BG109" s="21">
        <f>IF(AND(BF109=1,Z109&lt;&gt;""),Z109,0)</f>
        <v/>
      </c>
      <c r="BH109" s="7">
        <f>IF(AND(BF109=1,AN109="Oui"),1,0)</f>
        <v/>
      </c>
      <c r="BI109" s="7">
        <f>IF(AS109=1,N109,"")</f>
        <v/>
      </c>
      <c r="BJ109" s="7">
        <f>IF(BF109=1,N109,"")</f>
        <v/>
      </c>
      <c r="BK109" s="7">
        <f>IF(BF109=1,M109,"")</f>
        <v/>
      </c>
      <c r="BL109" s="7">
        <f>IF(AR109=1,D109&amp;" | "&amp;J109,"")</f>
        <v/>
      </c>
      <c r="BM109" s="7">
        <f>IF(AND(AR109=1,AL109="Non"),D109,"")</f>
        <v/>
      </c>
      <c r="BN109" s="7">
        <f>IF(OR(AO109="",AO109="OK"),0,1)</f>
        <v/>
      </c>
    </row>
    <row r="110" ht="18" customHeight="1">
      <c r="A110" s="7" t="n"/>
      <c r="B110" s="7" t="n"/>
      <c r="C110" s="7" t="n"/>
      <c r="D110" s="7" t="n"/>
      <c r="E110" s="7" t="n"/>
      <c r="F110" s="7" t="n"/>
      <c r="G110" s="7" t="n"/>
      <c r="H110" s="7" t="n"/>
      <c r="I110" s="7" t="n"/>
      <c r="J110" s="7" t="n"/>
      <c r="K110" s="7" t="n"/>
      <c r="L110" s="7" t="n"/>
      <c r="M110" s="7" t="n"/>
      <c r="N110" s="7" t="n"/>
      <c r="O110" s="7" t="n"/>
      <c r="P110" s="7" t="n"/>
      <c r="Q110" s="7" t="n"/>
      <c r="R110" s="20" t="n"/>
      <c r="S110" s="16" t="n"/>
      <c r="T110" s="20" t="n"/>
      <c r="U110" s="20" t="n"/>
      <c r="V110" s="16" t="n"/>
      <c r="W110" s="16" t="n"/>
      <c r="X110" s="21" t="n"/>
      <c r="Y110" s="21" t="n"/>
      <c r="Z110" s="21" t="n"/>
      <c r="AA110" s="21" t="n"/>
      <c r="AB110" s="21" t="n"/>
      <c r="AC110" s="7" t="n"/>
      <c r="AD110" s="7" t="n"/>
      <c r="AE110" s="22" t="n"/>
      <c r="AF110" s="22" t="n"/>
      <c r="AG110" s="22" t="n"/>
      <c r="AH110" s="22">
        <f>IF(A110="","",SUM(AE110:AG110))</f>
        <v/>
      </c>
      <c r="AI110" s="21">
        <f>IF(AND(R110&lt;&gt;"",T110&lt;&gt;""),(T110-R110)*24,"")</f>
        <v/>
      </c>
      <c r="AJ110" s="21">
        <f>IF(AND(R110&lt;&gt;"",U110&lt;&gt;""),(U110-R110)*24,"")</f>
        <v/>
      </c>
      <c r="AK110" s="7">
        <f>IF(OR(AA110="",AI110=""),"",IF(AI110&lt;=AA110,"Oui","Non"))</f>
        <v/>
      </c>
      <c r="AL110" s="7">
        <f>IF(OR(AB110="",AJ110=""),"",IF(AJ110&lt;=AB110,"Oui","Non"))</f>
        <v/>
      </c>
      <c r="AM110" s="7">
        <f>IF(A110="","",IF(OR(N110="Réalisé",N110="Clôturé"),"Oui","Non"))</f>
        <v/>
      </c>
      <c r="AN110" s="7">
        <f>IF(AM110="","",IF(AND(AM110="Non",S110&lt;&gt;"",S110&lt;'Tableau de bord'!$C$7),"Oui","Non"))</f>
        <v/>
      </c>
      <c r="AO110" s="7">
        <f>IF(A110="","",IF(COUNTIF($A$5:$A$504,A110)&gt;1,"N° d’OT en double",IF(COUNTIF('Sites et équipements'!$D$5:$D$204,F110)=0,"Code installation inconnu",IF(OR(D110="",J110="",N110="",M110=""),"Champ obligatoire manquant",IF(AND(R110="",S110=""),"Date de demande ou planifiée manquante",IF(AND(AM110="Oui",V110=""),"Date de réalisation manquante",IF(AND(N110="Clôturé",W110=""),"Date de clôture manquante",IF(OR(AND(T110&lt;&gt;"",R110&lt;&gt;"",T110&lt;R110),AND(U110&lt;&gt;"",T110&lt;&gt;"",U110&lt;T110)),"Chronologie incohérente",IF(AND(Q110="Oui",U110=""),"Rétablissement non daté","OK")))))))))</f>
        <v/>
      </c>
      <c r="AP110" s="16">
        <f>IF(R110&lt;&gt;"",R110,IF(S110&lt;&gt;"",S110,""))</f>
        <v/>
      </c>
      <c r="AQ110" s="7">
        <f>IF(AND(A110&lt;&gt;"",OR('Tableau de bord'!$C$9="",D110='Tableau de bord'!$C$9),OR('Tableau de bord'!$C$10="",E110='Tableau de bord'!$C$10),OR('Tableau de bord'!$C$11="",G110='Tableau de bord'!$C$11),OR('Tableau de bord'!$C$12="",H110='Tableau de bord'!$C$12),OR('Tableau de bord'!$C$13="",J110='Tableau de bord'!$C$13),OR('Tableau de bord'!$C$14="",N110='Tableau de bord'!$C$14),OR('Tableau de bord'!$C$15="",M110='Tableau de bord'!$C$15),OR('Tableau de bord'!$C$16="",O110='Tableau de bord'!$C$16),OR('Tableau de bord'!$C$17="",AD110='Tableau de bord'!$C$17)),1,0)</f>
        <v/>
      </c>
      <c r="AR110" s="7">
        <f>IF(AND(A110&lt;&gt;"",AP110&lt;&gt;""),IF(AND(AP110&gt;='Tableau de bord'!$C$5,AP110&lt;'Tableau de bord'!$C$6+1),1,0),0)</f>
        <v/>
      </c>
      <c r="AS110" s="7">
        <f>IF(AND(AQ110=1,AR110=1),1,0)</f>
        <v/>
      </c>
      <c r="AT110" s="7">
        <f>IF(AND(AS110=1,J110="Corrective"),1,0)</f>
        <v/>
      </c>
      <c r="AU110" s="7">
        <f>IF(AND(AS110=1,J110="Préventive"),1,0)</f>
        <v/>
      </c>
      <c r="AV110" s="7">
        <f>IF(AND(AS110=1,Q110="Oui"),1,0)</f>
        <v/>
      </c>
      <c r="AW110" s="21">
        <f>IF(AND(AV110=1,AJ110&lt;&gt;""),AJ110,0)</f>
        <v/>
      </c>
      <c r="AX110" s="21">
        <f>IF(AND(AS110=1,Y110&lt;&gt;""),Y110,0)</f>
        <v/>
      </c>
      <c r="AY110" s="22">
        <f>IF(AND(AS110=1,AH110&lt;&gt;""),AH110,0)</f>
        <v/>
      </c>
      <c r="AZ110" s="22">
        <f>IF(AS110=1,SUM(AE110:AF110),0)</f>
        <v/>
      </c>
      <c r="BA110" s="22">
        <f>IF(AND(AS110=1,AC110="Hors forfait"),AY110,0)</f>
        <v/>
      </c>
      <c r="BB110" s="7">
        <f>IF(AND(AS110=1,AK110&lt;&gt;""),1,0)</f>
        <v/>
      </c>
      <c r="BC110" s="7">
        <f>IF(AND(BB110=1,AK110="Oui"),1,0)</f>
        <v/>
      </c>
      <c r="BD110" s="7">
        <f>IF(AND(AS110=1,AL110&lt;&gt;""),1,0)</f>
        <v/>
      </c>
      <c r="BE110" s="7">
        <f>IF(AND(BD110=1,AL110="Oui"),1,0)</f>
        <v/>
      </c>
      <c r="BF110" s="7">
        <f>IF(AND(AQ110=1,AM110="Non"),1,0)</f>
        <v/>
      </c>
      <c r="BG110" s="21">
        <f>IF(AND(BF110=1,Z110&lt;&gt;""),Z110,0)</f>
        <v/>
      </c>
      <c r="BH110" s="7">
        <f>IF(AND(BF110=1,AN110="Oui"),1,0)</f>
        <v/>
      </c>
      <c r="BI110" s="7">
        <f>IF(AS110=1,N110,"")</f>
        <v/>
      </c>
      <c r="BJ110" s="7">
        <f>IF(BF110=1,N110,"")</f>
        <v/>
      </c>
      <c r="BK110" s="7">
        <f>IF(BF110=1,M110,"")</f>
        <v/>
      </c>
      <c r="BL110" s="7">
        <f>IF(AR110=1,D110&amp;" | "&amp;J110,"")</f>
        <v/>
      </c>
      <c r="BM110" s="7">
        <f>IF(AND(AR110=1,AL110="Non"),D110,"")</f>
        <v/>
      </c>
      <c r="BN110" s="7">
        <f>IF(OR(AO110="",AO110="OK"),0,1)</f>
        <v/>
      </c>
    </row>
    <row r="111" ht="18" customHeight="1">
      <c r="A111" s="7" t="n"/>
      <c r="B111" s="7" t="n"/>
      <c r="C111" s="7" t="n"/>
      <c r="D111" s="7" t="n"/>
      <c r="E111" s="7" t="n"/>
      <c r="F111" s="7" t="n"/>
      <c r="G111" s="7" t="n"/>
      <c r="H111" s="7" t="n"/>
      <c r="I111" s="7" t="n"/>
      <c r="J111" s="7" t="n"/>
      <c r="K111" s="7" t="n"/>
      <c r="L111" s="7" t="n"/>
      <c r="M111" s="7" t="n"/>
      <c r="N111" s="7" t="n"/>
      <c r="O111" s="7" t="n"/>
      <c r="P111" s="7" t="n"/>
      <c r="Q111" s="7" t="n"/>
      <c r="R111" s="20" t="n"/>
      <c r="S111" s="16" t="n"/>
      <c r="T111" s="20" t="n"/>
      <c r="U111" s="20" t="n"/>
      <c r="V111" s="16" t="n"/>
      <c r="W111" s="16" t="n"/>
      <c r="X111" s="21" t="n"/>
      <c r="Y111" s="21" t="n"/>
      <c r="Z111" s="21" t="n"/>
      <c r="AA111" s="21" t="n"/>
      <c r="AB111" s="21" t="n"/>
      <c r="AC111" s="7" t="n"/>
      <c r="AD111" s="7" t="n"/>
      <c r="AE111" s="22" t="n"/>
      <c r="AF111" s="22" t="n"/>
      <c r="AG111" s="22" t="n"/>
      <c r="AH111" s="22">
        <f>IF(A111="","",SUM(AE111:AG111))</f>
        <v/>
      </c>
      <c r="AI111" s="21">
        <f>IF(AND(R111&lt;&gt;"",T111&lt;&gt;""),(T111-R111)*24,"")</f>
        <v/>
      </c>
      <c r="AJ111" s="21">
        <f>IF(AND(R111&lt;&gt;"",U111&lt;&gt;""),(U111-R111)*24,"")</f>
        <v/>
      </c>
      <c r="AK111" s="7">
        <f>IF(OR(AA111="",AI111=""),"",IF(AI111&lt;=AA111,"Oui","Non"))</f>
        <v/>
      </c>
      <c r="AL111" s="7">
        <f>IF(OR(AB111="",AJ111=""),"",IF(AJ111&lt;=AB111,"Oui","Non"))</f>
        <v/>
      </c>
      <c r="AM111" s="7">
        <f>IF(A111="","",IF(OR(N111="Réalisé",N111="Clôturé"),"Oui","Non"))</f>
        <v/>
      </c>
      <c r="AN111" s="7">
        <f>IF(AM111="","",IF(AND(AM111="Non",S111&lt;&gt;"",S111&lt;'Tableau de bord'!$C$7),"Oui","Non"))</f>
        <v/>
      </c>
      <c r="AO111" s="7">
        <f>IF(A111="","",IF(COUNTIF($A$5:$A$504,A111)&gt;1,"N° d’OT en double",IF(COUNTIF('Sites et équipements'!$D$5:$D$204,F111)=0,"Code installation inconnu",IF(OR(D111="",J111="",N111="",M111=""),"Champ obligatoire manquant",IF(AND(R111="",S111=""),"Date de demande ou planifiée manquante",IF(AND(AM111="Oui",V111=""),"Date de réalisation manquante",IF(AND(N111="Clôturé",W111=""),"Date de clôture manquante",IF(OR(AND(T111&lt;&gt;"",R111&lt;&gt;"",T111&lt;R111),AND(U111&lt;&gt;"",T111&lt;&gt;"",U111&lt;T111)),"Chronologie incohérente",IF(AND(Q111="Oui",U111=""),"Rétablissement non daté","OK")))))))))</f>
        <v/>
      </c>
      <c r="AP111" s="16">
        <f>IF(R111&lt;&gt;"",R111,IF(S111&lt;&gt;"",S111,""))</f>
        <v/>
      </c>
      <c r="AQ111" s="7">
        <f>IF(AND(A111&lt;&gt;"",OR('Tableau de bord'!$C$9="",D111='Tableau de bord'!$C$9),OR('Tableau de bord'!$C$10="",E111='Tableau de bord'!$C$10),OR('Tableau de bord'!$C$11="",G111='Tableau de bord'!$C$11),OR('Tableau de bord'!$C$12="",H111='Tableau de bord'!$C$12),OR('Tableau de bord'!$C$13="",J111='Tableau de bord'!$C$13),OR('Tableau de bord'!$C$14="",N111='Tableau de bord'!$C$14),OR('Tableau de bord'!$C$15="",M111='Tableau de bord'!$C$15),OR('Tableau de bord'!$C$16="",O111='Tableau de bord'!$C$16),OR('Tableau de bord'!$C$17="",AD111='Tableau de bord'!$C$17)),1,0)</f>
        <v/>
      </c>
      <c r="AR111" s="7">
        <f>IF(AND(A111&lt;&gt;"",AP111&lt;&gt;""),IF(AND(AP111&gt;='Tableau de bord'!$C$5,AP111&lt;'Tableau de bord'!$C$6+1),1,0),0)</f>
        <v/>
      </c>
      <c r="AS111" s="7">
        <f>IF(AND(AQ111=1,AR111=1),1,0)</f>
        <v/>
      </c>
      <c r="AT111" s="7">
        <f>IF(AND(AS111=1,J111="Corrective"),1,0)</f>
        <v/>
      </c>
      <c r="AU111" s="7">
        <f>IF(AND(AS111=1,J111="Préventive"),1,0)</f>
        <v/>
      </c>
      <c r="AV111" s="7">
        <f>IF(AND(AS111=1,Q111="Oui"),1,0)</f>
        <v/>
      </c>
      <c r="AW111" s="21">
        <f>IF(AND(AV111=1,AJ111&lt;&gt;""),AJ111,0)</f>
        <v/>
      </c>
      <c r="AX111" s="21">
        <f>IF(AND(AS111=1,Y111&lt;&gt;""),Y111,0)</f>
        <v/>
      </c>
      <c r="AY111" s="22">
        <f>IF(AND(AS111=1,AH111&lt;&gt;""),AH111,0)</f>
        <v/>
      </c>
      <c r="AZ111" s="22">
        <f>IF(AS111=1,SUM(AE111:AF111),0)</f>
        <v/>
      </c>
      <c r="BA111" s="22">
        <f>IF(AND(AS111=1,AC111="Hors forfait"),AY111,0)</f>
        <v/>
      </c>
      <c r="BB111" s="7">
        <f>IF(AND(AS111=1,AK111&lt;&gt;""),1,0)</f>
        <v/>
      </c>
      <c r="BC111" s="7">
        <f>IF(AND(BB111=1,AK111="Oui"),1,0)</f>
        <v/>
      </c>
      <c r="BD111" s="7">
        <f>IF(AND(AS111=1,AL111&lt;&gt;""),1,0)</f>
        <v/>
      </c>
      <c r="BE111" s="7">
        <f>IF(AND(BD111=1,AL111="Oui"),1,0)</f>
        <v/>
      </c>
      <c r="BF111" s="7">
        <f>IF(AND(AQ111=1,AM111="Non"),1,0)</f>
        <v/>
      </c>
      <c r="BG111" s="21">
        <f>IF(AND(BF111=1,Z111&lt;&gt;""),Z111,0)</f>
        <v/>
      </c>
      <c r="BH111" s="7">
        <f>IF(AND(BF111=1,AN111="Oui"),1,0)</f>
        <v/>
      </c>
      <c r="BI111" s="7">
        <f>IF(AS111=1,N111,"")</f>
        <v/>
      </c>
      <c r="BJ111" s="7">
        <f>IF(BF111=1,N111,"")</f>
        <v/>
      </c>
      <c r="BK111" s="7">
        <f>IF(BF111=1,M111,"")</f>
        <v/>
      </c>
      <c r="BL111" s="7">
        <f>IF(AR111=1,D111&amp;" | "&amp;J111,"")</f>
        <v/>
      </c>
      <c r="BM111" s="7">
        <f>IF(AND(AR111=1,AL111="Non"),D111,"")</f>
        <v/>
      </c>
      <c r="BN111" s="7">
        <f>IF(OR(AO111="",AO111="OK"),0,1)</f>
        <v/>
      </c>
    </row>
    <row r="112" ht="18" customHeight="1">
      <c r="A112" s="7" t="n"/>
      <c r="B112" s="7" t="n"/>
      <c r="C112" s="7" t="n"/>
      <c r="D112" s="7" t="n"/>
      <c r="E112" s="7" t="n"/>
      <c r="F112" s="7" t="n"/>
      <c r="G112" s="7" t="n"/>
      <c r="H112" s="7" t="n"/>
      <c r="I112" s="7" t="n"/>
      <c r="J112" s="7" t="n"/>
      <c r="K112" s="7" t="n"/>
      <c r="L112" s="7" t="n"/>
      <c r="M112" s="7" t="n"/>
      <c r="N112" s="7" t="n"/>
      <c r="O112" s="7" t="n"/>
      <c r="P112" s="7" t="n"/>
      <c r="Q112" s="7" t="n"/>
      <c r="R112" s="20" t="n"/>
      <c r="S112" s="16" t="n"/>
      <c r="T112" s="20" t="n"/>
      <c r="U112" s="20" t="n"/>
      <c r="V112" s="16" t="n"/>
      <c r="W112" s="16" t="n"/>
      <c r="X112" s="21" t="n"/>
      <c r="Y112" s="21" t="n"/>
      <c r="Z112" s="21" t="n"/>
      <c r="AA112" s="21" t="n"/>
      <c r="AB112" s="21" t="n"/>
      <c r="AC112" s="7" t="n"/>
      <c r="AD112" s="7" t="n"/>
      <c r="AE112" s="22" t="n"/>
      <c r="AF112" s="22" t="n"/>
      <c r="AG112" s="22" t="n"/>
      <c r="AH112" s="22">
        <f>IF(A112="","",SUM(AE112:AG112))</f>
        <v/>
      </c>
      <c r="AI112" s="21">
        <f>IF(AND(R112&lt;&gt;"",T112&lt;&gt;""),(T112-R112)*24,"")</f>
        <v/>
      </c>
      <c r="AJ112" s="21">
        <f>IF(AND(R112&lt;&gt;"",U112&lt;&gt;""),(U112-R112)*24,"")</f>
        <v/>
      </c>
      <c r="AK112" s="7">
        <f>IF(OR(AA112="",AI112=""),"",IF(AI112&lt;=AA112,"Oui","Non"))</f>
        <v/>
      </c>
      <c r="AL112" s="7">
        <f>IF(OR(AB112="",AJ112=""),"",IF(AJ112&lt;=AB112,"Oui","Non"))</f>
        <v/>
      </c>
      <c r="AM112" s="7">
        <f>IF(A112="","",IF(OR(N112="Réalisé",N112="Clôturé"),"Oui","Non"))</f>
        <v/>
      </c>
      <c r="AN112" s="7">
        <f>IF(AM112="","",IF(AND(AM112="Non",S112&lt;&gt;"",S112&lt;'Tableau de bord'!$C$7),"Oui","Non"))</f>
        <v/>
      </c>
      <c r="AO112" s="7">
        <f>IF(A112="","",IF(COUNTIF($A$5:$A$504,A112)&gt;1,"N° d’OT en double",IF(COUNTIF('Sites et équipements'!$D$5:$D$204,F112)=0,"Code installation inconnu",IF(OR(D112="",J112="",N112="",M112=""),"Champ obligatoire manquant",IF(AND(R112="",S112=""),"Date de demande ou planifiée manquante",IF(AND(AM112="Oui",V112=""),"Date de réalisation manquante",IF(AND(N112="Clôturé",W112=""),"Date de clôture manquante",IF(OR(AND(T112&lt;&gt;"",R112&lt;&gt;"",T112&lt;R112),AND(U112&lt;&gt;"",T112&lt;&gt;"",U112&lt;T112)),"Chronologie incohérente",IF(AND(Q112="Oui",U112=""),"Rétablissement non daté","OK")))))))))</f>
        <v/>
      </c>
      <c r="AP112" s="16">
        <f>IF(R112&lt;&gt;"",R112,IF(S112&lt;&gt;"",S112,""))</f>
        <v/>
      </c>
      <c r="AQ112" s="7">
        <f>IF(AND(A112&lt;&gt;"",OR('Tableau de bord'!$C$9="",D112='Tableau de bord'!$C$9),OR('Tableau de bord'!$C$10="",E112='Tableau de bord'!$C$10),OR('Tableau de bord'!$C$11="",G112='Tableau de bord'!$C$11),OR('Tableau de bord'!$C$12="",H112='Tableau de bord'!$C$12),OR('Tableau de bord'!$C$13="",J112='Tableau de bord'!$C$13),OR('Tableau de bord'!$C$14="",N112='Tableau de bord'!$C$14),OR('Tableau de bord'!$C$15="",M112='Tableau de bord'!$C$15),OR('Tableau de bord'!$C$16="",O112='Tableau de bord'!$C$16),OR('Tableau de bord'!$C$17="",AD112='Tableau de bord'!$C$17)),1,0)</f>
        <v/>
      </c>
      <c r="AR112" s="7">
        <f>IF(AND(A112&lt;&gt;"",AP112&lt;&gt;""),IF(AND(AP112&gt;='Tableau de bord'!$C$5,AP112&lt;'Tableau de bord'!$C$6+1),1,0),0)</f>
        <v/>
      </c>
      <c r="AS112" s="7">
        <f>IF(AND(AQ112=1,AR112=1),1,0)</f>
        <v/>
      </c>
      <c r="AT112" s="7">
        <f>IF(AND(AS112=1,J112="Corrective"),1,0)</f>
        <v/>
      </c>
      <c r="AU112" s="7">
        <f>IF(AND(AS112=1,J112="Préventive"),1,0)</f>
        <v/>
      </c>
      <c r="AV112" s="7">
        <f>IF(AND(AS112=1,Q112="Oui"),1,0)</f>
        <v/>
      </c>
      <c r="AW112" s="21">
        <f>IF(AND(AV112=1,AJ112&lt;&gt;""),AJ112,0)</f>
        <v/>
      </c>
      <c r="AX112" s="21">
        <f>IF(AND(AS112=1,Y112&lt;&gt;""),Y112,0)</f>
        <v/>
      </c>
      <c r="AY112" s="22">
        <f>IF(AND(AS112=1,AH112&lt;&gt;""),AH112,0)</f>
        <v/>
      </c>
      <c r="AZ112" s="22">
        <f>IF(AS112=1,SUM(AE112:AF112),0)</f>
        <v/>
      </c>
      <c r="BA112" s="22">
        <f>IF(AND(AS112=1,AC112="Hors forfait"),AY112,0)</f>
        <v/>
      </c>
      <c r="BB112" s="7">
        <f>IF(AND(AS112=1,AK112&lt;&gt;""),1,0)</f>
        <v/>
      </c>
      <c r="BC112" s="7">
        <f>IF(AND(BB112=1,AK112="Oui"),1,0)</f>
        <v/>
      </c>
      <c r="BD112" s="7">
        <f>IF(AND(AS112=1,AL112&lt;&gt;""),1,0)</f>
        <v/>
      </c>
      <c r="BE112" s="7">
        <f>IF(AND(BD112=1,AL112="Oui"),1,0)</f>
        <v/>
      </c>
      <c r="BF112" s="7">
        <f>IF(AND(AQ112=1,AM112="Non"),1,0)</f>
        <v/>
      </c>
      <c r="BG112" s="21">
        <f>IF(AND(BF112=1,Z112&lt;&gt;""),Z112,0)</f>
        <v/>
      </c>
      <c r="BH112" s="7">
        <f>IF(AND(BF112=1,AN112="Oui"),1,0)</f>
        <v/>
      </c>
      <c r="BI112" s="7">
        <f>IF(AS112=1,N112,"")</f>
        <v/>
      </c>
      <c r="BJ112" s="7">
        <f>IF(BF112=1,N112,"")</f>
        <v/>
      </c>
      <c r="BK112" s="7">
        <f>IF(BF112=1,M112,"")</f>
        <v/>
      </c>
      <c r="BL112" s="7">
        <f>IF(AR112=1,D112&amp;" | "&amp;J112,"")</f>
        <v/>
      </c>
      <c r="BM112" s="7">
        <f>IF(AND(AR112=1,AL112="Non"),D112,"")</f>
        <v/>
      </c>
      <c r="BN112" s="7">
        <f>IF(OR(AO112="",AO112="OK"),0,1)</f>
        <v/>
      </c>
    </row>
    <row r="113" ht="18" customHeight="1">
      <c r="A113" s="7" t="n"/>
      <c r="B113" s="7" t="n"/>
      <c r="C113" s="7" t="n"/>
      <c r="D113" s="7" t="n"/>
      <c r="E113" s="7" t="n"/>
      <c r="F113" s="7" t="n"/>
      <c r="G113" s="7" t="n"/>
      <c r="H113" s="7" t="n"/>
      <c r="I113" s="7" t="n"/>
      <c r="J113" s="7" t="n"/>
      <c r="K113" s="7" t="n"/>
      <c r="L113" s="7" t="n"/>
      <c r="M113" s="7" t="n"/>
      <c r="N113" s="7" t="n"/>
      <c r="O113" s="7" t="n"/>
      <c r="P113" s="7" t="n"/>
      <c r="Q113" s="7" t="n"/>
      <c r="R113" s="20" t="n"/>
      <c r="S113" s="16" t="n"/>
      <c r="T113" s="20" t="n"/>
      <c r="U113" s="20" t="n"/>
      <c r="V113" s="16" t="n"/>
      <c r="W113" s="16" t="n"/>
      <c r="X113" s="21" t="n"/>
      <c r="Y113" s="21" t="n"/>
      <c r="Z113" s="21" t="n"/>
      <c r="AA113" s="21" t="n"/>
      <c r="AB113" s="21" t="n"/>
      <c r="AC113" s="7" t="n"/>
      <c r="AD113" s="7" t="n"/>
      <c r="AE113" s="22" t="n"/>
      <c r="AF113" s="22" t="n"/>
      <c r="AG113" s="22" t="n"/>
      <c r="AH113" s="22">
        <f>IF(A113="","",SUM(AE113:AG113))</f>
        <v/>
      </c>
      <c r="AI113" s="21">
        <f>IF(AND(R113&lt;&gt;"",T113&lt;&gt;""),(T113-R113)*24,"")</f>
        <v/>
      </c>
      <c r="AJ113" s="21">
        <f>IF(AND(R113&lt;&gt;"",U113&lt;&gt;""),(U113-R113)*24,"")</f>
        <v/>
      </c>
      <c r="AK113" s="7">
        <f>IF(OR(AA113="",AI113=""),"",IF(AI113&lt;=AA113,"Oui","Non"))</f>
        <v/>
      </c>
      <c r="AL113" s="7">
        <f>IF(OR(AB113="",AJ113=""),"",IF(AJ113&lt;=AB113,"Oui","Non"))</f>
        <v/>
      </c>
      <c r="AM113" s="7">
        <f>IF(A113="","",IF(OR(N113="Réalisé",N113="Clôturé"),"Oui","Non"))</f>
        <v/>
      </c>
      <c r="AN113" s="7">
        <f>IF(AM113="","",IF(AND(AM113="Non",S113&lt;&gt;"",S113&lt;'Tableau de bord'!$C$7),"Oui","Non"))</f>
        <v/>
      </c>
      <c r="AO113" s="7">
        <f>IF(A113="","",IF(COUNTIF($A$5:$A$504,A113)&gt;1,"N° d’OT en double",IF(COUNTIF('Sites et équipements'!$D$5:$D$204,F113)=0,"Code installation inconnu",IF(OR(D113="",J113="",N113="",M113=""),"Champ obligatoire manquant",IF(AND(R113="",S113=""),"Date de demande ou planifiée manquante",IF(AND(AM113="Oui",V113=""),"Date de réalisation manquante",IF(AND(N113="Clôturé",W113=""),"Date de clôture manquante",IF(OR(AND(T113&lt;&gt;"",R113&lt;&gt;"",T113&lt;R113),AND(U113&lt;&gt;"",T113&lt;&gt;"",U113&lt;T113)),"Chronologie incohérente",IF(AND(Q113="Oui",U113=""),"Rétablissement non daté","OK")))))))))</f>
        <v/>
      </c>
      <c r="AP113" s="16">
        <f>IF(R113&lt;&gt;"",R113,IF(S113&lt;&gt;"",S113,""))</f>
        <v/>
      </c>
      <c r="AQ113" s="7">
        <f>IF(AND(A113&lt;&gt;"",OR('Tableau de bord'!$C$9="",D113='Tableau de bord'!$C$9),OR('Tableau de bord'!$C$10="",E113='Tableau de bord'!$C$10),OR('Tableau de bord'!$C$11="",G113='Tableau de bord'!$C$11),OR('Tableau de bord'!$C$12="",H113='Tableau de bord'!$C$12),OR('Tableau de bord'!$C$13="",J113='Tableau de bord'!$C$13),OR('Tableau de bord'!$C$14="",N113='Tableau de bord'!$C$14),OR('Tableau de bord'!$C$15="",M113='Tableau de bord'!$C$15),OR('Tableau de bord'!$C$16="",O113='Tableau de bord'!$C$16),OR('Tableau de bord'!$C$17="",AD113='Tableau de bord'!$C$17)),1,0)</f>
        <v/>
      </c>
      <c r="AR113" s="7">
        <f>IF(AND(A113&lt;&gt;"",AP113&lt;&gt;""),IF(AND(AP113&gt;='Tableau de bord'!$C$5,AP113&lt;'Tableau de bord'!$C$6+1),1,0),0)</f>
        <v/>
      </c>
      <c r="AS113" s="7">
        <f>IF(AND(AQ113=1,AR113=1),1,0)</f>
        <v/>
      </c>
      <c r="AT113" s="7">
        <f>IF(AND(AS113=1,J113="Corrective"),1,0)</f>
        <v/>
      </c>
      <c r="AU113" s="7">
        <f>IF(AND(AS113=1,J113="Préventive"),1,0)</f>
        <v/>
      </c>
      <c r="AV113" s="7">
        <f>IF(AND(AS113=1,Q113="Oui"),1,0)</f>
        <v/>
      </c>
      <c r="AW113" s="21">
        <f>IF(AND(AV113=1,AJ113&lt;&gt;""),AJ113,0)</f>
        <v/>
      </c>
      <c r="AX113" s="21">
        <f>IF(AND(AS113=1,Y113&lt;&gt;""),Y113,0)</f>
        <v/>
      </c>
      <c r="AY113" s="22">
        <f>IF(AND(AS113=1,AH113&lt;&gt;""),AH113,0)</f>
        <v/>
      </c>
      <c r="AZ113" s="22">
        <f>IF(AS113=1,SUM(AE113:AF113),0)</f>
        <v/>
      </c>
      <c r="BA113" s="22">
        <f>IF(AND(AS113=1,AC113="Hors forfait"),AY113,0)</f>
        <v/>
      </c>
      <c r="BB113" s="7">
        <f>IF(AND(AS113=1,AK113&lt;&gt;""),1,0)</f>
        <v/>
      </c>
      <c r="BC113" s="7">
        <f>IF(AND(BB113=1,AK113="Oui"),1,0)</f>
        <v/>
      </c>
      <c r="BD113" s="7">
        <f>IF(AND(AS113=1,AL113&lt;&gt;""),1,0)</f>
        <v/>
      </c>
      <c r="BE113" s="7">
        <f>IF(AND(BD113=1,AL113="Oui"),1,0)</f>
        <v/>
      </c>
      <c r="BF113" s="7">
        <f>IF(AND(AQ113=1,AM113="Non"),1,0)</f>
        <v/>
      </c>
      <c r="BG113" s="21">
        <f>IF(AND(BF113=1,Z113&lt;&gt;""),Z113,0)</f>
        <v/>
      </c>
      <c r="BH113" s="7">
        <f>IF(AND(BF113=1,AN113="Oui"),1,0)</f>
        <v/>
      </c>
      <c r="BI113" s="7">
        <f>IF(AS113=1,N113,"")</f>
        <v/>
      </c>
      <c r="BJ113" s="7">
        <f>IF(BF113=1,N113,"")</f>
        <v/>
      </c>
      <c r="BK113" s="7">
        <f>IF(BF113=1,M113,"")</f>
        <v/>
      </c>
      <c r="BL113" s="7">
        <f>IF(AR113=1,D113&amp;" | "&amp;J113,"")</f>
        <v/>
      </c>
      <c r="BM113" s="7">
        <f>IF(AND(AR113=1,AL113="Non"),D113,"")</f>
        <v/>
      </c>
      <c r="BN113" s="7">
        <f>IF(OR(AO113="",AO113="OK"),0,1)</f>
        <v/>
      </c>
    </row>
    <row r="114" ht="18" customHeight="1">
      <c r="A114" s="7" t="n"/>
      <c r="B114" s="7" t="n"/>
      <c r="C114" s="7" t="n"/>
      <c r="D114" s="7" t="n"/>
      <c r="E114" s="7" t="n"/>
      <c r="F114" s="7" t="n"/>
      <c r="G114" s="7" t="n"/>
      <c r="H114" s="7" t="n"/>
      <c r="I114" s="7" t="n"/>
      <c r="J114" s="7" t="n"/>
      <c r="K114" s="7" t="n"/>
      <c r="L114" s="7" t="n"/>
      <c r="M114" s="7" t="n"/>
      <c r="N114" s="7" t="n"/>
      <c r="O114" s="7" t="n"/>
      <c r="P114" s="7" t="n"/>
      <c r="Q114" s="7" t="n"/>
      <c r="R114" s="20" t="n"/>
      <c r="S114" s="16" t="n"/>
      <c r="T114" s="20" t="n"/>
      <c r="U114" s="20" t="n"/>
      <c r="V114" s="16" t="n"/>
      <c r="W114" s="16" t="n"/>
      <c r="X114" s="21" t="n"/>
      <c r="Y114" s="21" t="n"/>
      <c r="Z114" s="21" t="n"/>
      <c r="AA114" s="21" t="n"/>
      <c r="AB114" s="21" t="n"/>
      <c r="AC114" s="7" t="n"/>
      <c r="AD114" s="7" t="n"/>
      <c r="AE114" s="22" t="n"/>
      <c r="AF114" s="22" t="n"/>
      <c r="AG114" s="22" t="n"/>
      <c r="AH114" s="22">
        <f>IF(A114="","",SUM(AE114:AG114))</f>
        <v/>
      </c>
      <c r="AI114" s="21">
        <f>IF(AND(R114&lt;&gt;"",T114&lt;&gt;""),(T114-R114)*24,"")</f>
        <v/>
      </c>
      <c r="AJ114" s="21">
        <f>IF(AND(R114&lt;&gt;"",U114&lt;&gt;""),(U114-R114)*24,"")</f>
        <v/>
      </c>
      <c r="AK114" s="7">
        <f>IF(OR(AA114="",AI114=""),"",IF(AI114&lt;=AA114,"Oui","Non"))</f>
        <v/>
      </c>
      <c r="AL114" s="7">
        <f>IF(OR(AB114="",AJ114=""),"",IF(AJ114&lt;=AB114,"Oui","Non"))</f>
        <v/>
      </c>
      <c r="AM114" s="7">
        <f>IF(A114="","",IF(OR(N114="Réalisé",N114="Clôturé"),"Oui","Non"))</f>
        <v/>
      </c>
      <c r="AN114" s="7">
        <f>IF(AM114="","",IF(AND(AM114="Non",S114&lt;&gt;"",S114&lt;'Tableau de bord'!$C$7),"Oui","Non"))</f>
        <v/>
      </c>
      <c r="AO114" s="7">
        <f>IF(A114="","",IF(COUNTIF($A$5:$A$504,A114)&gt;1,"N° d’OT en double",IF(COUNTIF('Sites et équipements'!$D$5:$D$204,F114)=0,"Code installation inconnu",IF(OR(D114="",J114="",N114="",M114=""),"Champ obligatoire manquant",IF(AND(R114="",S114=""),"Date de demande ou planifiée manquante",IF(AND(AM114="Oui",V114=""),"Date de réalisation manquante",IF(AND(N114="Clôturé",W114=""),"Date de clôture manquante",IF(OR(AND(T114&lt;&gt;"",R114&lt;&gt;"",T114&lt;R114),AND(U114&lt;&gt;"",T114&lt;&gt;"",U114&lt;T114)),"Chronologie incohérente",IF(AND(Q114="Oui",U114=""),"Rétablissement non daté","OK")))))))))</f>
        <v/>
      </c>
      <c r="AP114" s="16">
        <f>IF(R114&lt;&gt;"",R114,IF(S114&lt;&gt;"",S114,""))</f>
        <v/>
      </c>
      <c r="AQ114" s="7">
        <f>IF(AND(A114&lt;&gt;"",OR('Tableau de bord'!$C$9="",D114='Tableau de bord'!$C$9),OR('Tableau de bord'!$C$10="",E114='Tableau de bord'!$C$10),OR('Tableau de bord'!$C$11="",G114='Tableau de bord'!$C$11),OR('Tableau de bord'!$C$12="",H114='Tableau de bord'!$C$12),OR('Tableau de bord'!$C$13="",J114='Tableau de bord'!$C$13),OR('Tableau de bord'!$C$14="",N114='Tableau de bord'!$C$14),OR('Tableau de bord'!$C$15="",M114='Tableau de bord'!$C$15),OR('Tableau de bord'!$C$16="",O114='Tableau de bord'!$C$16),OR('Tableau de bord'!$C$17="",AD114='Tableau de bord'!$C$17)),1,0)</f>
        <v/>
      </c>
      <c r="AR114" s="7">
        <f>IF(AND(A114&lt;&gt;"",AP114&lt;&gt;""),IF(AND(AP114&gt;='Tableau de bord'!$C$5,AP114&lt;'Tableau de bord'!$C$6+1),1,0),0)</f>
        <v/>
      </c>
      <c r="AS114" s="7">
        <f>IF(AND(AQ114=1,AR114=1),1,0)</f>
        <v/>
      </c>
      <c r="AT114" s="7">
        <f>IF(AND(AS114=1,J114="Corrective"),1,0)</f>
        <v/>
      </c>
      <c r="AU114" s="7">
        <f>IF(AND(AS114=1,J114="Préventive"),1,0)</f>
        <v/>
      </c>
      <c r="AV114" s="7">
        <f>IF(AND(AS114=1,Q114="Oui"),1,0)</f>
        <v/>
      </c>
      <c r="AW114" s="21">
        <f>IF(AND(AV114=1,AJ114&lt;&gt;""),AJ114,0)</f>
        <v/>
      </c>
      <c r="AX114" s="21">
        <f>IF(AND(AS114=1,Y114&lt;&gt;""),Y114,0)</f>
        <v/>
      </c>
      <c r="AY114" s="22">
        <f>IF(AND(AS114=1,AH114&lt;&gt;""),AH114,0)</f>
        <v/>
      </c>
      <c r="AZ114" s="22">
        <f>IF(AS114=1,SUM(AE114:AF114),0)</f>
        <v/>
      </c>
      <c r="BA114" s="22">
        <f>IF(AND(AS114=1,AC114="Hors forfait"),AY114,0)</f>
        <v/>
      </c>
      <c r="BB114" s="7">
        <f>IF(AND(AS114=1,AK114&lt;&gt;""),1,0)</f>
        <v/>
      </c>
      <c r="BC114" s="7">
        <f>IF(AND(BB114=1,AK114="Oui"),1,0)</f>
        <v/>
      </c>
      <c r="BD114" s="7">
        <f>IF(AND(AS114=1,AL114&lt;&gt;""),1,0)</f>
        <v/>
      </c>
      <c r="BE114" s="7">
        <f>IF(AND(BD114=1,AL114="Oui"),1,0)</f>
        <v/>
      </c>
      <c r="BF114" s="7">
        <f>IF(AND(AQ114=1,AM114="Non"),1,0)</f>
        <v/>
      </c>
      <c r="BG114" s="21">
        <f>IF(AND(BF114=1,Z114&lt;&gt;""),Z114,0)</f>
        <v/>
      </c>
      <c r="BH114" s="7">
        <f>IF(AND(BF114=1,AN114="Oui"),1,0)</f>
        <v/>
      </c>
      <c r="BI114" s="7">
        <f>IF(AS114=1,N114,"")</f>
        <v/>
      </c>
      <c r="BJ114" s="7">
        <f>IF(BF114=1,N114,"")</f>
        <v/>
      </c>
      <c r="BK114" s="7">
        <f>IF(BF114=1,M114,"")</f>
        <v/>
      </c>
      <c r="BL114" s="7">
        <f>IF(AR114=1,D114&amp;" | "&amp;J114,"")</f>
        <v/>
      </c>
      <c r="BM114" s="7">
        <f>IF(AND(AR114=1,AL114="Non"),D114,"")</f>
        <v/>
      </c>
      <c r="BN114" s="7">
        <f>IF(OR(AO114="",AO114="OK"),0,1)</f>
        <v/>
      </c>
    </row>
    <row r="115" ht="18" customHeight="1">
      <c r="A115" s="7" t="n"/>
      <c r="B115" s="7" t="n"/>
      <c r="C115" s="7" t="n"/>
      <c r="D115" s="7" t="n"/>
      <c r="E115" s="7" t="n"/>
      <c r="F115" s="7" t="n"/>
      <c r="G115" s="7" t="n"/>
      <c r="H115" s="7" t="n"/>
      <c r="I115" s="7" t="n"/>
      <c r="J115" s="7" t="n"/>
      <c r="K115" s="7" t="n"/>
      <c r="L115" s="7" t="n"/>
      <c r="M115" s="7" t="n"/>
      <c r="N115" s="7" t="n"/>
      <c r="O115" s="7" t="n"/>
      <c r="P115" s="7" t="n"/>
      <c r="Q115" s="7" t="n"/>
      <c r="R115" s="20" t="n"/>
      <c r="S115" s="16" t="n"/>
      <c r="T115" s="20" t="n"/>
      <c r="U115" s="20" t="n"/>
      <c r="V115" s="16" t="n"/>
      <c r="W115" s="16" t="n"/>
      <c r="X115" s="21" t="n"/>
      <c r="Y115" s="21" t="n"/>
      <c r="Z115" s="21" t="n"/>
      <c r="AA115" s="21" t="n"/>
      <c r="AB115" s="21" t="n"/>
      <c r="AC115" s="7" t="n"/>
      <c r="AD115" s="7" t="n"/>
      <c r="AE115" s="22" t="n"/>
      <c r="AF115" s="22" t="n"/>
      <c r="AG115" s="22" t="n"/>
      <c r="AH115" s="22">
        <f>IF(A115="","",SUM(AE115:AG115))</f>
        <v/>
      </c>
      <c r="AI115" s="21">
        <f>IF(AND(R115&lt;&gt;"",T115&lt;&gt;""),(T115-R115)*24,"")</f>
        <v/>
      </c>
      <c r="AJ115" s="21">
        <f>IF(AND(R115&lt;&gt;"",U115&lt;&gt;""),(U115-R115)*24,"")</f>
        <v/>
      </c>
      <c r="AK115" s="7">
        <f>IF(OR(AA115="",AI115=""),"",IF(AI115&lt;=AA115,"Oui","Non"))</f>
        <v/>
      </c>
      <c r="AL115" s="7">
        <f>IF(OR(AB115="",AJ115=""),"",IF(AJ115&lt;=AB115,"Oui","Non"))</f>
        <v/>
      </c>
      <c r="AM115" s="7">
        <f>IF(A115="","",IF(OR(N115="Réalisé",N115="Clôturé"),"Oui","Non"))</f>
        <v/>
      </c>
      <c r="AN115" s="7">
        <f>IF(AM115="","",IF(AND(AM115="Non",S115&lt;&gt;"",S115&lt;'Tableau de bord'!$C$7),"Oui","Non"))</f>
        <v/>
      </c>
      <c r="AO115" s="7">
        <f>IF(A115="","",IF(COUNTIF($A$5:$A$504,A115)&gt;1,"N° d’OT en double",IF(COUNTIF('Sites et équipements'!$D$5:$D$204,F115)=0,"Code installation inconnu",IF(OR(D115="",J115="",N115="",M115=""),"Champ obligatoire manquant",IF(AND(R115="",S115=""),"Date de demande ou planifiée manquante",IF(AND(AM115="Oui",V115=""),"Date de réalisation manquante",IF(AND(N115="Clôturé",W115=""),"Date de clôture manquante",IF(OR(AND(T115&lt;&gt;"",R115&lt;&gt;"",T115&lt;R115),AND(U115&lt;&gt;"",T115&lt;&gt;"",U115&lt;T115)),"Chronologie incohérente",IF(AND(Q115="Oui",U115=""),"Rétablissement non daté","OK")))))))))</f>
        <v/>
      </c>
      <c r="AP115" s="16">
        <f>IF(R115&lt;&gt;"",R115,IF(S115&lt;&gt;"",S115,""))</f>
        <v/>
      </c>
      <c r="AQ115" s="7">
        <f>IF(AND(A115&lt;&gt;"",OR('Tableau de bord'!$C$9="",D115='Tableau de bord'!$C$9),OR('Tableau de bord'!$C$10="",E115='Tableau de bord'!$C$10),OR('Tableau de bord'!$C$11="",G115='Tableau de bord'!$C$11),OR('Tableau de bord'!$C$12="",H115='Tableau de bord'!$C$12),OR('Tableau de bord'!$C$13="",J115='Tableau de bord'!$C$13),OR('Tableau de bord'!$C$14="",N115='Tableau de bord'!$C$14),OR('Tableau de bord'!$C$15="",M115='Tableau de bord'!$C$15),OR('Tableau de bord'!$C$16="",O115='Tableau de bord'!$C$16),OR('Tableau de bord'!$C$17="",AD115='Tableau de bord'!$C$17)),1,0)</f>
        <v/>
      </c>
      <c r="AR115" s="7">
        <f>IF(AND(A115&lt;&gt;"",AP115&lt;&gt;""),IF(AND(AP115&gt;='Tableau de bord'!$C$5,AP115&lt;'Tableau de bord'!$C$6+1),1,0),0)</f>
        <v/>
      </c>
      <c r="AS115" s="7">
        <f>IF(AND(AQ115=1,AR115=1),1,0)</f>
        <v/>
      </c>
      <c r="AT115" s="7">
        <f>IF(AND(AS115=1,J115="Corrective"),1,0)</f>
        <v/>
      </c>
      <c r="AU115" s="7">
        <f>IF(AND(AS115=1,J115="Préventive"),1,0)</f>
        <v/>
      </c>
      <c r="AV115" s="7">
        <f>IF(AND(AS115=1,Q115="Oui"),1,0)</f>
        <v/>
      </c>
      <c r="AW115" s="21">
        <f>IF(AND(AV115=1,AJ115&lt;&gt;""),AJ115,0)</f>
        <v/>
      </c>
      <c r="AX115" s="21">
        <f>IF(AND(AS115=1,Y115&lt;&gt;""),Y115,0)</f>
        <v/>
      </c>
      <c r="AY115" s="22">
        <f>IF(AND(AS115=1,AH115&lt;&gt;""),AH115,0)</f>
        <v/>
      </c>
      <c r="AZ115" s="22">
        <f>IF(AS115=1,SUM(AE115:AF115),0)</f>
        <v/>
      </c>
      <c r="BA115" s="22">
        <f>IF(AND(AS115=1,AC115="Hors forfait"),AY115,0)</f>
        <v/>
      </c>
      <c r="BB115" s="7">
        <f>IF(AND(AS115=1,AK115&lt;&gt;""),1,0)</f>
        <v/>
      </c>
      <c r="BC115" s="7">
        <f>IF(AND(BB115=1,AK115="Oui"),1,0)</f>
        <v/>
      </c>
      <c r="BD115" s="7">
        <f>IF(AND(AS115=1,AL115&lt;&gt;""),1,0)</f>
        <v/>
      </c>
      <c r="BE115" s="7">
        <f>IF(AND(BD115=1,AL115="Oui"),1,0)</f>
        <v/>
      </c>
      <c r="BF115" s="7">
        <f>IF(AND(AQ115=1,AM115="Non"),1,0)</f>
        <v/>
      </c>
      <c r="BG115" s="21">
        <f>IF(AND(BF115=1,Z115&lt;&gt;""),Z115,0)</f>
        <v/>
      </c>
      <c r="BH115" s="7">
        <f>IF(AND(BF115=1,AN115="Oui"),1,0)</f>
        <v/>
      </c>
      <c r="BI115" s="7">
        <f>IF(AS115=1,N115,"")</f>
        <v/>
      </c>
      <c r="BJ115" s="7">
        <f>IF(BF115=1,N115,"")</f>
        <v/>
      </c>
      <c r="BK115" s="7">
        <f>IF(BF115=1,M115,"")</f>
        <v/>
      </c>
      <c r="BL115" s="7">
        <f>IF(AR115=1,D115&amp;" | "&amp;J115,"")</f>
        <v/>
      </c>
      <c r="BM115" s="7">
        <f>IF(AND(AR115=1,AL115="Non"),D115,"")</f>
        <v/>
      </c>
      <c r="BN115" s="7">
        <f>IF(OR(AO115="",AO115="OK"),0,1)</f>
        <v/>
      </c>
    </row>
    <row r="116" ht="18" customHeight="1">
      <c r="A116" s="7" t="n"/>
      <c r="B116" s="7" t="n"/>
      <c r="C116" s="7" t="n"/>
      <c r="D116" s="7" t="n"/>
      <c r="E116" s="7" t="n"/>
      <c r="F116" s="7" t="n"/>
      <c r="G116" s="7" t="n"/>
      <c r="H116" s="7" t="n"/>
      <c r="I116" s="7" t="n"/>
      <c r="J116" s="7" t="n"/>
      <c r="K116" s="7" t="n"/>
      <c r="L116" s="7" t="n"/>
      <c r="M116" s="7" t="n"/>
      <c r="N116" s="7" t="n"/>
      <c r="O116" s="7" t="n"/>
      <c r="P116" s="7" t="n"/>
      <c r="Q116" s="7" t="n"/>
      <c r="R116" s="20" t="n"/>
      <c r="S116" s="16" t="n"/>
      <c r="T116" s="20" t="n"/>
      <c r="U116" s="20" t="n"/>
      <c r="V116" s="16" t="n"/>
      <c r="W116" s="16" t="n"/>
      <c r="X116" s="21" t="n"/>
      <c r="Y116" s="21" t="n"/>
      <c r="Z116" s="21" t="n"/>
      <c r="AA116" s="21" t="n"/>
      <c r="AB116" s="21" t="n"/>
      <c r="AC116" s="7" t="n"/>
      <c r="AD116" s="7" t="n"/>
      <c r="AE116" s="22" t="n"/>
      <c r="AF116" s="22" t="n"/>
      <c r="AG116" s="22" t="n"/>
      <c r="AH116" s="22">
        <f>IF(A116="","",SUM(AE116:AG116))</f>
        <v/>
      </c>
      <c r="AI116" s="21">
        <f>IF(AND(R116&lt;&gt;"",T116&lt;&gt;""),(T116-R116)*24,"")</f>
        <v/>
      </c>
      <c r="AJ116" s="21">
        <f>IF(AND(R116&lt;&gt;"",U116&lt;&gt;""),(U116-R116)*24,"")</f>
        <v/>
      </c>
      <c r="AK116" s="7">
        <f>IF(OR(AA116="",AI116=""),"",IF(AI116&lt;=AA116,"Oui","Non"))</f>
        <v/>
      </c>
      <c r="AL116" s="7">
        <f>IF(OR(AB116="",AJ116=""),"",IF(AJ116&lt;=AB116,"Oui","Non"))</f>
        <v/>
      </c>
      <c r="AM116" s="7">
        <f>IF(A116="","",IF(OR(N116="Réalisé",N116="Clôturé"),"Oui","Non"))</f>
        <v/>
      </c>
      <c r="AN116" s="7">
        <f>IF(AM116="","",IF(AND(AM116="Non",S116&lt;&gt;"",S116&lt;'Tableau de bord'!$C$7),"Oui","Non"))</f>
        <v/>
      </c>
      <c r="AO116" s="7">
        <f>IF(A116="","",IF(COUNTIF($A$5:$A$504,A116)&gt;1,"N° d’OT en double",IF(COUNTIF('Sites et équipements'!$D$5:$D$204,F116)=0,"Code installation inconnu",IF(OR(D116="",J116="",N116="",M116=""),"Champ obligatoire manquant",IF(AND(R116="",S116=""),"Date de demande ou planifiée manquante",IF(AND(AM116="Oui",V116=""),"Date de réalisation manquante",IF(AND(N116="Clôturé",W116=""),"Date de clôture manquante",IF(OR(AND(T116&lt;&gt;"",R116&lt;&gt;"",T116&lt;R116),AND(U116&lt;&gt;"",T116&lt;&gt;"",U116&lt;T116)),"Chronologie incohérente",IF(AND(Q116="Oui",U116=""),"Rétablissement non daté","OK")))))))))</f>
        <v/>
      </c>
      <c r="AP116" s="16">
        <f>IF(R116&lt;&gt;"",R116,IF(S116&lt;&gt;"",S116,""))</f>
        <v/>
      </c>
      <c r="AQ116" s="7">
        <f>IF(AND(A116&lt;&gt;"",OR('Tableau de bord'!$C$9="",D116='Tableau de bord'!$C$9),OR('Tableau de bord'!$C$10="",E116='Tableau de bord'!$C$10),OR('Tableau de bord'!$C$11="",G116='Tableau de bord'!$C$11),OR('Tableau de bord'!$C$12="",H116='Tableau de bord'!$C$12),OR('Tableau de bord'!$C$13="",J116='Tableau de bord'!$C$13),OR('Tableau de bord'!$C$14="",N116='Tableau de bord'!$C$14),OR('Tableau de bord'!$C$15="",M116='Tableau de bord'!$C$15),OR('Tableau de bord'!$C$16="",O116='Tableau de bord'!$C$16),OR('Tableau de bord'!$C$17="",AD116='Tableau de bord'!$C$17)),1,0)</f>
        <v/>
      </c>
      <c r="AR116" s="7">
        <f>IF(AND(A116&lt;&gt;"",AP116&lt;&gt;""),IF(AND(AP116&gt;='Tableau de bord'!$C$5,AP116&lt;'Tableau de bord'!$C$6+1),1,0),0)</f>
        <v/>
      </c>
      <c r="AS116" s="7">
        <f>IF(AND(AQ116=1,AR116=1),1,0)</f>
        <v/>
      </c>
      <c r="AT116" s="7">
        <f>IF(AND(AS116=1,J116="Corrective"),1,0)</f>
        <v/>
      </c>
      <c r="AU116" s="7">
        <f>IF(AND(AS116=1,J116="Préventive"),1,0)</f>
        <v/>
      </c>
      <c r="AV116" s="7">
        <f>IF(AND(AS116=1,Q116="Oui"),1,0)</f>
        <v/>
      </c>
      <c r="AW116" s="21">
        <f>IF(AND(AV116=1,AJ116&lt;&gt;""),AJ116,0)</f>
        <v/>
      </c>
      <c r="AX116" s="21">
        <f>IF(AND(AS116=1,Y116&lt;&gt;""),Y116,0)</f>
        <v/>
      </c>
      <c r="AY116" s="22">
        <f>IF(AND(AS116=1,AH116&lt;&gt;""),AH116,0)</f>
        <v/>
      </c>
      <c r="AZ116" s="22">
        <f>IF(AS116=1,SUM(AE116:AF116),0)</f>
        <v/>
      </c>
      <c r="BA116" s="22">
        <f>IF(AND(AS116=1,AC116="Hors forfait"),AY116,0)</f>
        <v/>
      </c>
      <c r="BB116" s="7">
        <f>IF(AND(AS116=1,AK116&lt;&gt;""),1,0)</f>
        <v/>
      </c>
      <c r="BC116" s="7">
        <f>IF(AND(BB116=1,AK116="Oui"),1,0)</f>
        <v/>
      </c>
      <c r="BD116" s="7">
        <f>IF(AND(AS116=1,AL116&lt;&gt;""),1,0)</f>
        <v/>
      </c>
      <c r="BE116" s="7">
        <f>IF(AND(BD116=1,AL116="Oui"),1,0)</f>
        <v/>
      </c>
      <c r="BF116" s="7">
        <f>IF(AND(AQ116=1,AM116="Non"),1,0)</f>
        <v/>
      </c>
      <c r="BG116" s="21">
        <f>IF(AND(BF116=1,Z116&lt;&gt;""),Z116,0)</f>
        <v/>
      </c>
      <c r="BH116" s="7">
        <f>IF(AND(BF116=1,AN116="Oui"),1,0)</f>
        <v/>
      </c>
      <c r="BI116" s="7">
        <f>IF(AS116=1,N116,"")</f>
        <v/>
      </c>
      <c r="BJ116" s="7">
        <f>IF(BF116=1,N116,"")</f>
        <v/>
      </c>
      <c r="BK116" s="7">
        <f>IF(BF116=1,M116,"")</f>
        <v/>
      </c>
      <c r="BL116" s="7">
        <f>IF(AR116=1,D116&amp;" | "&amp;J116,"")</f>
        <v/>
      </c>
      <c r="BM116" s="7">
        <f>IF(AND(AR116=1,AL116="Non"),D116,"")</f>
        <v/>
      </c>
      <c r="BN116" s="7">
        <f>IF(OR(AO116="",AO116="OK"),0,1)</f>
        <v/>
      </c>
    </row>
    <row r="117" ht="18" customHeight="1">
      <c r="A117" s="7" t="n"/>
      <c r="B117" s="7" t="n"/>
      <c r="C117" s="7" t="n"/>
      <c r="D117" s="7" t="n"/>
      <c r="E117" s="7" t="n"/>
      <c r="F117" s="7" t="n"/>
      <c r="G117" s="7" t="n"/>
      <c r="H117" s="7" t="n"/>
      <c r="I117" s="7" t="n"/>
      <c r="J117" s="7" t="n"/>
      <c r="K117" s="7" t="n"/>
      <c r="L117" s="7" t="n"/>
      <c r="M117" s="7" t="n"/>
      <c r="N117" s="7" t="n"/>
      <c r="O117" s="7" t="n"/>
      <c r="P117" s="7" t="n"/>
      <c r="Q117" s="7" t="n"/>
      <c r="R117" s="20" t="n"/>
      <c r="S117" s="16" t="n"/>
      <c r="T117" s="20" t="n"/>
      <c r="U117" s="20" t="n"/>
      <c r="V117" s="16" t="n"/>
      <c r="W117" s="16" t="n"/>
      <c r="X117" s="21" t="n"/>
      <c r="Y117" s="21" t="n"/>
      <c r="Z117" s="21" t="n"/>
      <c r="AA117" s="21" t="n"/>
      <c r="AB117" s="21" t="n"/>
      <c r="AC117" s="7" t="n"/>
      <c r="AD117" s="7" t="n"/>
      <c r="AE117" s="22" t="n"/>
      <c r="AF117" s="22" t="n"/>
      <c r="AG117" s="22" t="n"/>
      <c r="AH117" s="22">
        <f>IF(A117="","",SUM(AE117:AG117))</f>
        <v/>
      </c>
      <c r="AI117" s="21">
        <f>IF(AND(R117&lt;&gt;"",T117&lt;&gt;""),(T117-R117)*24,"")</f>
        <v/>
      </c>
      <c r="AJ117" s="21">
        <f>IF(AND(R117&lt;&gt;"",U117&lt;&gt;""),(U117-R117)*24,"")</f>
        <v/>
      </c>
      <c r="AK117" s="7">
        <f>IF(OR(AA117="",AI117=""),"",IF(AI117&lt;=AA117,"Oui","Non"))</f>
        <v/>
      </c>
      <c r="AL117" s="7">
        <f>IF(OR(AB117="",AJ117=""),"",IF(AJ117&lt;=AB117,"Oui","Non"))</f>
        <v/>
      </c>
      <c r="AM117" s="7">
        <f>IF(A117="","",IF(OR(N117="Réalisé",N117="Clôturé"),"Oui","Non"))</f>
        <v/>
      </c>
      <c r="AN117" s="7">
        <f>IF(AM117="","",IF(AND(AM117="Non",S117&lt;&gt;"",S117&lt;'Tableau de bord'!$C$7),"Oui","Non"))</f>
        <v/>
      </c>
      <c r="AO117" s="7">
        <f>IF(A117="","",IF(COUNTIF($A$5:$A$504,A117)&gt;1,"N° d’OT en double",IF(COUNTIF('Sites et équipements'!$D$5:$D$204,F117)=0,"Code installation inconnu",IF(OR(D117="",J117="",N117="",M117=""),"Champ obligatoire manquant",IF(AND(R117="",S117=""),"Date de demande ou planifiée manquante",IF(AND(AM117="Oui",V117=""),"Date de réalisation manquante",IF(AND(N117="Clôturé",W117=""),"Date de clôture manquante",IF(OR(AND(T117&lt;&gt;"",R117&lt;&gt;"",T117&lt;R117),AND(U117&lt;&gt;"",T117&lt;&gt;"",U117&lt;T117)),"Chronologie incohérente",IF(AND(Q117="Oui",U117=""),"Rétablissement non daté","OK")))))))))</f>
        <v/>
      </c>
      <c r="AP117" s="16">
        <f>IF(R117&lt;&gt;"",R117,IF(S117&lt;&gt;"",S117,""))</f>
        <v/>
      </c>
      <c r="AQ117" s="7">
        <f>IF(AND(A117&lt;&gt;"",OR('Tableau de bord'!$C$9="",D117='Tableau de bord'!$C$9),OR('Tableau de bord'!$C$10="",E117='Tableau de bord'!$C$10),OR('Tableau de bord'!$C$11="",G117='Tableau de bord'!$C$11),OR('Tableau de bord'!$C$12="",H117='Tableau de bord'!$C$12),OR('Tableau de bord'!$C$13="",J117='Tableau de bord'!$C$13),OR('Tableau de bord'!$C$14="",N117='Tableau de bord'!$C$14),OR('Tableau de bord'!$C$15="",M117='Tableau de bord'!$C$15),OR('Tableau de bord'!$C$16="",O117='Tableau de bord'!$C$16),OR('Tableau de bord'!$C$17="",AD117='Tableau de bord'!$C$17)),1,0)</f>
        <v/>
      </c>
      <c r="AR117" s="7">
        <f>IF(AND(A117&lt;&gt;"",AP117&lt;&gt;""),IF(AND(AP117&gt;='Tableau de bord'!$C$5,AP117&lt;'Tableau de bord'!$C$6+1),1,0),0)</f>
        <v/>
      </c>
      <c r="AS117" s="7">
        <f>IF(AND(AQ117=1,AR117=1),1,0)</f>
        <v/>
      </c>
      <c r="AT117" s="7">
        <f>IF(AND(AS117=1,J117="Corrective"),1,0)</f>
        <v/>
      </c>
      <c r="AU117" s="7">
        <f>IF(AND(AS117=1,J117="Préventive"),1,0)</f>
        <v/>
      </c>
      <c r="AV117" s="7">
        <f>IF(AND(AS117=1,Q117="Oui"),1,0)</f>
        <v/>
      </c>
      <c r="AW117" s="21">
        <f>IF(AND(AV117=1,AJ117&lt;&gt;""),AJ117,0)</f>
        <v/>
      </c>
      <c r="AX117" s="21">
        <f>IF(AND(AS117=1,Y117&lt;&gt;""),Y117,0)</f>
        <v/>
      </c>
      <c r="AY117" s="22">
        <f>IF(AND(AS117=1,AH117&lt;&gt;""),AH117,0)</f>
        <v/>
      </c>
      <c r="AZ117" s="22">
        <f>IF(AS117=1,SUM(AE117:AF117),0)</f>
        <v/>
      </c>
      <c r="BA117" s="22">
        <f>IF(AND(AS117=1,AC117="Hors forfait"),AY117,0)</f>
        <v/>
      </c>
      <c r="BB117" s="7">
        <f>IF(AND(AS117=1,AK117&lt;&gt;""),1,0)</f>
        <v/>
      </c>
      <c r="BC117" s="7">
        <f>IF(AND(BB117=1,AK117="Oui"),1,0)</f>
        <v/>
      </c>
      <c r="BD117" s="7">
        <f>IF(AND(AS117=1,AL117&lt;&gt;""),1,0)</f>
        <v/>
      </c>
      <c r="BE117" s="7">
        <f>IF(AND(BD117=1,AL117="Oui"),1,0)</f>
        <v/>
      </c>
      <c r="BF117" s="7">
        <f>IF(AND(AQ117=1,AM117="Non"),1,0)</f>
        <v/>
      </c>
      <c r="BG117" s="21">
        <f>IF(AND(BF117=1,Z117&lt;&gt;""),Z117,0)</f>
        <v/>
      </c>
      <c r="BH117" s="7">
        <f>IF(AND(BF117=1,AN117="Oui"),1,0)</f>
        <v/>
      </c>
      <c r="BI117" s="7">
        <f>IF(AS117=1,N117,"")</f>
        <v/>
      </c>
      <c r="BJ117" s="7">
        <f>IF(BF117=1,N117,"")</f>
        <v/>
      </c>
      <c r="BK117" s="7">
        <f>IF(BF117=1,M117,"")</f>
        <v/>
      </c>
      <c r="BL117" s="7">
        <f>IF(AR117=1,D117&amp;" | "&amp;J117,"")</f>
        <v/>
      </c>
      <c r="BM117" s="7">
        <f>IF(AND(AR117=1,AL117="Non"),D117,"")</f>
        <v/>
      </c>
      <c r="BN117" s="7">
        <f>IF(OR(AO117="",AO117="OK"),0,1)</f>
        <v/>
      </c>
    </row>
    <row r="118" ht="18" customHeight="1">
      <c r="A118" s="7" t="n"/>
      <c r="B118" s="7" t="n"/>
      <c r="C118" s="7" t="n"/>
      <c r="D118" s="7" t="n"/>
      <c r="E118" s="7" t="n"/>
      <c r="F118" s="7" t="n"/>
      <c r="G118" s="7" t="n"/>
      <c r="H118" s="7" t="n"/>
      <c r="I118" s="7" t="n"/>
      <c r="J118" s="7" t="n"/>
      <c r="K118" s="7" t="n"/>
      <c r="L118" s="7" t="n"/>
      <c r="M118" s="7" t="n"/>
      <c r="N118" s="7" t="n"/>
      <c r="O118" s="7" t="n"/>
      <c r="P118" s="7" t="n"/>
      <c r="Q118" s="7" t="n"/>
      <c r="R118" s="20" t="n"/>
      <c r="S118" s="16" t="n"/>
      <c r="T118" s="20" t="n"/>
      <c r="U118" s="20" t="n"/>
      <c r="V118" s="16" t="n"/>
      <c r="W118" s="16" t="n"/>
      <c r="X118" s="21" t="n"/>
      <c r="Y118" s="21" t="n"/>
      <c r="Z118" s="21" t="n"/>
      <c r="AA118" s="21" t="n"/>
      <c r="AB118" s="21" t="n"/>
      <c r="AC118" s="7" t="n"/>
      <c r="AD118" s="7" t="n"/>
      <c r="AE118" s="22" t="n"/>
      <c r="AF118" s="22" t="n"/>
      <c r="AG118" s="22" t="n"/>
      <c r="AH118" s="22">
        <f>IF(A118="","",SUM(AE118:AG118))</f>
        <v/>
      </c>
      <c r="AI118" s="21">
        <f>IF(AND(R118&lt;&gt;"",T118&lt;&gt;""),(T118-R118)*24,"")</f>
        <v/>
      </c>
      <c r="AJ118" s="21">
        <f>IF(AND(R118&lt;&gt;"",U118&lt;&gt;""),(U118-R118)*24,"")</f>
        <v/>
      </c>
      <c r="AK118" s="7">
        <f>IF(OR(AA118="",AI118=""),"",IF(AI118&lt;=AA118,"Oui","Non"))</f>
        <v/>
      </c>
      <c r="AL118" s="7">
        <f>IF(OR(AB118="",AJ118=""),"",IF(AJ118&lt;=AB118,"Oui","Non"))</f>
        <v/>
      </c>
      <c r="AM118" s="7">
        <f>IF(A118="","",IF(OR(N118="Réalisé",N118="Clôturé"),"Oui","Non"))</f>
        <v/>
      </c>
      <c r="AN118" s="7">
        <f>IF(AM118="","",IF(AND(AM118="Non",S118&lt;&gt;"",S118&lt;'Tableau de bord'!$C$7),"Oui","Non"))</f>
        <v/>
      </c>
      <c r="AO118" s="7">
        <f>IF(A118="","",IF(COUNTIF($A$5:$A$504,A118)&gt;1,"N° d’OT en double",IF(COUNTIF('Sites et équipements'!$D$5:$D$204,F118)=0,"Code installation inconnu",IF(OR(D118="",J118="",N118="",M118=""),"Champ obligatoire manquant",IF(AND(R118="",S118=""),"Date de demande ou planifiée manquante",IF(AND(AM118="Oui",V118=""),"Date de réalisation manquante",IF(AND(N118="Clôturé",W118=""),"Date de clôture manquante",IF(OR(AND(T118&lt;&gt;"",R118&lt;&gt;"",T118&lt;R118),AND(U118&lt;&gt;"",T118&lt;&gt;"",U118&lt;T118)),"Chronologie incohérente",IF(AND(Q118="Oui",U118=""),"Rétablissement non daté","OK")))))))))</f>
        <v/>
      </c>
      <c r="AP118" s="16">
        <f>IF(R118&lt;&gt;"",R118,IF(S118&lt;&gt;"",S118,""))</f>
        <v/>
      </c>
      <c r="AQ118" s="7">
        <f>IF(AND(A118&lt;&gt;"",OR('Tableau de bord'!$C$9="",D118='Tableau de bord'!$C$9),OR('Tableau de bord'!$C$10="",E118='Tableau de bord'!$C$10),OR('Tableau de bord'!$C$11="",G118='Tableau de bord'!$C$11),OR('Tableau de bord'!$C$12="",H118='Tableau de bord'!$C$12),OR('Tableau de bord'!$C$13="",J118='Tableau de bord'!$C$13),OR('Tableau de bord'!$C$14="",N118='Tableau de bord'!$C$14),OR('Tableau de bord'!$C$15="",M118='Tableau de bord'!$C$15),OR('Tableau de bord'!$C$16="",O118='Tableau de bord'!$C$16),OR('Tableau de bord'!$C$17="",AD118='Tableau de bord'!$C$17)),1,0)</f>
        <v/>
      </c>
      <c r="AR118" s="7">
        <f>IF(AND(A118&lt;&gt;"",AP118&lt;&gt;""),IF(AND(AP118&gt;='Tableau de bord'!$C$5,AP118&lt;'Tableau de bord'!$C$6+1),1,0),0)</f>
        <v/>
      </c>
      <c r="AS118" s="7">
        <f>IF(AND(AQ118=1,AR118=1),1,0)</f>
        <v/>
      </c>
      <c r="AT118" s="7">
        <f>IF(AND(AS118=1,J118="Corrective"),1,0)</f>
        <v/>
      </c>
      <c r="AU118" s="7">
        <f>IF(AND(AS118=1,J118="Préventive"),1,0)</f>
        <v/>
      </c>
      <c r="AV118" s="7">
        <f>IF(AND(AS118=1,Q118="Oui"),1,0)</f>
        <v/>
      </c>
      <c r="AW118" s="21">
        <f>IF(AND(AV118=1,AJ118&lt;&gt;""),AJ118,0)</f>
        <v/>
      </c>
      <c r="AX118" s="21">
        <f>IF(AND(AS118=1,Y118&lt;&gt;""),Y118,0)</f>
        <v/>
      </c>
      <c r="AY118" s="22">
        <f>IF(AND(AS118=1,AH118&lt;&gt;""),AH118,0)</f>
        <v/>
      </c>
      <c r="AZ118" s="22">
        <f>IF(AS118=1,SUM(AE118:AF118),0)</f>
        <v/>
      </c>
      <c r="BA118" s="22">
        <f>IF(AND(AS118=1,AC118="Hors forfait"),AY118,0)</f>
        <v/>
      </c>
      <c r="BB118" s="7">
        <f>IF(AND(AS118=1,AK118&lt;&gt;""),1,0)</f>
        <v/>
      </c>
      <c r="BC118" s="7">
        <f>IF(AND(BB118=1,AK118="Oui"),1,0)</f>
        <v/>
      </c>
      <c r="BD118" s="7">
        <f>IF(AND(AS118=1,AL118&lt;&gt;""),1,0)</f>
        <v/>
      </c>
      <c r="BE118" s="7">
        <f>IF(AND(BD118=1,AL118="Oui"),1,0)</f>
        <v/>
      </c>
      <c r="BF118" s="7">
        <f>IF(AND(AQ118=1,AM118="Non"),1,0)</f>
        <v/>
      </c>
      <c r="BG118" s="21">
        <f>IF(AND(BF118=1,Z118&lt;&gt;""),Z118,0)</f>
        <v/>
      </c>
      <c r="BH118" s="7">
        <f>IF(AND(BF118=1,AN118="Oui"),1,0)</f>
        <v/>
      </c>
      <c r="BI118" s="7">
        <f>IF(AS118=1,N118,"")</f>
        <v/>
      </c>
      <c r="BJ118" s="7">
        <f>IF(BF118=1,N118,"")</f>
        <v/>
      </c>
      <c r="BK118" s="7">
        <f>IF(BF118=1,M118,"")</f>
        <v/>
      </c>
      <c r="BL118" s="7">
        <f>IF(AR118=1,D118&amp;" | "&amp;J118,"")</f>
        <v/>
      </c>
      <c r="BM118" s="7">
        <f>IF(AND(AR118=1,AL118="Non"),D118,"")</f>
        <v/>
      </c>
      <c r="BN118" s="7">
        <f>IF(OR(AO118="",AO118="OK"),0,1)</f>
        <v/>
      </c>
    </row>
    <row r="119" ht="18" customHeight="1">
      <c r="A119" s="7" t="n"/>
      <c r="B119" s="7" t="n"/>
      <c r="C119" s="7" t="n"/>
      <c r="D119" s="7" t="n"/>
      <c r="E119" s="7" t="n"/>
      <c r="F119" s="7" t="n"/>
      <c r="G119" s="7" t="n"/>
      <c r="H119" s="7" t="n"/>
      <c r="I119" s="7" t="n"/>
      <c r="J119" s="7" t="n"/>
      <c r="K119" s="7" t="n"/>
      <c r="L119" s="7" t="n"/>
      <c r="M119" s="7" t="n"/>
      <c r="N119" s="7" t="n"/>
      <c r="O119" s="7" t="n"/>
      <c r="P119" s="7" t="n"/>
      <c r="Q119" s="7" t="n"/>
      <c r="R119" s="20" t="n"/>
      <c r="S119" s="16" t="n"/>
      <c r="T119" s="20" t="n"/>
      <c r="U119" s="20" t="n"/>
      <c r="V119" s="16" t="n"/>
      <c r="W119" s="16" t="n"/>
      <c r="X119" s="21" t="n"/>
      <c r="Y119" s="21" t="n"/>
      <c r="Z119" s="21" t="n"/>
      <c r="AA119" s="21" t="n"/>
      <c r="AB119" s="21" t="n"/>
      <c r="AC119" s="7" t="n"/>
      <c r="AD119" s="7" t="n"/>
      <c r="AE119" s="22" t="n"/>
      <c r="AF119" s="22" t="n"/>
      <c r="AG119" s="22" t="n"/>
      <c r="AH119" s="22">
        <f>IF(A119="","",SUM(AE119:AG119))</f>
        <v/>
      </c>
      <c r="AI119" s="21">
        <f>IF(AND(R119&lt;&gt;"",T119&lt;&gt;""),(T119-R119)*24,"")</f>
        <v/>
      </c>
      <c r="AJ119" s="21">
        <f>IF(AND(R119&lt;&gt;"",U119&lt;&gt;""),(U119-R119)*24,"")</f>
        <v/>
      </c>
      <c r="AK119" s="7">
        <f>IF(OR(AA119="",AI119=""),"",IF(AI119&lt;=AA119,"Oui","Non"))</f>
        <v/>
      </c>
      <c r="AL119" s="7">
        <f>IF(OR(AB119="",AJ119=""),"",IF(AJ119&lt;=AB119,"Oui","Non"))</f>
        <v/>
      </c>
      <c r="AM119" s="7">
        <f>IF(A119="","",IF(OR(N119="Réalisé",N119="Clôturé"),"Oui","Non"))</f>
        <v/>
      </c>
      <c r="AN119" s="7">
        <f>IF(AM119="","",IF(AND(AM119="Non",S119&lt;&gt;"",S119&lt;'Tableau de bord'!$C$7),"Oui","Non"))</f>
        <v/>
      </c>
      <c r="AO119" s="7">
        <f>IF(A119="","",IF(COUNTIF($A$5:$A$504,A119)&gt;1,"N° d’OT en double",IF(COUNTIF('Sites et équipements'!$D$5:$D$204,F119)=0,"Code installation inconnu",IF(OR(D119="",J119="",N119="",M119=""),"Champ obligatoire manquant",IF(AND(R119="",S119=""),"Date de demande ou planifiée manquante",IF(AND(AM119="Oui",V119=""),"Date de réalisation manquante",IF(AND(N119="Clôturé",W119=""),"Date de clôture manquante",IF(OR(AND(T119&lt;&gt;"",R119&lt;&gt;"",T119&lt;R119),AND(U119&lt;&gt;"",T119&lt;&gt;"",U119&lt;T119)),"Chronologie incohérente",IF(AND(Q119="Oui",U119=""),"Rétablissement non daté","OK")))))))))</f>
        <v/>
      </c>
      <c r="AP119" s="16">
        <f>IF(R119&lt;&gt;"",R119,IF(S119&lt;&gt;"",S119,""))</f>
        <v/>
      </c>
      <c r="AQ119" s="7">
        <f>IF(AND(A119&lt;&gt;"",OR('Tableau de bord'!$C$9="",D119='Tableau de bord'!$C$9),OR('Tableau de bord'!$C$10="",E119='Tableau de bord'!$C$10),OR('Tableau de bord'!$C$11="",G119='Tableau de bord'!$C$11),OR('Tableau de bord'!$C$12="",H119='Tableau de bord'!$C$12),OR('Tableau de bord'!$C$13="",J119='Tableau de bord'!$C$13),OR('Tableau de bord'!$C$14="",N119='Tableau de bord'!$C$14),OR('Tableau de bord'!$C$15="",M119='Tableau de bord'!$C$15),OR('Tableau de bord'!$C$16="",O119='Tableau de bord'!$C$16),OR('Tableau de bord'!$C$17="",AD119='Tableau de bord'!$C$17)),1,0)</f>
        <v/>
      </c>
      <c r="AR119" s="7">
        <f>IF(AND(A119&lt;&gt;"",AP119&lt;&gt;""),IF(AND(AP119&gt;='Tableau de bord'!$C$5,AP119&lt;'Tableau de bord'!$C$6+1),1,0),0)</f>
        <v/>
      </c>
      <c r="AS119" s="7">
        <f>IF(AND(AQ119=1,AR119=1),1,0)</f>
        <v/>
      </c>
      <c r="AT119" s="7">
        <f>IF(AND(AS119=1,J119="Corrective"),1,0)</f>
        <v/>
      </c>
      <c r="AU119" s="7">
        <f>IF(AND(AS119=1,J119="Préventive"),1,0)</f>
        <v/>
      </c>
      <c r="AV119" s="7">
        <f>IF(AND(AS119=1,Q119="Oui"),1,0)</f>
        <v/>
      </c>
      <c r="AW119" s="21">
        <f>IF(AND(AV119=1,AJ119&lt;&gt;""),AJ119,0)</f>
        <v/>
      </c>
      <c r="AX119" s="21">
        <f>IF(AND(AS119=1,Y119&lt;&gt;""),Y119,0)</f>
        <v/>
      </c>
      <c r="AY119" s="22">
        <f>IF(AND(AS119=1,AH119&lt;&gt;""),AH119,0)</f>
        <v/>
      </c>
      <c r="AZ119" s="22">
        <f>IF(AS119=1,SUM(AE119:AF119),0)</f>
        <v/>
      </c>
      <c r="BA119" s="22">
        <f>IF(AND(AS119=1,AC119="Hors forfait"),AY119,0)</f>
        <v/>
      </c>
      <c r="BB119" s="7">
        <f>IF(AND(AS119=1,AK119&lt;&gt;""),1,0)</f>
        <v/>
      </c>
      <c r="BC119" s="7">
        <f>IF(AND(BB119=1,AK119="Oui"),1,0)</f>
        <v/>
      </c>
      <c r="BD119" s="7">
        <f>IF(AND(AS119=1,AL119&lt;&gt;""),1,0)</f>
        <v/>
      </c>
      <c r="BE119" s="7">
        <f>IF(AND(BD119=1,AL119="Oui"),1,0)</f>
        <v/>
      </c>
      <c r="BF119" s="7">
        <f>IF(AND(AQ119=1,AM119="Non"),1,0)</f>
        <v/>
      </c>
      <c r="BG119" s="21">
        <f>IF(AND(BF119=1,Z119&lt;&gt;""),Z119,0)</f>
        <v/>
      </c>
      <c r="BH119" s="7">
        <f>IF(AND(BF119=1,AN119="Oui"),1,0)</f>
        <v/>
      </c>
      <c r="BI119" s="7">
        <f>IF(AS119=1,N119,"")</f>
        <v/>
      </c>
      <c r="BJ119" s="7">
        <f>IF(BF119=1,N119,"")</f>
        <v/>
      </c>
      <c r="BK119" s="7">
        <f>IF(BF119=1,M119,"")</f>
        <v/>
      </c>
      <c r="BL119" s="7">
        <f>IF(AR119=1,D119&amp;" | "&amp;J119,"")</f>
        <v/>
      </c>
      <c r="BM119" s="7">
        <f>IF(AND(AR119=1,AL119="Non"),D119,"")</f>
        <v/>
      </c>
      <c r="BN119" s="7">
        <f>IF(OR(AO119="",AO119="OK"),0,1)</f>
        <v/>
      </c>
    </row>
    <row r="120" ht="18" customHeight="1">
      <c r="A120" s="7" t="n"/>
      <c r="B120" s="7" t="n"/>
      <c r="C120" s="7" t="n"/>
      <c r="D120" s="7" t="n"/>
      <c r="E120" s="7" t="n"/>
      <c r="F120" s="7" t="n"/>
      <c r="G120" s="7" t="n"/>
      <c r="H120" s="7" t="n"/>
      <c r="I120" s="7" t="n"/>
      <c r="J120" s="7" t="n"/>
      <c r="K120" s="7" t="n"/>
      <c r="L120" s="7" t="n"/>
      <c r="M120" s="7" t="n"/>
      <c r="N120" s="7" t="n"/>
      <c r="O120" s="7" t="n"/>
      <c r="P120" s="7" t="n"/>
      <c r="Q120" s="7" t="n"/>
      <c r="R120" s="20" t="n"/>
      <c r="S120" s="16" t="n"/>
      <c r="T120" s="20" t="n"/>
      <c r="U120" s="20" t="n"/>
      <c r="V120" s="16" t="n"/>
      <c r="W120" s="16" t="n"/>
      <c r="X120" s="21" t="n"/>
      <c r="Y120" s="21" t="n"/>
      <c r="Z120" s="21" t="n"/>
      <c r="AA120" s="21" t="n"/>
      <c r="AB120" s="21" t="n"/>
      <c r="AC120" s="7" t="n"/>
      <c r="AD120" s="7" t="n"/>
      <c r="AE120" s="22" t="n"/>
      <c r="AF120" s="22" t="n"/>
      <c r="AG120" s="22" t="n"/>
      <c r="AH120" s="22">
        <f>IF(A120="","",SUM(AE120:AG120))</f>
        <v/>
      </c>
      <c r="AI120" s="21">
        <f>IF(AND(R120&lt;&gt;"",T120&lt;&gt;""),(T120-R120)*24,"")</f>
        <v/>
      </c>
      <c r="AJ120" s="21">
        <f>IF(AND(R120&lt;&gt;"",U120&lt;&gt;""),(U120-R120)*24,"")</f>
        <v/>
      </c>
      <c r="AK120" s="7">
        <f>IF(OR(AA120="",AI120=""),"",IF(AI120&lt;=AA120,"Oui","Non"))</f>
        <v/>
      </c>
      <c r="AL120" s="7">
        <f>IF(OR(AB120="",AJ120=""),"",IF(AJ120&lt;=AB120,"Oui","Non"))</f>
        <v/>
      </c>
      <c r="AM120" s="7">
        <f>IF(A120="","",IF(OR(N120="Réalisé",N120="Clôturé"),"Oui","Non"))</f>
        <v/>
      </c>
      <c r="AN120" s="7">
        <f>IF(AM120="","",IF(AND(AM120="Non",S120&lt;&gt;"",S120&lt;'Tableau de bord'!$C$7),"Oui","Non"))</f>
        <v/>
      </c>
      <c r="AO120" s="7">
        <f>IF(A120="","",IF(COUNTIF($A$5:$A$504,A120)&gt;1,"N° d’OT en double",IF(COUNTIF('Sites et équipements'!$D$5:$D$204,F120)=0,"Code installation inconnu",IF(OR(D120="",J120="",N120="",M120=""),"Champ obligatoire manquant",IF(AND(R120="",S120=""),"Date de demande ou planifiée manquante",IF(AND(AM120="Oui",V120=""),"Date de réalisation manquante",IF(AND(N120="Clôturé",W120=""),"Date de clôture manquante",IF(OR(AND(T120&lt;&gt;"",R120&lt;&gt;"",T120&lt;R120),AND(U120&lt;&gt;"",T120&lt;&gt;"",U120&lt;T120)),"Chronologie incohérente",IF(AND(Q120="Oui",U120=""),"Rétablissement non daté","OK")))))))))</f>
        <v/>
      </c>
      <c r="AP120" s="16">
        <f>IF(R120&lt;&gt;"",R120,IF(S120&lt;&gt;"",S120,""))</f>
        <v/>
      </c>
      <c r="AQ120" s="7">
        <f>IF(AND(A120&lt;&gt;"",OR('Tableau de bord'!$C$9="",D120='Tableau de bord'!$C$9),OR('Tableau de bord'!$C$10="",E120='Tableau de bord'!$C$10),OR('Tableau de bord'!$C$11="",G120='Tableau de bord'!$C$11),OR('Tableau de bord'!$C$12="",H120='Tableau de bord'!$C$12),OR('Tableau de bord'!$C$13="",J120='Tableau de bord'!$C$13),OR('Tableau de bord'!$C$14="",N120='Tableau de bord'!$C$14),OR('Tableau de bord'!$C$15="",M120='Tableau de bord'!$C$15),OR('Tableau de bord'!$C$16="",O120='Tableau de bord'!$C$16),OR('Tableau de bord'!$C$17="",AD120='Tableau de bord'!$C$17)),1,0)</f>
        <v/>
      </c>
      <c r="AR120" s="7">
        <f>IF(AND(A120&lt;&gt;"",AP120&lt;&gt;""),IF(AND(AP120&gt;='Tableau de bord'!$C$5,AP120&lt;'Tableau de bord'!$C$6+1),1,0),0)</f>
        <v/>
      </c>
      <c r="AS120" s="7">
        <f>IF(AND(AQ120=1,AR120=1),1,0)</f>
        <v/>
      </c>
      <c r="AT120" s="7">
        <f>IF(AND(AS120=1,J120="Corrective"),1,0)</f>
        <v/>
      </c>
      <c r="AU120" s="7">
        <f>IF(AND(AS120=1,J120="Préventive"),1,0)</f>
        <v/>
      </c>
      <c r="AV120" s="7">
        <f>IF(AND(AS120=1,Q120="Oui"),1,0)</f>
        <v/>
      </c>
      <c r="AW120" s="21">
        <f>IF(AND(AV120=1,AJ120&lt;&gt;""),AJ120,0)</f>
        <v/>
      </c>
      <c r="AX120" s="21">
        <f>IF(AND(AS120=1,Y120&lt;&gt;""),Y120,0)</f>
        <v/>
      </c>
      <c r="AY120" s="22">
        <f>IF(AND(AS120=1,AH120&lt;&gt;""),AH120,0)</f>
        <v/>
      </c>
      <c r="AZ120" s="22">
        <f>IF(AS120=1,SUM(AE120:AF120),0)</f>
        <v/>
      </c>
      <c r="BA120" s="22">
        <f>IF(AND(AS120=1,AC120="Hors forfait"),AY120,0)</f>
        <v/>
      </c>
      <c r="BB120" s="7">
        <f>IF(AND(AS120=1,AK120&lt;&gt;""),1,0)</f>
        <v/>
      </c>
      <c r="BC120" s="7">
        <f>IF(AND(BB120=1,AK120="Oui"),1,0)</f>
        <v/>
      </c>
      <c r="BD120" s="7">
        <f>IF(AND(AS120=1,AL120&lt;&gt;""),1,0)</f>
        <v/>
      </c>
      <c r="BE120" s="7">
        <f>IF(AND(BD120=1,AL120="Oui"),1,0)</f>
        <v/>
      </c>
      <c r="BF120" s="7">
        <f>IF(AND(AQ120=1,AM120="Non"),1,0)</f>
        <v/>
      </c>
      <c r="BG120" s="21">
        <f>IF(AND(BF120=1,Z120&lt;&gt;""),Z120,0)</f>
        <v/>
      </c>
      <c r="BH120" s="7">
        <f>IF(AND(BF120=1,AN120="Oui"),1,0)</f>
        <v/>
      </c>
      <c r="BI120" s="7">
        <f>IF(AS120=1,N120,"")</f>
        <v/>
      </c>
      <c r="BJ120" s="7">
        <f>IF(BF120=1,N120,"")</f>
        <v/>
      </c>
      <c r="BK120" s="7">
        <f>IF(BF120=1,M120,"")</f>
        <v/>
      </c>
      <c r="BL120" s="7">
        <f>IF(AR120=1,D120&amp;" | "&amp;J120,"")</f>
        <v/>
      </c>
      <c r="BM120" s="7">
        <f>IF(AND(AR120=1,AL120="Non"),D120,"")</f>
        <v/>
      </c>
      <c r="BN120" s="7">
        <f>IF(OR(AO120="",AO120="OK"),0,1)</f>
        <v/>
      </c>
    </row>
    <row r="121" ht="18" customHeight="1">
      <c r="A121" s="7" t="n"/>
      <c r="B121" s="7" t="n"/>
      <c r="C121" s="7" t="n"/>
      <c r="D121" s="7" t="n"/>
      <c r="E121" s="7" t="n"/>
      <c r="F121" s="7" t="n"/>
      <c r="G121" s="7" t="n"/>
      <c r="H121" s="7" t="n"/>
      <c r="I121" s="7" t="n"/>
      <c r="J121" s="7" t="n"/>
      <c r="K121" s="7" t="n"/>
      <c r="L121" s="7" t="n"/>
      <c r="M121" s="7" t="n"/>
      <c r="N121" s="7" t="n"/>
      <c r="O121" s="7" t="n"/>
      <c r="P121" s="7" t="n"/>
      <c r="Q121" s="7" t="n"/>
      <c r="R121" s="20" t="n"/>
      <c r="S121" s="16" t="n"/>
      <c r="T121" s="20" t="n"/>
      <c r="U121" s="20" t="n"/>
      <c r="V121" s="16" t="n"/>
      <c r="W121" s="16" t="n"/>
      <c r="X121" s="21" t="n"/>
      <c r="Y121" s="21" t="n"/>
      <c r="Z121" s="21" t="n"/>
      <c r="AA121" s="21" t="n"/>
      <c r="AB121" s="21" t="n"/>
      <c r="AC121" s="7" t="n"/>
      <c r="AD121" s="7" t="n"/>
      <c r="AE121" s="22" t="n"/>
      <c r="AF121" s="22" t="n"/>
      <c r="AG121" s="22" t="n"/>
      <c r="AH121" s="22">
        <f>IF(A121="","",SUM(AE121:AG121))</f>
        <v/>
      </c>
      <c r="AI121" s="21">
        <f>IF(AND(R121&lt;&gt;"",T121&lt;&gt;""),(T121-R121)*24,"")</f>
        <v/>
      </c>
      <c r="AJ121" s="21">
        <f>IF(AND(R121&lt;&gt;"",U121&lt;&gt;""),(U121-R121)*24,"")</f>
        <v/>
      </c>
      <c r="AK121" s="7">
        <f>IF(OR(AA121="",AI121=""),"",IF(AI121&lt;=AA121,"Oui","Non"))</f>
        <v/>
      </c>
      <c r="AL121" s="7">
        <f>IF(OR(AB121="",AJ121=""),"",IF(AJ121&lt;=AB121,"Oui","Non"))</f>
        <v/>
      </c>
      <c r="AM121" s="7">
        <f>IF(A121="","",IF(OR(N121="Réalisé",N121="Clôturé"),"Oui","Non"))</f>
        <v/>
      </c>
      <c r="AN121" s="7">
        <f>IF(AM121="","",IF(AND(AM121="Non",S121&lt;&gt;"",S121&lt;'Tableau de bord'!$C$7),"Oui","Non"))</f>
        <v/>
      </c>
      <c r="AO121" s="7">
        <f>IF(A121="","",IF(COUNTIF($A$5:$A$504,A121)&gt;1,"N° d’OT en double",IF(COUNTIF('Sites et équipements'!$D$5:$D$204,F121)=0,"Code installation inconnu",IF(OR(D121="",J121="",N121="",M121=""),"Champ obligatoire manquant",IF(AND(R121="",S121=""),"Date de demande ou planifiée manquante",IF(AND(AM121="Oui",V121=""),"Date de réalisation manquante",IF(AND(N121="Clôturé",W121=""),"Date de clôture manquante",IF(OR(AND(T121&lt;&gt;"",R121&lt;&gt;"",T121&lt;R121),AND(U121&lt;&gt;"",T121&lt;&gt;"",U121&lt;T121)),"Chronologie incohérente",IF(AND(Q121="Oui",U121=""),"Rétablissement non daté","OK")))))))))</f>
        <v/>
      </c>
      <c r="AP121" s="16">
        <f>IF(R121&lt;&gt;"",R121,IF(S121&lt;&gt;"",S121,""))</f>
        <v/>
      </c>
      <c r="AQ121" s="7">
        <f>IF(AND(A121&lt;&gt;"",OR('Tableau de bord'!$C$9="",D121='Tableau de bord'!$C$9),OR('Tableau de bord'!$C$10="",E121='Tableau de bord'!$C$10),OR('Tableau de bord'!$C$11="",G121='Tableau de bord'!$C$11),OR('Tableau de bord'!$C$12="",H121='Tableau de bord'!$C$12),OR('Tableau de bord'!$C$13="",J121='Tableau de bord'!$C$13),OR('Tableau de bord'!$C$14="",N121='Tableau de bord'!$C$14),OR('Tableau de bord'!$C$15="",M121='Tableau de bord'!$C$15),OR('Tableau de bord'!$C$16="",O121='Tableau de bord'!$C$16),OR('Tableau de bord'!$C$17="",AD121='Tableau de bord'!$C$17)),1,0)</f>
        <v/>
      </c>
      <c r="AR121" s="7">
        <f>IF(AND(A121&lt;&gt;"",AP121&lt;&gt;""),IF(AND(AP121&gt;='Tableau de bord'!$C$5,AP121&lt;'Tableau de bord'!$C$6+1),1,0),0)</f>
        <v/>
      </c>
      <c r="AS121" s="7">
        <f>IF(AND(AQ121=1,AR121=1),1,0)</f>
        <v/>
      </c>
      <c r="AT121" s="7">
        <f>IF(AND(AS121=1,J121="Corrective"),1,0)</f>
        <v/>
      </c>
      <c r="AU121" s="7">
        <f>IF(AND(AS121=1,J121="Préventive"),1,0)</f>
        <v/>
      </c>
      <c r="AV121" s="7">
        <f>IF(AND(AS121=1,Q121="Oui"),1,0)</f>
        <v/>
      </c>
      <c r="AW121" s="21">
        <f>IF(AND(AV121=1,AJ121&lt;&gt;""),AJ121,0)</f>
        <v/>
      </c>
      <c r="AX121" s="21">
        <f>IF(AND(AS121=1,Y121&lt;&gt;""),Y121,0)</f>
        <v/>
      </c>
      <c r="AY121" s="22">
        <f>IF(AND(AS121=1,AH121&lt;&gt;""),AH121,0)</f>
        <v/>
      </c>
      <c r="AZ121" s="22">
        <f>IF(AS121=1,SUM(AE121:AF121),0)</f>
        <v/>
      </c>
      <c r="BA121" s="22">
        <f>IF(AND(AS121=1,AC121="Hors forfait"),AY121,0)</f>
        <v/>
      </c>
      <c r="BB121" s="7">
        <f>IF(AND(AS121=1,AK121&lt;&gt;""),1,0)</f>
        <v/>
      </c>
      <c r="BC121" s="7">
        <f>IF(AND(BB121=1,AK121="Oui"),1,0)</f>
        <v/>
      </c>
      <c r="BD121" s="7">
        <f>IF(AND(AS121=1,AL121&lt;&gt;""),1,0)</f>
        <v/>
      </c>
      <c r="BE121" s="7">
        <f>IF(AND(BD121=1,AL121="Oui"),1,0)</f>
        <v/>
      </c>
      <c r="BF121" s="7">
        <f>IF(AND(AQ121=1,AM121="Non"),1,0)</f>
        <v/>
      </c>
      <c r="BG121" s="21">
        <f>IF(AND(BF121=1,Z121&lt;&gt;""),Z121,0)</f>
        <v/>
      </c>
      <c r="BH121" s="7">
        <f>IF(AND(BF121=1,AN121="Oui"),1,0)</f>
        <v/>
      </c>
      <c r="BI121" s="7">
        <f>IF(AS121=1,N121,"")</f>
        <v/>
      </c>
      <c r="BJ121" s="7">
        <f>IF(BF121=1,N121,"")</f>
        <v/>
      </c>
      <c r="BK121" s="7">
        <f>IF(BF121=1,M121,"")</f>
        <v/>
      </c>
      <c r="BL121" s="7">
        <f>IF(AR121=1,D121&amp;" | "&amp;J121,"")</f>
        <v/>
      </c>
      <c r="BM121" s="7">
        <f>IF(AND(AR121=1,AL121="Non"),D121,"")</f>
        <v/>
      </c>
      <c r="BN121" s="7">
        <f>IF(OR(AO121="",AO121="OK"),0,1)</f>
        <v/>
      </c>
    </row>
    <row r="122" ht="18" customHeight="1">
      <c r="A122" s="7" t="n"/>
      <c r="B122" s="7" t="n"/>
      <c r="C122" s="7" t="n"/>
      <c r="D122" s="7" t="n"/>
      <c r="E122" s="7" t="n"/>
      <c r="F122" s="7" t="n"/>
      <c r="G122" s="7" t="n"/>
      <c r="H122" s="7" t="n"/>
      <c r="I122" s="7" t="n"/>
      <c r="J122" s="7" t="n"/>
      <c r="K122" s="7" t="n"/>
      <c r="L122" s="7" t="n"/>
      <c r="M122" s="7" t="n"/>
      <c r="N122" s="7" t="n"/>
      <c r="O122" s="7" t="n"/>
      <c r="P122" s="7" t="n"/>
      <c r="Q122" s="7" t="n"/>
      <c r="R122" s="20" t="n"/>
      <c r="S122" s="16" t="n"/>
      <c r="T122" s="20" t="n"/>
      <c r="U122" s="20" t="n"/>
      <c r="V122" s="16" t="n"/>
      <c r="W122" s="16" t="n"/>
      <c r="X122" s="21" t="n"/>
      <c r="Y122" s="21" t="n"/>
      <c r="Z122" s="21" t="n"/>
      <c r="AA122" s="21" t="n"/>
      <c r="AB122" s="21" t="n"/>
      <c r="AC122" s="7" t="n"/>
      <c r="AD122" s="7" t="n"/>
      <c r="AE122" s="22" t="n"/>
      <c r="AF122" s="22" t="n"/>
      <c r="AG122" s="22" t="n"/>
      <c r="AH122" s="22">
        <f>IF(A122="","",SUM(AE122:AG122))</f>
        <v/>
      </c>
      <c r="AI122" s="21">
        <f>IF(AND(R122&lt;&gt;"",T122&lt;&gt;""),(T122-R122)*24,"")</f>
        <v/>
      </c>
      <c r="AJ122" s="21">
        <f>IF(AND(R122&lt;&gt;"",U122&lt;&gt;""),(U122-R122)*24,"")</f>
        <v/>
      </c>
      <c r="AK122" s="7">
        <f>IF(OR(AA122="",AI122=""),"",IF(AI122&lt;=AA122,"Oui","Non"))</f>
        <v/>
      </c>
      <c r="AL122" s="7">
        <f>IF(OR(AB122="",AJ122=""),"",IF(AJ122&lt;=AB122,"Oui","Non"))</f>
        <v/>
      </c>
      <c r="AM122" s="7">
        <f>IF(A122="","",IF(OR(N122="Réalisé",N122="Clôturé"),"Oui","Non"))</f>
        <v/>
      </c>
      <c r="AN122" s="7">
        <f>IF(AM122="","",IF(AND(AM122="Non",S122&lt;&gt;"",S122&lt;'Tableau de bord'!$C$7),"Oui","Non"))</f>
        <v/>
      </c>
      <c r="AO122" s="7">
        <f>IF(A122="","",IF(COUNTIF($A$5:$A$504,A122)&gt;1,"N° d’OT en double",IF(COUNTIF('Sites et équipements'!$D$5:$D$204,F122)=0,"Code installation inconnu",IF(OR(D122="",J122="",N122="",M122=""),"Champ obligatoire manquant",IF(AND(R122="",S122=""),"Date de demande ou planifiée manquante",IF(AND(AM122="Oui",V122=""),"Date de réalisation manquante",IF(AND(N122="Clôturé",W122=""),"Date de clôture manquante",IF(OR(AND(T122&lt;&gt;"",R122&lt;&gt;"",T122&lt;R122),AND(U122&lt;&gt;"",T122&lt;&gt;"",U122&lt;T122)),"Chronologie incohérente",IF(AND(Q122="Oui",U122=""),"Rétablissement non daté","OK")))))))))</f>
        <v/>
      </c>
      <c r="AP122" s="16">
        <f>IF(R122&lt;&gt;"",R122,IF(S122&lt;&gt;"",S122,""))</f>
        <v/>
      </c>
      <c r="AQ122" s="7">
        <f>IF(AND(A122&lt;&gt;"",OR('Tableau de bord'!$C$9="",D122='Tableau de bord'!$C$9),OR('Tableau de bord'!$C$10="",E122='Tableau de bord'!$C$10),OR('Tableau de bord'!$C$11="",G122='Tableau de bord'!$C$11),OR('Tableau de bord'!$C$12="",H122='Tableau de bord'!$C$12),OR('Tableau de bord'!$C$13="",J122='Tableau de bord'!$C$13),OR('Tableau de bord'!$C$14="",N122='Tableau de bord'!$C$14),OR('Tableau de bord'!$C$15="",M122='Tableau de bord'!$C$15),OR('Tableau de bord'!$C$16="",O122='Tableau de bord'!$C$16),OR('Tableau de bord'!$C$17="",AD122='Tableau de bord'!$C$17)),1,0)</f>
        <v/>
      </c>
      <c r="AR122" s="7">
        <f>IF(AND(A122&lt;&gt;"",AP122&lt;&gt;""),IF(AND(AP122&gt;='Tableau de bord'!$C$5,AP122&lt;'Tableau de bord'!$C$6+1),1,0),0)</f>
        <v/>
      </c>
      <c r="AS122" s="7">
        <f>IF(AND(AQ122=1,AR122=1),1,0)</f>
        <v/>
      </c>
      <c r="AT122" s="7">
        <f>IF(AND(AS122=1,J122="Corrective"),1,0)</f>
        <v/>
      </c>
      <c r="AU122" s="7">
        <f>IF(AND(AS122=1,J122="Préventive"),1,0)</f>
        <v/>
      </c>
      <c r="AV122" s="7">
        <f>IF(AND(AS122=1,Q122="Oui"),1,0)</f>
        <v/>
      </c>
      <c r="AW122" s="21">
        <f>IF(AND(AV122=1,AJ122&lt;&gt;""),AJ122,0)</f>
        <v/>
      </c>
      <c r="AX122" s="21">
        <f>IF(AND(AS122=1,Y122&lt;&gt;""),Y122,0)</f>
        <v/>
      </c>
      <c r="AY122" s="22">
        <f>IF(AND(AS122=1,AH122&lt;&gt;""),AH122,0)</f>
        <v/>
      </c>
      <c r="AZ122" s="22">
        <f>IF(AS122=1,SUM(AE122:AF122),0)</f>
        <v/>
      </c>
      <c r="BA122" s="22">
        <f>IF(AND(AS122=1,AC122="Hors forfait"),AY122,0)</f>
        <v/>
      </c>
      <c r="BB122" s="7">
        <f>IF(AND(AS122=1,AK122&lt;&gt;""),1,0)</f>
        <v/>
      </c>
      <c r="BC122" s="7">
        <f>IF(AND(BB122=1,AK122="Oui"),1,0)</f>
        <v/>
      </c>
      <c r="BD122" s="7">
        <f>IF(AND(AS122=1,AL122&lt;&gt;""),1,0)</f>
        <v/>
      </c>
      <c r="BE122" s="7">
        <f>IF(AND(BD122=1,AL122="Oui"),1,0)</f>
        <v/>
      </c>
      <c r="BF122" s="7">
        <f>IF(AND(AQ122=1,AM122="Non"),1,0)</f>
        <v/>
      </c>
      <c r="BG122" s="21">
        <f>IF(AND(BF122=1,Z122&lt;&gt;""),Z122,0)</f>
        <v/>
      </c>
      <c r="BH122" s="7">
        <f>IF(AND(BF122=1,AN122="Oui"),1,0)</f>
        <v/>
      </c>
      <c r="BI122" s="7">
        <f>IF(AS122=1,N122,"")</f>
        <v/>
      </c>
      <c r="BJ122" s="7">
        <f>IF(BF122=1,N122,"")</f>
        <v/>
      </c>
      <c r="BK122" s="7">
        <f>IF(BF122=1,M122,"")</f>
        <v/>
      </c>
      <c r="BL122" s="7">
        <f>IF(AR122=1,D122&amp;" | "&amp;J122,"")</f>
        <v/>
      </c>
      <c r="BM122" s="7">
        <f>IF(AND(AR122=1,AL122="Non"),D122,"")</f>
        <v/>
      </c>
      <c r="BN122" s="7">
        <f>IF(OR(AO122="",AO122="OK"),0,1)</f>
        <v/>
      </c>
    </row>
    <row r="123" ht="18" customHeight="1">
      <c r="A123" s="7" t="n"/>
      <c r="B123" s="7" t="n"/>
      <c r="C123" s="7" t="n"/>
      <c r="D123" s="7" t="n"/>
      <c r="E123" s="7" t="n"/>
      <c r="F123" s="7" t="n"/>
      <c r="G123" s="7" t="n"/>
      <c r="H123" s="7" t="n"/>
      <c r="I123" s="7" t="n"/>
      <c r="J123" s="7" t="n"/>
      <c r="K123" s="7" t="n"/>
      <c r="L123" s="7" t="n"/>
      <c r="M123" s="7" t="n"/>
      <c r="N123" s="7" t="n"/>
      <c r="O123" s="7" t="n"/>
      <c r="P123" s="7" t="n"/>
      <c r="Q123" s="7" t="n"/>
      <c r="R123" s="20" t="n"/>
      <c r="S123" s="16" t="n"/>
      <c r="T123" s="20" t="n"/>
      <c r="U123" s="20" t="n"/>
      <c r="V123" s="16" t="n"/>
      <c r="W123" s="16" t="n"/>
      <c r="X123" s="21" t="n"/>
      <c r="Y123" s="21" t="n"/>
      <c r="Z123" s="21" t="n"/>
      <c r="AA123" s="21" t="n"/>
      <c r="AB123" s="21" t="n"/>
      <c r="AC123" s="7" t="n"/>
      <c r="AD123" s="7" t="n"/>
      <c r="AE123" s="22" t="n"/>
      <c r="AF123" s="22" t="n"/>
      <c r="AG123" s="22" t="n"/>
      <c r="AH123" s="22">
        <f>IF(A123="","",SUM(AE123:AG123))</f>
        <v/>
      </c>
      <c r="AI123" s="21">
        <f>IF(AND(R123&lt;&gt;"",T123&lt;&gt;""),(T123-R123)*24,"")</f>
        <v/>
      </c>
      <c r="AJ123" s="21">
        <f>IF(AND(R123&lt;&gt;"",U123&lt;&gt;""),(U123-R123)*24,"")</f>
        <v/>
      </c>
      <c r="AK123" s="7">
        <f>IF(OR(AA123="",AI123=""),"",IF(AI123&lt;=AA123,"Oui","Non"))</f>
        <v/>
      </c>
      <c r="AL123" s="7">
        <f>IF(OR(AB123="",AJ123=""),"",IF(AJ123&lt;=AB123,"Oui","Non"))</f>
        <v/>
      </c>
      <c r="AM123" s="7">
        <f>IF(A123="","",IF(OR(N123="Réalisé",N123="Clôturé"),"Oui","Non"))</f>
        <v/>
      </c>
      <c r="AN123" s="7">
        <f>IF(AM123="","",IF(AND(AM123="Non",S123&lt;&gt;"",S123&lt;'Tableau de bord'!$C$7),"Oui","Non"))</f>
        <v/>
      </c>
      <c r="AO123" s="7">
        <f>IF(A123="","",IF(COUNTIF($A$5:$A$504,A123)&gt;1,"N° d’OT en double",IF(COUNTIF('Sites et équipements'!$D$5:$D$204,F123)=0,"Code installation inconnu",IF(OR(D123="",J123="",N123="",M123=""),"Champ obligatoire manquant",IF(AND(R123="",S123=""),"Date de demande ou planifiée manquante",IF(AND(AM123="Oui",V123=""),"Date de réalisation manquante",IF(AND(N123="Clôturé",W123=""),"Date de clôture manquante",IF(OR(AND(T123&lt;&gt;"",R123&lt;&gt;"",T123&lt;R123),AND(U123&lt;&gt;"",T123&lt;&gt;"",U123&lt;T123)),"Chronologie incohérente",IF(AND(Q123="Oui",U123=""),"Rétablissement non daté","OK")))))))))</f>
        <v/>
      </c>
      <c r="AP123" s="16">
        <f>IF(R123&lt;&gt;"",R123,IF(S123&lt;&gt;"",S123,""))</f>
        <v/>
      </c>
      <c r="AQ123" s="7">
        <f>IF(AND(A123&lt;&gt;"",OR('Tableau de bord'!$C$9="",D123='Tableau de bord'!$C$9),OR('Tableau de bord'!$C$10="",E123='Tableau de bord'!$C$10),OR('Tableau de bord'!$C$11="",G123='Tableau de bord'!$C$11),OR('Tableau de bord'!$C$12="",H123='Tableau de bord'!$C$12),OR('Tableau de bord'!$C$13="",J123='Tableau de bord'!$C$13),OR('Tableau de bord'!$C$14="",N123='Tableau de bord'!$C$14),OR('Tableau de bord'!$C$15="",M123='Tableau de bord'!$C$15),OR('Tableau de bord'!$C$16="",O123='Tableau de bord'!$C$16),OR('Tableau de bord'!$C$17="",AD123='Tableau de bord'!$C$17)),1,0)</f>
        <v/>
      </c>
      <c r="AR123" s="7">
        <f>IF(AND(A123&lt;&gt;"",AP123&lt;&gt;""),IF(AND(AP123&gt;='Tableau de bord'!$C$5,AP123&lt;'Tableau de bord'!$C$6+1),1,0),0)</f>
        <v/>
      </c>
      <c r="AS123" s="7">
        <f>IF(AND(AQ123=1,AR123=1),1,0)</f>
        <v/>
      </c>
      <c r="AT123" s="7">
        <f>IF(AND(AS123=1,J123="Corrective"),1,0)</f>
        <v/>
      </c>
      <c r="AU123" s="7">
        <f>IF(AND(AS123=1,J123="Préventive"),1,0)</f>
        <v/>
      </c>
      <c r="AV123" s="7">
        <f>IF(AND(AS123=1,Q123="Oui"),1,0)</f>
        <v/>
      </c>
      <c r="AW123" s="21">
        <f>IF(AND(AV123=1,AJ123&lt;&gt;""),AJ123,0)</f>
        <v/>
      </c>
      <c r="AX123" s="21">
        <f>IF(AND(AS123=1,Y123&lt;&gt;""),Y123,0)</f>
        <v/>
      </c>
      <c r="AY123" s="22">
        <f>IF(AND(AS123=1,AH123&lt;&gt;""),AH123,0)</f>
        <v/>
      </c>
      <c r="AZ123" s="22">
        <f>IF(AS123=1,SUM(AE123:AF123),0)</f>
        <v/>
      </c>
      <c r="BA123" s="22">
        <f>IF(AND(AS123=1,AC123="Hors forfait"),AY123,0)</f>
        <v/>
      </c>
      <c r="BB123" s="7">
        <f>IF(AND(AS123=1,AK123&lt;&gt;""),1,0)</f>
        <v/>
      </c>
      <c r="BC123" s="7">
        <f>IF(AND(BB123=1,AK123="Oui"),1,0)</f>
        <v/>
      </c>
      <c r="BD123" s="7">
        <f>IF(AND(AS123=1,AL123&lt;&gt;""),1,0)</f>
        <v/>
      </c>
      <c r="BE123" s="7">
        <f>IF(AND(BD123=1,AL123="Oui"),1,0)</f>
        <v/>
      </c>
      <c r="BF123" s="7">
        <f>IF(AND(AQ123=1,AM123="Non"),1,0)</f>
        <v/>
      </c>
      <c r="BG123" s="21">
        <f>IF(AND(BF123=1,Z123&lt;&gt;""),Z123,0)</f>
        <v/>
      </c>
      <c r="BH123" s="7">
        <f>IF(AND(BF123=1,AN123="Oui"),1,0)</f>
        <v/>
      </c>
      <c r="BI123" s="7">
        <f>IF(AS123=1,N123,"")</f>
        <v/>
      </c>
      <c r="BJ123" s="7">
        <f>IF(BF123=1,N123,"")</f>
        <v/>
      </c>
      <c r="BK123" s="7">
        <f>IF(BF123=1,M123,"")</f>
        <v/>
      </c>
      <c r="BL123" s="7">
        <f>IF(AR123=1,D123&amp;" | "&amp;J123,"")</f>
        <v/>
      </c>
      <c r="BM123" s="7">
        <f>IF(AND(AR123=1,AL123="Non"),D123,"")</f>
        <v/>
      </c>
      <c r="BN123" s="7">
        <f>IF(OR(AO123="",AO123="OK"),0,1)</f>
        <v/>
      </c>
    </row>
    <row r="124" ht="18" customHeight="1">
      <c r="A124" s="7" t="n"/>
      <c r="B124" s="7" t="n"/>
      <c r="C124" s="7" t="n"/>
      <c r="D124" s="7" t="n"/>
      <c r="E124" s="7" t="n"/>
      <c r="F124" s="7" t="n"/>
      <c r="G124" s="7" t="n"/>
      <c r="H124" s="7" t="n"/>
      <c r="I124" s="7" t="n"/>
      <c r="J124" s="7" t="n"/>
      <c r="K124" s="7" t="n"/>
      <c r="L124" s="7" t="n"/>
      <c r="M124" s="7" t="n"/>
      <c r="N124" s="7" t="n"/>
      <c r="O124" s="7" t="n"/>
      <c r="P124" s="7" t="n"/>
      <c r="Q124" s="7" t="n"/>
      <c r="R124" s="20" t="n"/>
      <c r="S124" s="16" t="n"/>
      <c r="T124" s="20" t="n"/>
      <c r="U124" s="20" t="n"/>
      <c r="V124" s="16" t="n"/>
      <c r="W124" s="16" t="n"/>
      <c r="X124" s="21" t="n"/>
      <c r="Y124" s="21" t="n"/>
      <c r="Z124" s="21" t="n"/>
      <c r="AA124" s="21" t="n"/>
      <c r="AB124" s="21" t="n"/>
      <c r="AC124" s="7" t="n"/>
      <c r="AD124" s="7" t="n"/>
      <c r="AE124" s="22" t="n"/>
      <c r="AF124" s="22" t="n"/>
      <c r="AG124" s="22" t="n"/>
      <c r="AH124" s="22">
        <f>IF(A124="","",SUM(AE124:AG124))</f>
        <v/>
      </c>
      <c r="AI124" s="21">
        <f>IF(AND(R124&lt;&gt;"",T124&lt;&gt;""),(T124-R124)*24,"")</f>
        <v/>
      </c>
      <c r="AJ124" s="21">
        <f>IF(AND(R124&lt;&gt;"",U124&lt;&gt;""),(U124-R124)*24,"")</f>
        <v/>
      </c>
      <c r="AK124" s="7">
        <f>IF(OR(AA124="",AI124=""),"",IF(AI124&lt;=AA124,"Oui","Non"))</f>
        <v/>
      </c>
      <c r="AL124" s="7">
        <f>IF(OR(AB124="",AJ124=""),"",IF(AJ124&lt;=AB124,"Oui","Non"))</f>
        <v/>
      </c>
      <c r="AM124" s="7">
        <f>IF(A124="","",IF(OR(N124="Réalisé",N124="Clôturé"),"Oui","Non"))</f>
        <v/>
      </c>
      <c r="AN124" s="7">
        <f>IF(AM124="","",IF(AND(AM124="Non",S124&lt;&gt;"",S124&lt;'Tableau de bord'!$C$7),"Oui","Non"))</f>
        <v/>
      </c>
      <c r="AO124" s="7">
        <f>IF(A124="","",IF(COUNTIF($A$5:$A$504,A124)&gt;1,"N° d’OT en double",IF(COUNTIF('Sites et équipements'!$D$5:$D$204,F124)=0,"Code installation inconnu",IF(OR(D124="",J124="",N124="",M124=""),"Champ obligatoire manquant",IF(AND(R124="",S124=""),"Date de demande ou planifiée manquante",IF(AND(AM124="Oui",V124=""),"Date de réalisation manquante",IF(AND(N124="Clôturé",W124=""),"Date de clôture manquante",IF(OR(AND(T124&lt;&gt;"",R124&lt;&gt;"",T124&lt;R124),AND(U124&lt;&gt;"",T124&lt;&gt;"",U124&lt;T124)),"Chronologie incohérente",IF(AND(Q124="Oui",U124=""),"Rétablissement non daté","OK")))))))))</f>
        <v/>
      </c>
      <c r="AP124" s="16">
        <f>IF(R124&lt;&gt;"",R124,IF(S124&lt;&gt;"",S124,""))</f>
        <v/>
      </c>
      <c r="AQ124" s="7">
        <f>IF(AND(A124&lt;&gt;"",OR('Tableau de bord'!$C$9="",D124='Tableau de bord'!$C$9),OR('Tableau de bord'!$C$10="",E124='Tableau de bord'!$C$10),OR('Tableau de bord'!$C$11="",G124='Tableau de bord'!$C$11),OR('Tableau de bord'!$C$12="",H124='Tableau de bord'!$C$12),OR('Tableau de bord'!$C$13="",J124='Tableau de bord'!$C$13),OR('Tableau de bord'!$C$14="",N124='Tableau de bord'!$C$14),OR('Tableau de bord'!$C$15="",M124='Tableau de bord'!$C$15),OR('Tableau de bord'!$C$16="",O124='Tableau de bord'!$C$16),OR('Tableau de bord'!$C$17="",AD124='Tableau de bord'!$C$17)),1,0)</f>
        <v/>
      </c>
      <c r="AR124" s="7">
        <f>IF(AND(A124&lt;&gt;"",AP124&lt;&gt;""),IF(AND(AP124&gt;='Tableau de bord'!$C$5,AP124&lt;'Tableau de bord'!$C$6+1),1,0),0)</f>
        <v/>
      </c>
      <c r="AS124" s="7">
        <f>IF(AND(AQ124=1,AR124=1),1,0)</f>
        <v/>
      </c>
      <c r="AT124" s="7">
        <f>IF(AND(AS124=1,J124="Corrective"),1,0)</f>
        <v/>
      </c>
      <c r="AU124" s="7">
        <f>IF(AND(AS124=1,J124="Préventive"),1,0)</f>
        <v/>
      </c>
      <c r="AV124" s="7">
        <f>IF(AND(AS124=1,Q124="Oui"),1,0)</f>
        <v/>
      </c>
      <c r="AW124" s="21">
        <f>IF(AND(AV124=1,AJ124&lt;&gt;""),AJ124,0)</f>
        <v/>
      </c>
      <c r="AX124" s="21">
        <f>IF(AND(AS124=1,Y124&lt;&gt;""),Y124,0)</f>
        <v/>
      </c>
      <c r="AY124" s="22">
        <f>IF(AND(AS124=1,AH124&lt;&gt;""),AH124,0)</f>
        <v/>
      </c>
      <c r="AZ124" s="22">
        <f>IF(AS124=1,SUM(AE124:AF124),0)</f>
        <v/>
      </c>
      <c r="BA124" s="22">
        <f>IF(AND(AS124=1,AC124="Hors forfait"),AY124,0)</f>
        <v/>
      </c>
      <c r="BB124" s="7">
        <f>IF(AND(AS124=1,AK124&lt;&gt;""),1,0)</f>
        <v/>
      </c>
      <c r="BC124" s="7">
        <f>IF(AND(BB124=1,AK124="Oui"),1,0)</f>
        <v/>
      </c>
      <c r="BD124" s="7">
        <f>IF(AND(AS124=1,AL124&lt;&gt;""),1,0)</f>
        <v/>
      </c>
      <c r="BE124" s="7">
        <f>IF(AND(BD124=1,AL124="Oui"),1,0)</f>
        <v/>
      </c>
      <c r="BF124" s="7">
        <f>IF(AND(AQ124=1,AM124="Non"),1,0)</f>
        <v/>
      </c>
      <c r="BG124" s="21">
        <f>IF(AND(BF124=1,Z124&lt;&gt;""),Z124,0)</f>
        <v/>
      </c>
      <c r="BH124" s="7">
        <f>IF(AND(BF124=1,AN124="Oui"),1,0)</f>
        <v/>
      </c>
      <c r="BI124" s="7">
        <f>IF(AS124=1,N124,"")</f>
        <v/>
      </c>
      <c r="BJ124" s="7">
        <f>IF(BF124=1,N124,"")</f>
        <v/>
      </c>
      <c r="BK124" s="7">
        <f>IF(BF124=1,M124,"")</f>
        <v/>
      </c>
      <c r="BL124" s="7">
        <f>IF(AR124=1,D124&amp;" | "&amp;J124,"")</f>
        <v/>
      </c>
      <c r="BM124" s="7">
        <f>IF(AND(AR124=1,AL124="Non"),D124,"")</f>
        <v/>
      </c>
      <c r="BN124" s="7">
        <f>IF(OR(AO124="",AO124="OK"),0,1)</f>
        <v/>
      </c>
    </row>
    <row r="125" ht="18" customHeight="1">
      <c r="A125" s="7" t="n"/>
      <c r="B125" s="7" t="n"/>
      <c r="C125" s="7" t="n"/>
      <c r="D125" s="7" t="n"/>
      <c r="E125" s="7" t="n"/>
      <c r="F125" s="7" t="n"/>
      <c r="G125" s="7" t="n"/>
      <c r="H125" s="7" t="n"/>
      <c r="I125" s="7" t="n"/>
      <c r="J125" s="7" t="n"/>
      <c r="K125" s="7" t="n"/>
      <c r="L125" s="7" t="n"/>
      <c r="M125" s="7" t="n"/>
      <c r="N125" s="7" t="n"/>
      <c r="O125" s="7" t="n"/>
      <c r="P125" s="7" t="n"/>
      <c r="Q125" s="7" t="n"/>
      <c r="R125" s="20" t="n"/>
      <c r="S125" s="16" t="n"/>
      <c r="T125" s="20" t="n"/>
      <c r="U125" s="20" t="n"/>
      <c r="V125" s="16" t="n"/>
      <c r="W125" s="16" t="n"/>
      <c r="X125" s="21" t="n"/>
      <c r="Y125" s="21" t="n"/>
      <c r="Z125" s="21" t="n"/>
      <c r="AA125" s="21" t="n"/>
      <c r="AB125" s="21" t="n"/>
      <c r="AC125" s="7" t="n"/>
      <c r="AD125" s="7" t="n"/>
      <c r="AE125" s="22" t="n"/>
      <c r="AF125" s="22" t="n"/>
      <c r="AG125" s="22" t="n"/>
      <c r="AH125" s="22">
        <f>IF(A125="","",SUM(AE125:AG125))</f>
        <v/>
      </c>
      <c r="AI125" s="21">
        <f>IF(AND(R125&lt;&gt;"",T125&lt;&gt;""),(T125-R125)*24,"")</f>
        <v/>
      </c>
      <c r="AJ125" s="21">
        <f>IF(AND(R125&lt;&gt;"",U125&lt;&gt;""),(U125-R125)*24,"")</f>
        <v/>
      </c>
      <c r="AK125" s="7">
        <f>IF(OR(AA125="",AI125=""),"",IF(AI125&lt;=AA125,"Oui","Non"))</f>
        <v/>
      </c>
      <c r="AL125" s="7">
        <f>IF(OR(AB125="",AJ125=""),"",IF(AJ125&lt;=AB125,"Oui","Non"))</f>
        <v/>
      </c>
      <c r="AM125" s="7">
        <f>IF(A125="","",IF(OR(N125="Réalisé",N125="Clôturé"),"Oui","Non"))</f>
        <v/>
      </c>
      <c r="AN125" s="7">
        <f>IF(AM125="","",IF(AND(AM125="Non",S125&lt;&gt;"",S125&lt;'Tableau de bord'!$C$7),"Oui","Non"))</f>
        <v/>
      </c>
      <c r="AO125" s="7">
        <f>IF(A125="","",IF(COUNTIF($A$5:$A$504,A125)&gt;1,"N° d’OT en double",IF(COUNTIF('Sites et équipements'!$D$5:$D$204,F125)=0,"Code installation inconnu",IF(OR(D125="",J125="",N125="",M125=""),"Champ obligatoire manquant",IF(AND(R125="",S125=""),"Date de demande ou planifiée manquante",IF(AND(AM125="Oui",V125=""),"Date de réalisation manquante",IF(AND(N125="Clôturé",W125=""),"Date de clôture manquante",IF(OR(AND(T125&lt;&gt;"",R125&lt;&gt;"",T125&lt;R125),AND(U125&lt;&gt;"",T125&lt;&gt;"",U125&lt;T125)),"Chronologie incohérente",IF(AND(Q125="Oui",U125=""),"Rétablissement non daté","OK")))))))))</f>
        <v/>
      </c>
      <c r="AP125" s="16">
        <f>IF(R125&lt;&gt;"",R125,IF(S125&lt;&gt;"",S125,""))</f>
        <v/>
      </c>
      <c r="AQ125" s="7">
        <f>IF(AND(A125&lt;&gt;"",OR('Tableau de bord'!$C$9="",D125='Tableau de bord'!$C$9),OR('Tableau de bord'!$C$10="",E125='Tableau de bord'!$C$10),OR('Tableau de bord'!$C$11="",G125='Tableau de bord'!$C$11),OR('Tableau de bord'!$C$12="",H125='Tableau de bord'!$C$12),OR('Tableau de bord'!$C$13="",J125='Tableau de bord'!$C$13),OR('Tableau de bord'!$C$14="",N125='Tableau de bord'!$C$14),OR('Tableau de bord'!$C$15="",M125='Tableau de bord'!$C$15),OR('Tableau de bord'!$C$16="",O125='Tableau de bord'!$C$16),OR('Tableau de bord'!$C$17="",AD125='Tableau de bord'!$C$17)),1,0)</f>
        <v/>
      </c>
      <c r="AR125" s="7">
        <f>IF(AND(A125&lt;&gt;"",AP125&lt;&gt;""),IF(AND(AP125&gt;='Tableau de bord'!$C$5,AP125&lt;'Tableau de bord'!$C$6+1),1,0),0)</f>
        <v/>
      </c>
      <c r="AS125" s="7">
        <f>IF(AND(AQ125=1,AR125=1),1,0)</f>
        <v/>
      </c>
      <c r="AT125" s="7">
        <f>IF(AND(AS125=1,J125="Corrective"),1,0)</f>
        <v/>
      </c>
      <c r="AU125" s="7">
        <f>IF(AND(AS125=1,J125="Préventive"),1,0)</f>
        <v/>
      </c>
      <c r="AV125" s="7">
        <f>IF(AND(AS125=1,Q125="Oui"),1,0)</f>
        <v/>
      </c>
      <c r="AW125" s="21">
        <f>IF(AND(AV125=1,AJ125&lt;&gt;""),AJ125,0)</f>
        <v/>
      </c>
      <c r="AX125" s="21">
        <f>IF(AND(AS125=1,Y125&lt;&gt;""),Y125,0)</f>
        <v/>
      </c>
      <c r="AY125" s="22">
        <f>IF(AND(AS125=1,AH125&lt;&gt;""),AH125,0)</f>
        <v/>
      </c>
      <c r="AZ125" s="22">
        <f>IF(AS125=1,SUM(AE125:AF125),0)</f>
        <v/>
      </c>
      <c r="BA125" s="22">
        <f>IF(AND(AS125=1,AC125="Hors forfait"),AY125,0)</f>
        <v/>
      </c>
      <c r="BB125" s="7">
        <f>IF(AND(AS125=1,AK125&lt;&gt;""),1,0)</f>
        <v/>
      </c>
      <c r="BC125" s="7">
        <f>IF(AND(BB125=1,AK125="Oui"),1,0)</f>
        <v/>
      </c>
      <c r="BD125" s="7">
        <f>IF(AND(AS125=1,AL125&lt;&gt;""),1,0)</f>
        <v/>
      </c>
      <c r="BE125" s="7">
        <f>IF(AND(BD125=1,AL125="Oui"),1,0)</f>
        <v/>
      </c>
      <c r="BF125" s="7">
        <f>IF(AND(AQ125=1,AM125="Non"),1,0)</f>
        <v/>
      </c>
      <c r="BG125" s="21">
        <f>IF(AND(BF125=1,Z125&lt;&gt;""),Z125,0)</f>
        <v/>
      </c>
      <c r="BH125" s="7">
        <f>IF(AND(BF125=1,AN125="Oui"),1,0)</f>
        <v/>
      </c>
      <c r="BI125" s="7">
        <f>IF(AS125=1,N125,"")</f>
        <v/>
      </c>
      <c r="BJ125" s="7">
        <f>IF(BF125=1,N125,"")</f>
        <v/>
      </c>
      <c r="BK125" s="7">
        <f>IF(BF125=1,M125,"")</f>
        <v/>
      </c>
      <c r="BL125" s="7">
        <f>IF(AR125=1,D125&amp;" | "&amp;J125,"")</f>
        <v/>
      </c>
      <c r="BM125" s="7">
        <f>IF(AND(AR125=1,AL125="Non"),D125,"")</f>
        <v/>
      </c>
      <c r="BN125" s="7">
        <f>IF(OR(AO125="",AO125="OK"),0,1)</f>
        <v/>
      </c>
    </row>
    <row r="126" ht="18" customHeight="1">
      <c r="A126" s="7" t="n"/>
      <c r="B126" s="7" t="n"/>
      <c r="C126" s="7" t="n"/>
      <c r="D126" s="7" t="n"/>
      <c r="E126" s="7" t="n"/>
      <c r="F126" s="7" t="n"/>
      <c r="G126" s="7" t="n"/>
      <c r="H126" s="7" t="n"/>
      <c r="I126" s="7" t="n"/>
      <c r="J126" s="7" t="n"/>
      <c r="K126" s="7" t="n"/>
      <c r="L126" s="7" t="n"/>
      <c r="M126" s="7" t="n"/>
      <c r="N126" s="7" t="n"/>
      <c r="O126" s="7" t="n"/>
      <c r="P126" s="7" t="n"/>
      <c r="Q126" s="7" t="n"/>
      <c r="R126" s="20" t="n"/>
      <c r="S126" s="16" t="n"/>
      <c r="T126" s="20" t="n"/>
      <c r="U126" s="20" t="n"/>
      <c r="V126" s="16" t="n"/>
      <c r="W126" s="16" t="n"/>
      <c r="X126" s="21" t="n"/>
      <c r="Y126" s="21" t="n"/>
      <c r="Z126" s="21" t="n"/>
      <c r="AA126" s="21" t="n"/>
      <c r="AB126" s="21" t="n"/>
      <c r="AC126" s="7" t="n"/>
      <c r="AD126" s="7" t="n"/>
      <c r="AE126" s="22" t="n"/>
      <c r="AF126" s="22" t="n"/>
      <c r="AG126" s="22" t="n"/>
      <c r="AH126" s="22">
        <f>IF(A126="","",SUM(AE126:AG126))</f>
        <v/>
      </c>
      <c r="AI126" s="21">
        <f>IF(AND(R126&lt;&gt;"",T126&lt;&gt;""),(T126-R126)*24,"")</f>
        <v/>
      </c>
      <c r="AJ126" s="21">
        <f>IF(AND(R126&lt;&gt;"",U126&lt;&gt;""),(U126-R126)*24,"")</f>
        <v/>
      </c>
      <c r="AK126" s="7">
        <f>IF(OR(AA126="",AI126=""),"",IF(AI126&lt;=AA126,"Oui","Non"))</f>
        <v/>
      </c>
      <c r="AL126" s="7">
        <f>IF(OR(AB126="",AJ126=""),"",IF(AJ126&lt;=AB126,"Oui","Non"))</f>
        <v/>
      </c>
      <c r="AM126" s="7">
        <f>IF(A126="","",IF(OR(N126="Réalisé",N126="Clôturé"),"Oui","Non"))</f>
        <v/>
      </c>
      <c r="AN126" s="7">
        <f>IF(AM126="","",IF(AND(AM126="Non",S126&lt;&gt;"",S126&lt;'Tableau de bord'!$C$7),"Oui","Non"))</f>
        <v/>
      </c>
      <c r="AO126" s="7">
        <f>IF(A126="","",IF(COUNTIF($A$5:$A$504,A126)&gt;1,"N° d’OT en double",IF(COUNTIF('Sites et équipements'!$D$5:$D$204,F126)=0,"Code installation inconnu",IF(OR(D126="",J126="",N126="",M126=""),"Champ obligatoire manquant",IF(AND(R126="",S126=""),"Date de demande ou planifiée manquante",IF(AND(AM126="Oui",V126=""),"Date de réalisation manquante",IF(AND(N126="Clôturé",W126=""),"Date de clôture manquante",IF(OR(AND(T126&lt;&gt;"",R126&lt;&gt;"",T126&lt;R126),AND(U126&lt;&gt;"",T126&lt;&gt;"",U126&lt;T126)),"Chronologie incohérente",IF(AND(Q126="Oui",U126=""),"Rétablissement non daté","OK")))))))))</f>
        <v/>
      </c>
      <c r="AP126" s="16">
        <f>IF(R126&lt;&gt;"",R126,IF(S126&lt;&gt;"",S126,""))</f>
        <v/>
      </c>
      <c r="AQ126" s="7">
        <f>IF(AND(A126&lt;&gt;"",OR('Tableau de bord'!$C$9="",D126='Tableau de bord'!$C$9),OR('Tableau de bord'!$C$10="",E126='Tableau de bord'!$C$10),OR('Tableau de bord'!$C$11="",G126='Tableau de bord'!$C$11),OR('Tableau de bord'!$C$12="",H126='Tableau de bord'!$C$12),OR('Tableau de bord'!$C$13="",J126='Tableau de bord'!$C$13),OR('Tableau de bord'!$C$14="",N126='Tableau de bord'!$C$14),OR('Tableau de bord'!$C$15="",M126='Tableau de bord'!$C$15),OR('Tableau de bord'!$C$16="",O126='Tableau de bord'!$C$16),OR('Tableau de bord'!$C$17="",AD126='Tableau de bord'!$C$17)),1,0)</f>
        <v/>
      </c>
      <c r="AR126" s="7">
        <f>IF(AND(A126&lt;&gt;"",AP126&lt;&gt;""),IF(AND(AP126&gt;='Tableau de bord'!$C$5,AP126&lt;'Tableau de bord'!$C$6+1),1,0),0)</f>
        <v/>
      </c>
      <c r="AS126" s="7">
        <f>IF(AND(AQ126=1,AR126=1),1,0)</f>
        <v/>
      </c>
      <c r="AT126" s="7">
        <f>IF(AND(AS126=1,J126="Corrective"),1,0)</f>
        <v/>
      </c>
      <c r="AU126" s="7">
        <f>IF(AND(AS126=1,J126="Préventive"),1,0)</f>
        <v/>
      </c>
      <c r="AV126" s="7">
        <f>IF(AND(AS126=1,Q126="Oui"),1,0)</f>
        <v/>
      </c>
      <c r="AW126" s="21">
        <f>IF(AND(AV126=1,AJ126&lt;&gt;""),AJ126,0)</f>
        <v/>
      </c>
      <c r="AX126" s="21">
        <f>IF(AND(AS126=1,Y126&lt;&gt;""),Y126,0)</f>
        <v/>
      </c>
      <c r="AY126" s="22">
        <f>IF(AND(AS126=1,AH126&lt;&gt;""),AH126,0)</f>
        <v/>
      </c>
      <c r="AZ126" s="22">
        <f>IF(AS126=1,SUM(AE126:AF126),0)</f>
        <v/>
      </c>
      <c r="BA126" s="22">
        <f>IF(AND(AS126=1,AC126="Hors forfait"),AY126,0)</f>
        <v/>
      </c>
      <c r="BB126" s="7">
        <f>IF(AND(AS126=1,AK126&lt;&gt;""),1,0)</f>
        <v/>
      </c>
      <c r="BC126" s="7">
        <f>IF(AND(BB126=1,AK126="Oui"),1,0)</f>
        <v/>
      </c>
      <c r="BD126" s="7">
        <f>IF(AND(AS126=1,AL126&lt;&gt;""),1,0)</f>
        <v/>
      </c>
      <c r="BE126" s="7">
        <f>IF(AND(BD126=1,AL126="Oui"),1,0)</f>
        <v/>
      </c>
      <c r="BF126" s="7">
        <f>IF(AND(AQ126=1,AM126="Non"),1,0)</f>
        <v/>
      </c>
      <c r="BG126" s="21">
        <f>IF(AND(BF126=1,Z126&lt;&gt;""),Z126,0)</f>
        <v/>
      </c>
      <c r="BH126" s="7">
        <f>IF(AND(BF126=1,AN126="Oui"),1,0)</f>
        <v/>
      </c>
      <c r="BI126" s="7">
        <f>IF(AS126=1,N126,"")</f>
        <v/>
      </c>
      <c r="BJ126" s="7">
        <f>IF(BF126=1,N126,"")</f>
        <v/>
      </c>
      <c r="BK126" s="7">
        <f>IF(BF126=1,M126,"")</f>
        <v/>
      </c>
      <c r="BL126" s="7">
        <f>IF(AR126=1,D126&amp;" | "&amp;J126,"")</f>
        <v/>
      </c>
      <c r="BM126" s="7">
        <f>IF(AND(AR126=1,AL126="Non"),D126,"")</f>
        <v/>
      </c>
      <c r="BN126" s="7">
        <f>IF(OR(AO126="",AO126="OK"),0,1)</f>
        <v/>
      </c>
    </row>
    <row r="127" ht="18" customHeight="1">
      <c r="A127" s="7" t="n"/>
      <c r="B127" s="7" t="n"/>
      <c r="C127" s="7" t="n"/>
      <c r="D127" s="7" t="n"/>
      <c r="E127" s="7" t="n"/>
      <c r="F127" s="7" t="n"/>
      <c r="G127" s="7" t="n"/>
      <c r="H127" s="7" t="n"/>
      <c r="I127" s="7" t="n"/>
      <c r="J127" s="7" t="n"/>
      <c r="K127" s="7" t="n"/>
      <c r="L127" s="7" t="n"/>
      <c r="M127" s="7" t="n"/>
      <c r="N127" s="7" t="n"/>
      <c r="O127" s="7" t="n"/>
      <c r="P127" s="7" t="n"/>
      <c r="Q127" s="7" t="n"/>
      <c r="R127" s="20" t="n"/>
      <c r="S127" s="16" t="n"/>
      <c r="T127" s="20" t="n"/>
      <c r="U127" s="20" t="n"/>
      <c r="V127" s="16" t="n"/>
      <c r="W127" s="16" t="n"/>
      <c r="X127" s="21" t="n"/>
      <c r="Y127" s="21" t="n"/>
      <c r="Z127" s="21" t="n"/>
      <c r="AA127" s="21" t="n"/>
      <c r="AB127" s="21" t="n"/>
      <c r="AC127" s="7" t="n"/>
      <c r="AD127" s="7" t="n"/>
      <c r="AE127" s="22" t="n"/>
      <c r="AF127" s="22" t="n"/>
      <c r="AG127" s="22" t="n"/>
      <c r="AH127" s="22">
        <f>IF(A127="","",SUM(AE127:AG127))</f>
        <v/>
      </c>
      <c r="AI127" s="21">
        <f>IF(AND(R127&lt;&gt;"",T127&lt;&gt;""),(T127-R127)*24,"")</f>
        <v/>
      </c>
      <c r="AJ127" s="21">
        <f>IF(AND(R127&lt;&gt;"",U127&lt;&gt;""),(U127-R127)*24,"")</f>
        <v/>
      </c>
      <c r="AK127" s="7">
        <f>IF(OR(AA127="",AI127=""),"",IF(AI127&lt;=AA127,"Oui","Non"))</f>
        <v/>
      </c>
      <c r="AL127" s="7">
        <f>IF(OR(AB127="",AJ127=""),"",IF(AJ127&lt;=AB127,"Oui","Non"))</f>
        <v/>
      </c>
      <c r="AM127" s="7">
        <f>IF(A127="","",IF(OR(N127="Réalisé",N127="Clôturé"),"Oui","Non"))</f>
        <v/>
      </c>
      <c r="AN127" s="7">
        <f>IF(AM127="","",IF(AND(AM127="Non",S127&lt;&gt;"",S127&lt;'Tableau de bord'!$C$7),"Oui","Non"))</f>
        <v/>
      </c>
      <c r="AO127" s="7">
        <f>IF(A127="","",IF(COUNTIF($A$5:$A$504,A127)&gt;1,"N° d’OT en double",IF(COUNTIF('Sites et équipements'!$D$5:$D$204,F127)=0,"Code installation inconnu",IF(OR(D127="",J127="",N127="",M127=""),"Champ obligatoire manquant",IF(AND(R127="",S127=""),"Date de demande ou planifiée manquante",IF(AND(AM127="Oui",V127=""),"Date de réalisation manquante",IF(AND(N127="Clôturé",W127=""),"Date de clôture manquante",IF(OR(AND(T127&lt;&gt;"",R127&lt;&gt;"",T127&lt;R127),AND(U127&lt;&gt;"",T127&lt;&gt;"",U127&lt;T127)),"Chronologie incohérente",IF(AND(Q127="Oui",U127=""),"Rétablissement non daté","OK")))))))))</f>
        <v/>
      </c>
      <c r="AP127" s="16">
        <f>IF(R127&lt;&gt;"",R127,IF(S127&lt;&gt;"",S127,""))</f>
        <v/>
      </c>
      <c r="AQ127" s="7">
        <f>IF(AND(A127&lt;&gt;"",OR('Tableau de bord'!$C$9="",D127='Tableau de bord'!$C$9),OR('Tableau de bord'!$C$10="",E127='Tableau de bord'!$C$10),OR('Tableau de bord'!$C$11="",G127='Tableau de bord'!$C$11),OR('Tableau de bord'!$C$12="",H127='Tableau de bord'!$C$12),OR('Tableau de bord'!$C$13="",J127='Tableau de bord'!$C$13),OR('Tableau de bord'!$C$14="",N127='Tableau de bord'!$C$14),OR('Tableau de bord'!$C$15="",M127='Tableau de bord'!$C$15),OR('Tableau de bord'!$C$16="",O127='Tableau de bord'!$C$16),OR('Tableau de bord'!$C$17="",AD127='Tableau de bord'!$C$17)),1,0)</f>
        <v/>
      </c>
      <c r="AR127" s="7">
        <f>IF(AND(A127&lt;&gt;"",AP127&lt;&gt;""),IF(AND(AP127&gt;='Tableau de bord'!$C$5,AP127&lt;'Tableau de bord'!$C$6+1),1,0),0)</f>
        <v/>
      </c>
      <c r="AS127" s="7">
        <f>IF(AND(AQ127=1,AR127=1),1,0)</f>
        <v/>
      </c>
      <c r="AT127" s="7">
        <f>IF(AND(AS127=1,J127="Corrective"),1,0)</f>
        <v/>
      </c>
      <c r="AU127" s="7">
        <f>IF(AND(AS127=1,J127="Préventive"),1,0)</f>
        <v/>
      </c>
      <c r="AV127" s="7">
        <f>IF(AND(AS127=1,Q127="Oui"),1,0)</f>
        <v/>
      </c>
      <c r="AW127" s="21">
        <f>IF(AND(AV127=1,AJ127&lt;&gt;""),AJ127,0)</f>
        <v/>
      </c>
      <c r="AX127" s="21">
        <f>IF(AND(AS127=1,Y127&lt;&gt;""),Y127,0)</f>
        <v/>
      </c>
      <c r="AY127" s="22">
        <f>IF(AND(AS127=1,AH127&lt;&gt;""),AH127,0)</f>
        <v/>
      </c>
      <c r="AZ127" s="22">
        <f>IF(AS127=1,SUM(AE127:AF127),0)</f>
        <v/>
      </c>
      <c r="BA127" s="22">
        <f>IF(AND(AS127=1,AC127="Hors forfait"),AY127,0)</f>
        <v/>
      </c>
      <c r="BB127" s="7">
        <f>IF(AND(AS127=1,AK127&lt;&gt;""),1,0)</f>
        <v/>
      </c>
      <c r="BC127" s="7">
        <f>IF(AND(BB127=1,AK127="Oui"),1,0)</f>
        <v/>
      </c>
      <c r="BD127" s="7">
        <f>IF(AND(AS127=1,AL127&lt;&gt;""),1,0)</f>
        <v/>
      </c>
      <c r="BE127" s="7">
        <f>IF(AND(BD127=1,AL127="Oui"),1,0)</f>
        <v/>
      </c>
      <c r="BF127" s="7">
        <f>IF(AND(AQ127=1,AM127="Non"),1,0)</f>
        <v/>
      </c>
      <c r="BG127" s="21">
        <f>IF(AND(BF127=1,Z127&lt;&gt;""),Z127,0)</f>
        <v/>
      </c>
      <c r="BH127" s="7">
        <f>IF(AND(BF127=1,AN127="Oui"),1,0)</f>
        <v/>
      </c>
      <c r="BI127" s="7">
        <f>IF(AS127=1,N127,"")</f>
        <v/>
      </c>
      <c r="BJ127" s="7">
        <f>IF(BF127=1,N127,"")</f>
        <v/>
      </c>
      <c r="BK127" s="7">
        <f>IF(BF127=1,M127,"")</f>
        <v/>
      </c>
      <c r="BL127" s="7">
        <f>IF(AR127=1,D127&amp;" | "&amp;J127,"")</f>
        <v/>
      </c>
      <c r="BM127" s="7">
        <f>IF(AND(AR127=1,AL127="Non"),D127,"")</f>
        <v/>
      </c>
      <c r="BN127" s="7">
        <f>IF(OR(AO127="",AO127="OK"),0,1)</f>
        <v/>
      </c>
    </row>
    <row r="128" ht="18" customHeight="1">
      <c r="A128" s="7" t="n"/>
      <c r="B128" s="7" t="n"/>
      <c r="C128" s="7" t="n"/>
      <c r="D128" s="7" t="n"/>
      <c r="E128" s="7" t="n"/>
      <c r="F128" s="7" t="n"/>
      <c r="G128" s="7" t="n"/>
      <c r="H128" s="7" t="n"/>
      <c r="I128" s="7" t="n"/>
      <c r="J128" s="7" t="n"/>
      <c r="K128" s="7" t="n"/>
      <c r="L128" s="7" t="n"/>
      <c r="M128" s="7" t="n"/>
      <c r="N128" s="7" t="n"/>
      <c r="O128" s="7" t="n"/>
      <c r="P128" s="7" t="n"/>
      <c r="Q128" s="7" t="n"/>
      <c r="R128" s="20" t="n"/>
      <c r="S128" s="16" t="n"/>
      <c r="T128" s="20" t="n"/>
      <c r="U128" s="20" t="n"/>
      <c r="V128" s="16" t="n"/>
      <c r="W128" s="16" t="n"/>
      <c r="X128" s="21" t="n"/>
      <c r="Y128" s="21" t="n"/>
      <c r="Z128" s="21" t="n"/>
      <c r="AA128" s="21" t="n"/>
      <c r="AB128" s="21" t="n"/>
      <c r="AC128" s="7" t="n"/>
      <c r="AD128" s="7" t="n"/>
      <c r="AE128" s="22" t="n"/>
      <c r="AF128" s="22" t="n"/>
      <c r="AG128" s="22" t="n"/>
      <c r="AH128" s="22">
        <f>IF(A128="","",SUM(AE128:AG128))</f>
        <v/>
      </c>
      <c r="AI128" s="21">
        <f>IF(AND(R128&lt;&gt;"",T128&lt;&gt;""),(T128-R128)*24,"")</f>
        <v/>
      </c>
      <c r="AJ128" s="21">
        <f>IF(AND(R128&lt;&gt;"",U128&lt;&gt;""),(U128-R128)*24,"")</f>
        <v/>
      </c>
      <c r="AK128" s="7">
        <f>IF(OR(AA128="",AI128=""),"",IF(AI128&lt;=AA128,"Oui","Non"))</f>
        <v/>
      </c>
      <c r="AL128" s="7">
        <f>IF(OR(AB128="",AJ128=""),"",IF(AJ128&lt;=AB128,"Oui","Non"))</f>
        <v/>
      </c>
      <c r="AM128" s="7">
        <f>IF(A128="","",IF(OR(N128="Réalisé",N128="Clôturé"),"Oui","Non"))</f>
        <v/>
      </c>
      <c r="AN128" s="7">
        <f>IF(AM128="","",IF(AND(AM128="Non",S128&lt;&gt;"",S128&lt;'Tableau de bord'!$C$7),"Oui","Non"))</f>
        <v/>
      </c>
      <c r="AO128" s="7">
        <f>IF(A128="","",IF(COUNTIF($A$5:$A$504,A128)&gt;1,"N° d’OT en double",IF(COUNTIF('Sites et équipements'!$D$5:$D$204,F128)=0,"Code installation inconnu",IF(OR(D128="",J128="",N128="",M128=""),"Champ obligatoire manquant",IF(AND(R128="",S128=""),"Date de demande ou planifiée manquante",IF(AND(AM128="Oui",V128=""),"Date de réalisation manquante",IF(AND(N128="Clôturé",W128=""),"Date de clôture manquante",IF(OR(AND(T128&lt;&gt;"",R128&lt;&gt;"",T128&lt;R128),AND(U128&lt;&gt;"",T128&lt;&gt;"",U128&lt;T128)),"Chronologie incohérente",IF(AND(Q128="Oui",U128=""),"Rétablissement non daté","OK")))))))))</f>
        <v/>
      </c>
      <c r="AP128" s="16">
        <f>IF(R128&lt;&gt;"",R128,IF(S128&lt;&gt;"",S128,""))</f>
        <v/>
      </c>
      <c r="AQ128" s="7">
        <f>IF(AND(A128&lt;&gt;"",OR('Tableau de bord'!$C$9="",D128='Tableau de bord'!$C$9),OR('Tableau de bord'!$C$10="",E128='Tableau de bord'!$C$10),OR('Tableau de bord'!$C$11="",G128='Tableau de bord'!$C$11),OR('Tableau de bord'!$C$12="",H128='Tableau de bord'!$C$12),OR('Tableau de bord'!$C$13="",J128='Tableau de bord'!$C$13),OR('Tableau de bord'!$C$14="",N128='Tableau de bord'!$C$14),OR('Tableau de bord'!$C$15="",M128='Tableau de bord'!$C$15),OR('Tableau de bord'!$C$16="",O128='Tableau de bord'!$C$16),OR('Tableau de bord'!$C$17="",AD128='Tableau de bord'!$C$17)),1,0)</f>
        <v/>
      </c>
      <c r="AR128" s="7">
        <f>IF(AND(A128&lt;&gt;"",AP128&lt;&gt;""),IF(AND(AP128&gt;='Tableau de bord'!$C$5,AP128&lt;'Tableau de bord'!$C$6+1),1,0),0)</f>
        <v/>
      </c>
      <c r="AS128" s="7">
        <f>IF(AND(AQ128=1,AR128=1),1,0)</f>
        <v/>
      </c>
      <c r="AT128" s="7">
        <f>IF(AND(AS128=1,J128="Corrective"),1,0)</f>
        <v/>
      </c>
      <c r="AU128" s="7">
        <f>IF(AND(AS128=1,J128="Préventive"),1,0)</f>
        <v/>
      </c>
      <c r="AV128" s="7">
        <f>IF(AND(AS128=1,Q128="Oui"),1,0)</f>
        <v/>
      </c>
      <c r="AW128" s="21">
        <f>IF(AND(AV128=1,AJ128&lt;&gt;""),AJ128,0)</f>
        <v/>
      </c>
      <c r="AX128" s="21">
        <f>IF(AND(AS128=1,Y128&lt;&gt;""),Y128,0)</f>
        <v/>
      </c>
      <c r="AY128" s="22">
        <f>IF(AND(AS128=1,AH128&lt;&gt;""),AH128,0)</f>
        <v/>
      </c>
      <c r="AZ128" s="22">
        <f>IF(AS128=1,SUM(AE128:AF128),0)</f>
        <v/>
      </c>
      <c r="BA128" s="22">
        <f>IF(AND(AS128=1,AC128="Hors forfait"),AY128,0)</f>
        <v/>
      </c>
      <c r="BB128" s="7">
        <f>IF(AND(AS128=1,AK128&lt;&gt;""),1,0)</f>
        <v/>
      </c>
      <c r="BC128" s="7">
        <f>IF(AND(BB128=1,AK128="Oui"),1,0)</f>
        <v/>
      </c>
      <c r="BD128" s="7">
        <f>IF(AND(AS128=1,AL128&lt;&gt;""),1,0)</f>
        <v/>
      </c>
      <c r="BE128" s="7">
        <f>IF(AND(BD128=1,AL128="Oui"),1,0)</f>
        <v/>
      </c>
      <c r="BF128" s="7">
        <f>IF(AND(AQ128=1,AM128="Non"),1,0)</f>
        <v/>
      </c>
      <c r="BG128" s="21">
        <f>IF(AND(BF128=1,Z128&lt;&gt;""),Z128,0)</f>
        <v/>
      </c>
      <c r="BH128" s="7">
        <f>IF(AND(BF128=1,AN128="Oui"),1,0)</f>
        <v/>
      </c>
      <c r="BI128" s="7">
        <f>IF(AS128=1,N128,"")</f>
        <v/>
      </c>
      <c r="BJ128" s="7">
        <f>IF(BF128=1,N128,"")</f>
        <v/>
      </c>
      <c r="BK128" s="7">
        <f>IF(BF128=1,M128,"")</f>
        <v/>
      </c>
      <c r="BL128" s="7">
        <f>IF(AR128=1,D128&amp;" | "&amp;J128,"")</f>
        <v/>
      </c>
      <c r="BM128" s="7">
        <f>IF(AND(AR128=1,AL128="Non"),D128,"")</f>
        <v/>
      </c>
      <c r="BN128" s="7">
        <f>IF(OR(AO128="",AO128="OK"),0,1)</f>
        <v/>
      </c>
    </row>
    <row r="129" ht="18" customHeight="1">
      <c r="A129" s="7" t="n"/>
      <c r="B129" s="7" t="n"/>
      <c r="C129" s="7" t="n"/>
      <c r="D129" s="7" t="n"/>
      <c r="E129" s="7" t="n"/>
      <c r="F129" s="7" t="n"/>
      <c r="G129" s="7" t="n"/>
      <c r="H129" s="7" t="n"/>
      <c r="I129" s="7" t="n"/>
      <c r="J129" s="7" t="n"/>
      <c r="K129" s="7" t="n"/>
      <c r="L129" s="7" t="n"/>
      <c r="M129" s="7" t="n"/>
      <c r="N129" s="7" t="n"/>
      <c r="O129" s="7" t="n"/>
      <c r="P129" s="7" t="n"/>
      <c r="Q129" s="7" t="n"/>
      <c r="R129" s="20" t="n"/>
      <c r="S129" s="16" t="n"/>
      <c r="T129" s="20" t="n"/>
      <c r="U129" s="20" t="n"/>
      <c r="V129" s="16" t="n"/>
      <c r="W129" s="16" t="n"/>
      <c r="X129" s="21" t="n"/>
      <c r="Y129" s="21" t="n"/>
      <c r="Z129" s="21" t="n"/>
      <c r="AA129" s="21" t="n"/>
      <c r="AB129" s="21" t="n"/>
      <c r="AC129" s="7" t="n"/>
      <c r="AD129" s="7" t="n"/>
      <c r="AE129" s="22" t="n"/>
      <c r="AF129" s="22" t="n"/>
      <c r="AG129" s="22" t="n"/>
      <c r="AH129" s="22">
        <f>IF(A129="","",SUM(AE129:AG129))</f>
        <v/>
      </c>
      <c r="AI129" s="21">
        <f>IF(AND(R129&lt;&gt;"",T129&lt;&gt;""),(T129-R129)*24,"")</f>
        <v/>
      </c>
      <c r="AJ129" s="21">
        <f>IF(AND(R129&lt;&gt;"",U129&lt;&gt;""),(U129-R129)*24,"")</f>
        <v/>
      </c>
      <c r="AK129" s="7">
        <f>IF(OR(AA129="",AI129=""),"",IF(AI129&lt;=AA129,"Oui","Non"))</f>
        <v/>
      </c>
      <c r="AL129" s="7">
        <f>IF(OR(AB129="",AJ129=""),"",IF(AJ129&lt;=AB129,"Oui","Non"))</f>
        <v/>
      </c>
      <c r="AM129" s="7">
        <f>IF(A129="","",IF(OR(N129="Réalisé",N129="Clôturé"),"Oui","Non"))</f>
        <v/>
      </c>
      <c r="AN129" s="7">
        <f>IF(AM129="","",IF(AND(AM129="Non",S129&lt;&gt;"",S129&lt;'Tableau de bord'!$C$7),"Oui","Non"))</f>
        <v/>
      </c>
      <c r="AO129" s="7">
        <f>IF(A129="","",IF(COUNTIF($A$5:$A$504,A129)&gt;1,"N° d’OT en double",IF(COUNTIF('Sites et équipements'!$D$5:$D$204,F129)=0,"Code installation inconnu",IF(OR(D129="",J129="",N129="",M129=""),"Champ obligatoire manquant",IF(AND(R129="",S129=""),"Date de demande ou planifiée manquante",IF(AND(AM129="Oui",V129=""),"Date de réalisation manquante",IF(AND(N129="Clôturé",W129=""),"Date de clôture manquante",IF(OR(AND(T129&lt;&gt;"",R129&lt;&gt;"",T129&lt;R129),AND(U129&lt;&gt;"",T129&lt;&gt;"",U129&lt;T129)),"Chronologie incohérente",IF(AND(Q129="Oui",U129=""),"Rétablissement non daté","OK")))))))))</f>
        <v/>
      </c>
      <c r="AP129" s="16">
        <f>IF(R129&lt;&gt;"",R129,IF(S129&lt;&gt;"",S129,""))</f>
        <v/>
      </c>
      <c r="AQ129" s="7">
        <f>IF(AND(A129&lt;&gt;"",OR('Tableau de bord'!$C$9="",D129='Tableau de bord'!$C$9),OR('Tableau de bord'!$C$10="",E129='Tableau de bord'!$C$10),OR('Tableau de bord'!$C$11="",G129='Tableau de bord'!$C$11),OR('Tableau de bord'!$C$12="",H129='Tableau de bord'!$C$12),OR('Tableau de bord'!$C$13="",J129='Tableau de bord'!$C$13),OR('Tableau de bord'!$C$14="",N129='Tableau de bord'!$C$14),OR('Tableau de bord'!$C$15="",M129='Tableau de bord'!$C$15),OR('Tableau de bord'!$C$16="",O129='Tableau de bord'!$C$16),OR('Tableau de bord'!$C$17="",AD129='Tableau de bord'!$C$17)),1,0)</f>
        <v/>
      </c>
      <c r="AR129" s="7">
        <f>IF(AND(A129&lt;&gt;"",AP129&lt;&gt;""),IF(AND(AP129&gt;='Tableau de bord'!$C$5,AP129&lt;'Tableau de bord'!$C$6+1),1,0),0)</f>
        <v/>
      </c>
      <c r="AS129" s="7">
        <f>IF(AND(AQ129=1,AR129=1),1,0)</f>
        <v/>
      </c>
      <c r="AT129" s="7">
        <f>IF(AND(AS129=1,J129="Corrective"),1,0)</f>
        <v/>
      </c>
      <c r="AU129" s="7">
        <f>IF(AND(AS129=1,J129="Préventive"),1,0)</f>
        <v/>
      </c>
      <c r="AV129" s="7">
        <f>IF(AND(AS129=1,Q129="Oui"),1,0)</f>
        <v/>
      </c>
      <c r="AW129" s="21">
        <f>IF(AND(AV129=1,AJ129&lt;&gt;""),AJ129,0)</f>
        <v/>
      </c>
      <c r="AX129" s="21">
        <f>IF(AND(AS129=1,Y129&lt;&gt;""),Y129,0)</f>
        <v/>
      </c>
      <c r="AY129" s="22">
        <f>IF(AND(AS129=1,AH129&lt;&gt;""),AH129,0)</f>
        <v/>
      </c>
      <c r="AZ129" s="22">
        <f>IF(AS129=1,SUM(AE129:AF129),0)</f>
        <v/>
      </c>
      <c r="BA129" s="22">
        <f>IF(AND(AS129=1,AC129="Hors forfait"),AY129,0)</f>
        <v/>
      </c>
      <c r="BB129" s="7">
        <f>IF(AND(AS129=1,AK129&lt;&gt;""),1,0)</f>
        <v/>
      </c>
      <c r="BC129" s="7">
        <f>IF(AND(BB129=1,AK129="Oui"),1,0)</f>
        <v/>
      </c>
      <c r="BD129" s="7">
        <f>IF(AND(AS129=1,AL129&lt;&gt;""),1,0)</f>
        <v/>
      </c>
      <c r="BE129" s="7">
        <f>IF(AND(BD129=1,AL129="Oui"),1,0)</f>
        <v/>
      </c>
      <c r="BF129" s="7">
        <f>IF(AND(AQ129=1,AM129="Non"),1,0)</f>
        <v/>
      </c>
      <c r="BG129" s="21">
        <f>IF(AND(BF129=1,Z129&lt;&gt;""),Z129,0)</f>
        <v/>
      </c>
      <c r="BH129" s="7">
        <f>IF(AND(BF129=1,AN129="Oui"),1,0)</f>
        <v/>
      </c>
      <c r="BI129" s="7">
        <f>IF(AS129=1,N129,"")</f>
        <v/>
      </c>
      <c r="BJ129" s="7">
        <f>IF(BF129=1,N129,"")</f>
        <v/>
      </c>
      <c r="BK129" s="7">
        <f>IF(BF129=1,M129,"")</f>
        <v/>
      </c>
      <c r="BL129" s="7">
        <f>IF(AR129=1,D129&amp;" | "&amp;J129,"")</f>
        <v/>
      </c>
      <c r="BM129" s="7">
        <f>IF(AND(AR129=1,AL129="Non"),D129,"")</f>
        <v/>
      </c>
      <c r="BN129" s="7">
        <f>IF(OR(AO129="",AO129="OK"),0,1)</f>
        <v/>
      </c>
    </row>
    <row r="130" ht="18" customHeight="1">
      <c r="A130" s="7" t="n"/>
      <c r="B130" s="7" t="n"/>
      <c r="C130" s="7" t="n"/>
      <c r="D130" s="7" t="n"/>
      <c r="E130" s="7" t="n"/>
      <c r="F130" s="7" t="n"/>
      <c r="G130" s="7" t="n"/>
      <c r="H130" s="7" t="n"/>
      <c r="I130" s="7" t="n"/>
      <c r="J130" s="7" t="n"/>
      <c r="K130" s="7" t="n"/>
      <c r="L130" s="7" t="n"/>
      <c r="M130" s="7" t="n"/>
      <c r="N130" s="7" t="n"/>
      <c r="O130" s="7" t="n"/>
      <c r="P130" s="7" t="n"/>
      <c r="Q130" s="7" t="n"/>
      <c r="R130" s="20" t="n"/>
      <c r="S130" s="16" t="n"/>
      <c r="T130" s="20" t="n"/>
      <c r="U130" s="20" t="n"/>
      <c r="V130" s="16" t="n"/>
      <c r="W130" s="16" t="n"/>
      <c r="X130" s="21" t="n"/>
      <c r="Y130" s="21" t="n"/>
      <c r="Z130" s="21" t="n"/>
      <c r="AA130" s="21" t="n"/>
      <c r="AB130" s="21" t="n"/>
      <c r="AC130" s="7" t="n"/>
      <c r="AD130" s="7" t="n"/>
      <c r="AE130" s="22" t="n"/>
      <c r="AF130" s="22" t="n"/>
      <c r="AG130" s="22" t="n"/>
      <c r="AH130" s="22">
        <f>IF(A130="","",SUM(AE130:AG130))</f>
        <v/>
      </c>
      <c r="AI130" s="21">
        <f>IF(AND(R130&lt;&gt;"",T130&lt;&gt;""),(T130-R130)*24,"")</f>
        <v/>
      </c>
      <c r="AJ130" s="21">
        <f>IF(AND(R130&lt;&gt;"",U130&lt;&gt;""),(U130-R130)*24,"")</f>
        <v/>
      </c>
      <c r="AK130" s="7">
        <f>IF(OR(AA130="",AI130=""),"",IF(AI130&lt;=AA130,"Oui","Non"))</f>
        <v/>
      </c>
      <c r="AL130" s="7">
        <f>IF(OR(AB130="",AJ130=""),"",IF(AJ130&lt;=AB130,"Oui","Non"))</f>
        <v/>
      </c>
      <c r="AM130" s="7">
        <f>IF(A130="","",IF(OR(N130="Réalisé",N130="Clôturé"),"Oui","Non"))</f>
        <v/>
      </c>
      <c r="AN130" s="7">
        <f>IF(AM130="","",IF(AND(AM130="Non",S130&lt;&gt;"",S130&lt;'Tableau de bord'!$C$7),"Oui","Non"))</f>
        <v/>
      </c>
      <c r="AO130" s="7">
        <f>IF(A130="","",IF(COUNTIF($A$5:$A$504,A130)&gt;1,"N° d’OT en double",IF(COUNTIF('Sites et équipements'!$D$5:$D$204,F130)=0,"Code installation inconnu",IF(OR(D130="",J130="",N130="",M130=""),"Champ obligatoire manquant",IF(AND(R130="",S130=""),"Date de demande ou planifiée manquante",IF(AND(AM130="Oui",V130=""),"Date de réalisation manquante",IF(AND(N130="Clôturé",W130=""),"Date de clôture manquante",IF(OR(AND(T130&lt;&gt;"",R130&lt;&gt;"",T130&lt;R130),AND(U130&lt;&gt;"",T130&lt;&gt;"",U130&lt;T130)),"Chronologie incohérente",IF(AND(Q130="Oui",U130=""),"Rétablissement non daté","OK")))))))))</f>
        <v/>
      </c>
      <c r="AP130" s="16">
        <f>IF(R130&lt;&gt;"",R130,IF(S130&lt;&gt;"",S130,""))</f>
        <v/>
      </c>
      <c r="AQ130" s="7">
        <f>IF(AND(A130&lt;&gt;"",OR('Tableau de bord'!$C$9="",D130='Tableau de bord'!$C$9),OR('Tableau de bord'!$C$10="",E130='Tableau de bord'!$C$10),OR('Tableau de bord'!$C$11="",G130='Tableau de bord'!$C$11),OR('Tableau de bord'!$C$12="",H130='Tableau de bord'!$C$12),OR('Tableau de bord'!$C$13="",J130='Tableau de bord'!$C$13),OR('Tableau de bord'!$C$14="",N130='Tableau de bord'!$C$14),OR('Tableau de bord'!$C$15="",M130='Tableau de bord'!$C$15),OR('Tableau de bord'!$C$16="",O130='Tableau de bord'!$C$16),OR('Tableau de bord'!$C$17="",AD130='Tableau de bord'!$C$17)),1,0)</f>
        <v/>
      </c>
      <c r="AR130" s="7">
        <f>IF(AND(A130&lt;&gt;"",AP130&lt;&gt;""),IF(AND(AP130&gt;='Tableau de bord'!$C$5,AP130&lt;'Tableau de bord'!$C$6+1),1,0),0)</f>
        <v/>
      </c>
      <c r="AS130" s="7">
        <f>IF(AND(AQ130=1,AR130=1),1,0)</f>
        <v/>
      </c>
      <c r="AT130" s="7">
        <f>IF(AND(AS130=1,J130="Corrective"),1,0)</f>
        <v/>
      </c>
      <c r="AU130" s="7">
        <f>IF(AND(AS130=1,J130="Préventive"),1,0)</f>
        <v/>
      </c>
      <c r="AV130" s="7">
        <f>IF(AND(AS130=1,Q130="Oui"),1,0)</f>
        <v/>
      </c>
      <c r="AW130" s="21">
        <f>IF(AND(AV130=1,AJ130&lt;&gt;""),AJ130,0)</f>
        <v/>
      </c>
      <c r="AX130" s="21">
        <f>IF(AND(AS130=1,Y130&lt;&gt;""),Y130,0)</f>
        <v/>
      </c>
      <c r="AY130" s="22">
        <f>IF(AND(AS130=1,AH130&lt;&gt;""),AH130,0)</f>
        <v/>
      </c>
      <c r="AZ130" s="22">
        <f>IF(AS130=1,SUM(AE130:AF130),0)</f>
        <v/>
      </c>
      <c r="BA130" s="22">
        <f>IF(AND(AS130=1,AC130="Hors forfait"),AY130,0)</f>
        <v/>
      </c>
      <c r="BB130" s="7">
        <f>IF(AND(AS130=1,AK130&lt;&gt;""),1,0)</f>
        <v/>
      </c>
      <c r="BC130" s="7">
        <f>IF(AND(BB130=1,AK130="Oui"),1,0)</f>
        <v/>
      </c>
      <c r="BD130" s="7">
        <f>IF(AND(AS130=1,AL130&lt;&gt;""),1,0)</f>
        <v/>
      </c>
      <c r="BE130" s="7">
        <f>IF(AND(BD130=1,AL130="Oui"),1,0)</f>
        <v/>
      </c>
      <c r="BF130" s="7">
        <f>IF(AND(AQ130=1,AM130="Non"),1,0)</f>
        <v/>
      </c>
      <c r="BG130" s="21">
        <f>IF(AND(BF130=1,Z130&lt;&gt;""),Z130,0)</f>
        <v/>
      </c>
      <c r="BH130" s="7">
        <f>IF(AND(BF130=1,AN130="Oui"),1,0)</f>
        <v/>
      </c>
      <c r="BI130" s="7">
        <f>IF(AS130=1,N130,"")</f>
        <v/>
      </c>
      <c r="BJ130" s="7">
        <f>IF(BF130=1,N130,"")</f>
        <v/>
      </c>
      <c r="BK130" s="7">
        <f>IF(BF130=1,M130,"")</f>
        <v/>
      </c>
      <c r="BL130" s="7">
        <f>IF(AR130=1,D130&amp;" | "&amp;J130,"")</f>
        <v/>
      </c>
      <c r="BM130" s="7">
        <f>IF(AND(AR130=1,AL130="Non"),D130,"")</f>
        <v/>
      </c>
      <c r="BN130" s="7">
        <f>IF(OR(AO130="",AO130="OK"),0,1)</f>
        <v/>
      </c>
    </row>
    <row r="131" ht="18" customHeight="1">
      <c r="A131" s="7" t="n"/>
      <c r="B131" s="7" t="n"/>
      <c r="C131" s="7" t="n"/>
      <c r="D131" s="7" t="n"/>
      <c r="E131" s="7" t="n"/>
      <c r="F131" s="7" t="n"/>
      <c r="G131" s="7" t="n"/>
      <c r="H131" s="7" t="n"/>
      <c r="I131" s="7" t="n"/>
      <c r="J131" s="7" t="n"/>
      <c r="K131" s="7" t="n"/>
      <c r="L131" s="7" t="n"/>
      <c r="M131" s="7" t="n"/>
      <c r="N131" s="7" t="n"/>
      <c r="O131" s="7" t="n"/>
      <c r="P131" s="7" t="n"/>
      <c r="Q131" s="7" t="n"/>
      <c r="R131" s="20" t="n"/>
      <c r="S131" s="16" t="n"/>
      <c r="T131" s="20" t="n"/>
      <c r="U131" s="20" t="n"/>
      <c r="V131" s="16" t="n"/>
      <c r="W131" s="16" t="n"/>
      <c r="X131" s="21" t="n"/>
      <c r="Y131" s="21" t="n"/>
      <c r="Z131" s="21" t="n"/>
      <c r="AA131" s="21" t="n"/>
      <c r="AB131" s="21" t="n"/>
      <c r="AC131" s="7" t="n"/>
      <c r="AD131" s="7" t="n"/>
      <c r="AE131" s="22" t="n"/>
      <c r="AF131" s="22" t="n"/>
      <c r="AG131" s="22" t="n"/>
      <c r="AH131" s="22">
        <f>IF(A131="","",SUM(AE131:AG131))</f>
        <v/>
      </c>
      <c r="AI131" s="21">
        <f>IF(AND(R131&lt;&gt;"",T131&lt;&gt;""),(T131-R131)*24,"")</f>
        <v/>
      </c>
      <c r="AJ131" s="21">
        <f>IF(AND(R131&lt;&gt;"",U131&lt;&gt;""),(U131-R131)*24,"")</f>
        <v/>
      </c>
      <c r="AK131" s="7">
        <f>IF(OR(AA131="",AI131=""),"",IF(AI131&lt;=AA131,"Oui","Non"))</f>
        <v/>
      </c>
      <c r="AL131" s="7">
        <f>IF(OR(AB131="",AJ131=""),"",IF(AJ131&lt;=AB131,"Oui","Non"))</f>
        <v/>
      </c>
      <c r="AM131" s="7">
        <f>IF(A131="","",IF(OR(N131="Réalisé",N131="Clôturé"),"Oui","Non"))</f>
        <v/>
      </c>
      <c r="AN131" s="7">
        <f>IF(AM131="","",IF(AND(AM131="Non",S131&lt;&gt;"",S131&lt;'Tableau de bord'!$C$7),"Oui","Non"))</f>
        <v/>
      </c>
      <c r="AO131" s="7">
        <f>IF(A131="","",IF(COUNTIF($A$5:$A$504,A131)&gt;1,"N° d’OT en double",IF(COUNTIF('Sites et équipements'!$D$5:$D$204,F131)=0,"Code installation inconnu",IF(OR(D131="",J131="",N131="",M131=""),"Champ obligatoire manquant",IF(AND(R131="",S131=""),"Date de demande ou planifiée manquante",IF(AND(AM131="Oui",V131=""),"Date de réalisation manquante",IF(AND(N131="Clôturé",W131=""),"Date de clôture manquante",IF(OR(AND(T131&lt;&gt;"",R131&lt;&gt;"",T131&lt;R131),AND(U131&lt;&gt;"",T131&lt;&gt;"",U131&lt;T131)),"Chronologie incohérente",IF(AND(Q131="Oui",U131=""),"Rétablissement non daté","OK")))))))))</f>
        <v/>
      </c>
      <c r="AP131" s="16">
        <f>IF(R131&lt;&gt;"",R131,IF(S131&lt;&gt;"",S131,""))</f>
        <v/>
      </c>
      <c r="AQ131" s="7">
        <f>IF(AND(A131&lt;&gt;"",OR('Tableau de bord'!$C$9="",D131='Tableau de bord'!$C$9),OR('Tableau de bord'!$C$10="",E131='Tableau de bord'!$C$10),OR('Tableau de bord'!$C$11="",G131='Tableau de bord'!$C$11),OR('Tableau de bord'!$C$12="",H131='Tableau de bord'!$C$12),OR('Tableau de bord'!$C$13="",J131='Tableau de bord'!$C$13),OR('Tableau de bord'!$C$14="",N131='Tableau de bord'!$C$14),OR('Tableau de bord'!$C$15="",M131='Tableau de bord'!$C$15),OR('Tableau de bord'!$C$16="",O131='Tableau de bord'!$C$16),OR('Tableau de bord'!$C$17="",AD131='Tableau de bord'!$C$17)),1,0)</f>
        <v/>
      </c>
      <c r="AR131" s="7">
        <f>IF(AND(A131&lt;&gt;"",AP131&lt;&gt;""),IF(AND(AP131&gt;='Tableau de bord'!$C$5,AP131&lt;'Tableau de bord'!$C$6+1),1,0),0)</f>
        <v/>
      </c>
      <c r="AS131" s="7">
        <f>IF(AND(AQ131=1,AR131=1),1,0)</f>
        <v/>
      </c>
      <c r="AT131" s="7">
        <f>IF(AND(AS131=1,J131="Corrective"),1,0)</f>
        <v/>
      </c>
      <c r="AU131" s="7">
        <f>IF(AND(AS131=1,J131="Préventive"),1,0)</f>
        <v/>
      </c>
      <c r="AV131" s="7">
        <f>IF(AND(AS131=1,Q131="Oui"),1,0)</f>
        <v/>
      </c>
      <c r="AW131" s="21">
        <f>IF(AND(AV131=1,AJ131&lt;&gt;""),AJ131,0)</f>
        <v/>
      </c>
      <c r="AX131" s="21">
        <f>IF(AND(AS131=1,Y131&lt;&gt;""),Y131,0)</f>
        <v/>
      </c>
      <c r="AY131" s="22">
        <f>IF(AND(AS131=1,AH131&lt;&gt;""),AH131,0)</f>
        <v/>
      </c>
      <c r="AZ131" s="22">
        <f>IF(AS131=1,SUM(AE131:AF131),0)</f>
        <v/>
      </c>
      <c r="BA131" s="22">
        <f>IF(AND(AS131=1,AC131="Hors forfait"),AY131,0)</f>
        <v/>
      </c>
      <c r="BB131" s="7">
        <f>IF(AND(AS131=1,AK131&lt;&gt;""),1,0)</f>
        <v/>
      </c>
      <c r="BC131" s="7">
        <f>IF(AND(BB131=1,AK131="Oui"),1,0)</f>
        <v/>
      </c>
      <c r="BD131" s="7">
        <f>IF(AND(AS131=1,AL131&lt;&gt;""),1,0)</f>
        <v/>
      </c>
      <c r="BE131" s="7">
        <f>IF(AND(BD131=1,AL131="Oui"),1,0)</f>
        <v/>
      </c>
      <c r="BF131" s="7">
        <f>IF(AND(AQ131=1,AM131="Non"),1,0)</f>
        <v/>
      </c>
      <c r="BG131" s="21">
        <f>IF(AND(BF131=1,Z131&lt;&gt;""),Z131,0)</f>
        <v/>
      </c>
      <c r="BH131" s="7">
        <f>IF(AND(BF131=1,AN131="Oui"),1,0)</f>
        <v/>
      </c>
      <c r="BI131" s="7">
        <f>IF(AS131=1,N131,"")</f>
        <v/>
      </c>
      <c r="BJ131" s="7">
        <f>IF(BF131=1,N131,"")</f>
        <v/>
      </c>
      <c r="BK131" s="7">
        <f>IF(BF131=1,M131,"")</f>
        <v/>
      </c>
      <c r="BL131" s="7">
        <f>IF(AR131=1,D131&amp;" | "&amp;J131,"")</f>
        <v/>
      </c>
      <c r="BM131" s="7">
        <f>IF(AND(AR131=1,AL131="Non"),D131,"")</f>
        <v/>
      </c>
      <c r="BN131" s="7">
        <f>IF(OR(AO131="",AO131="OK"),0,1)</f>
        <v/>
      </c>
    </row>
    <row r="132" ht="18" customHeight="1">
      <c r="A132" s="7" t="n"/>
      <c r="B132" s="7" t="n"/>
      <c r="C132" s="7" t="n"/>
      <c r="D132" s="7" t="n"/>
      <c r="E132" s="7" t="n"/>
      <c r="F132" s="7" t="n"/>
      <c r="G132" s="7" t="n"/>
      <c r="H132" s="7" t="n"/>
      <c r="I132" s="7" t="n"/>
      <c r="J132" s="7" t="n"/>
      <c r="K132" s="7" t="n"/>
      <c r="L132" s="7" t="n"/>
      <c r="M132" s="7" t="n"/>
      <c r="N132" s="7" t="n"/>
      <c r="O132" s="7" t="n"/>
      <c r="P132" s="7" t="n"/>
      <c r="Q132" s="7" t="n"/>
      <c r="R132" s="20" t="n"/>
      <c r="S132" s="16" t="n"/>
      <c r="T132" s="20" t="n"/>
      <c r="U132" s="20" t="n"/>
      <c r="V132" s="16" t="n"/>
      <c r="W132" s="16" t="n"/>
      <c r="X132" s="21" t="n"/>
      <c r="Y132" s="21" t="n"/>
      <c r="Z132" s="21" t="n"/>
      <c r="AA132" s="21" t="n"/>
      <c r="AB132" s="21" t="n"/>
      <c r="AC132" s="7" t="n"/>
      <c r="AD132" s="7" t="n"/>
      <c r="AE132" s="22" t="n"/>
      <c r="AF132" s="22" t="n"/>
      <c r="AG132" s="22" t="n"/>
      <c r="AH132" s="22">
        <f>IF(A132="","",SUM(AE132:AG132))</f>
        <v/>
      </c>
      <c r="AI132" s="21">
        <f>IF(AND(R132&lt;&gt;"",T132&lt;&gt;""),(T132-R132)*24,"")</f>
        <v/>
      </c>
      <c r="AJ132" s="21">
        <f>IF(AND(R132&lt;&gt;"",U132&lt;&gt;""),(U132-R132)*24,"")</f>
        <v/>
      </c>
      <c r="AK132" s="7">
        <f>IF(OR(AA132="",AI132=""),"",IF(AI132&lt;=AA132,"Oui","Non"))</f>
        <v/>
      </c>
      <c r="AL132" s="7">
        <f>IF(OR(AB132="",AJ132=""),"",IF(AJ132&lt;=AB132,"Oui","Non"))</f>
        <v/>
      </c>
      <c r="AM132" s="7">
        <f>IF(A132="","",IF(OR(N132="Réalisé",N132="Clôturé"),"Oui","Non"))</f>
        <v/>
      </c>
      <c r="AN132" s="7">
        <f>IF(AM132="","",IF(AND(AM132="Non",S132&lt;&gt;"",S132&lt;'Tableau de bord'!$C$7),"Oui","Non"))</f>
        <v/>
      </c>
      <c r="AO132" s="7">
        <f>IF(A132="","",IF(COUNTIF($A$5:$A$504,A132)&gt;1,"N° d’OT en double",IF(COUNTIF('Sites et équipements'!$D$5:$D$204,F132)=0,"Code installation inconnu",IF(OR(D132="",J132="",N132="",M132=""),"Champ obligatoire manquant",IF(AND(R132="",S132=""),"Date de demande ou planifiée manquante",IF(AND(AM132="Oui",V132=""),"Date de réalisation manquante",IF(AND(N132="Clôturé",W132=""),"Date de clôture manquante",IF(OR(AND(T132&lt;&gt;"",R132&lt;&gt;"",T132&lt;R132),AND(U132&lt;&gt;"",T132&lt;&gt;"",U132&lt;T132)),"Chronologie incohérente",IF(AND(Q132="Oui",U132=""),"Rétablissement non daté","OK")))))))))</f>
        <v/>
      </c>
      <c r="AP132" s="16">
        <f>IF(R132&lt;&gt;"",R132,IF(S132&lt;&gt;"",S132,""))</f>
        <v/>
      </c>
      <c r="AQ132" s="7">
        <f>IF(AND(A132&lt;&gt;"",OR('Tableau de bord'!$C$9="",D132='Tableau de bord'!$C$9),OR('Tableau de bord'!$C$10="",E132='Tableau de bord'!$C$10),OR('Tableau de bord'!$C$11="",G132='Tableau de bord'!$C$11),OR('Tableau de bord'!$C$12="",H132='Tableau de bord'!$C$12),OR('Tableau de bord'!$C$13="",J132='Tableau de bord'!$C$13),OR('Tableau de bord'!$C$14="",N132='Tableau de bord'!$C$14),OR('Tableau de bord'!$C$15="",M132='Tableau de bord'!$C$15),OR('Tableau de bord'!$C$16="",O132='Tableau de bord'!$C$16),OR('Tableau de bord'!$C$17="",AD132='Tableau de bord'!$C$17)),1,0)</f>
        <v/>
      </c>
      <c r="AR132" s="7">
        <f>IF(AND(A132&lt;&gt;"",AP132&lt;&gt;""),IF(AND(AP132&gt;='Tableau de bord'!$C$5,AP132&lt;'Tableau de bord'!$C$6+1),1,0),0)</f>
        <v/>
      </c>
      <c r="AS132" s="7">
        <f>IF(AND(AQ132=1,AR132=1),1,0)</f>
        <v/>
      </c>
      <c r="AT132" s="7">
        <f>IF(AND(AS132=1,J132="Corrective"),1,0)</f>
        <v/>
      </c>
      <c r="AU132" s="7">
        <f>IF(AND(AS132=1,J132="Préventive"),1,0)</f>
        <v/>
      </c>
      <c r="AV132" s="7">
        <f>IF(AND(AS132=1,Q132="Oui"),1,0)</f>
        <v/>
      </c>
      <c r="AW132" s="21">
        <f>IF(AND(AV132=1,AJ132&lt;&gt;""),AJ132,0)</f>
        <v/>
      </c>
      <c r="AX132" s="21">
        <f>IF(AND(AS132=1,Y132&lt;&gt;""),Y132,0)</f>
        <v/>
      </c>
      <c r="AY132" s="22">
        <f>IF(AND(AS132=1,AH132&lt;&gt;""),AH132,0)</f>
        <v/>
      </c>
      <c r="AZ132" s="22">
        <f>IF(AS132=1,SUM(AE132:AF132),0)</f>
        <v/>
      </c>
      <c r="BA132" s="22">
        <f>IF(AND(AS132=1,AC132="Hors forfait"),AY132,0)</f>
        <v/>
      </c>
      <c r="BB132" s="7">
        <f>IF(AND(AS132=1,AK132&lt;&gt;""),1,0)</f>
        <v/>
      </c>
      <c r="BC132" s="7">
        <f>IF(AND(BB132=1,AK132="Oui"),1,0)</f>
        <v/>
      </c>
      <c r="BD132" s="7">
        <f>IF(AND(AS132=1,AL132&lt;&gt;""),1,0)</f>
        <v/>
      </c>
      <c r="BE132" s="7">
        <f>IF(AND(BD132=1,AL132="Oui"),1,0)</f>
        <v/>
      </c>
      <c r="BF132" s="7">
        <f>IF(AND(AQ132=1,AM132="Non"),1,0)</f>
        <v/>
      </c>
      <c r="BG132" s="21">
        <f>IF(AND(BF132=1,Z132&lt;&gt;""),Z132,0)</f>
        <v/>
      </c>
      <c r="BH132" s="7">
        <f>IF(AND(BF132=1,AN132="Oui"),1,0)</f>
        <v/>
      </c>
      <c r="BI132" s="7">
        <f>IF(AS132=1,N132,"")</f>
        <v/>
      </c>
      <c r="BJ132" s="7">
        <f>IF(BF132=1,N132,"")</f>
        <v/>
      </c>
      <c r="BK132" s="7">
        <f>IF(BF132=1,M132,"")</f>
        <v/>
      </c>
      <c r="BL132" s="7">
        <f>IF(AR132=1,D132&amp;" | "&amp;J132,"")</f>
        <v/>
      </c>
      <c r="BM132" s="7">
        <f>IF(AND(AR132=1,AL132="Non"),D132,"")</f>
        <v/>
      </c>
      <c r="BN132" s="7">
        <f>IF(OR(AO132="",AO132="OK"),0,1)</f>
        <v/>
      </c>
    </row>
    <row r="133" ht="18" customHeight="1">
      <c r="A133" s="7" t="n"/>
      <c r="B133" s="7" t="n"/>
      <c r="C133" s="7" t="n"/>
      <c r="D133" s="7" t="n"/>
      <c r="E133" s="7" t="n"/>
      <c r="F133" s="7" t="n"/>
      <c r="G133" s="7" t="n"/>
      <c r="H133" s="7" t="n"/>
      <c r="I133" s="7" t="n"/>
      <c r="J133" s="7" t="n"/>
      <c r="K133" s="7" t="n"/>
      <c r="L133" s="7" t="n"/>
      <c r="M133" s="7" t="n"/>
      <c r="N133" s="7" t="n"/>
      <c r="O133" s="7" t="n"/>
      <c r="P133" s="7" t="n"/>
      <c r="Q133" s="7" t="n"/>
      <c r="R133" s="20" t="n"/>
      <c r="S133" s="16" t="n"/>
      <c r="T133" s="20" t="n"/>
      <c r="U133" s="20" t="n"/>
      <c r="V133" s="16" t="n"/>
      <c r="W133" s="16" t="n"/>
      <c r="X133" s="21" t="n"/>
      <c r="Y133" s="21" t="n"/>
      <c r="Z133" s="21" t="n"/>
      <c r="AA133" s="21" t="n"/>
      <c r="AB133" s="21" t="n"/>
      <c r="AC133" s="7" t="n"/>
      <c r="AD133" s="7" t="n"/>
      <c r="AE133" s="22" t="n"/>
      <c r="AF133" s="22" t="n"/>
      <c r="AG133" s="22" t="n"/>
      <c r="AH133" s="22">
        <f>IF(A133="","",SUM(AE133:AG133))</f>
        <v/>
      </c>
      <c r="AI133" s="21">
        <f>IF(AND(R133&lt;&gt;"",T133&lt;&gt;""),(T133-R133)*24,"")</f>
        <v/>
      </c>
      <c r="AJ133" s="21">
        <f>IF(AND(R133&lt;&gt;"",U133&lt;&gt;""),(U133-R133)*24,"")</f>
        <v/>
      </c>
      <c r="AK133" s="7">
        <f>IF(OR(AA133="",AI133=""),"",IF(AI133&lt;=AA133,"Oui","Non"))</f>
        <v/>
      </c>
      <c r="AL133" s="7">
        <f>IF(OR(AB133="",AJ133=""),"",IF(AJ133&lt;=AB133,"Oui","Non"))</f>
        <v/>
      </c>
      <c r="AM133" s="7">
        <f>IF(A133="","",IF(OR(N133="Réalisé",N133="Clôturé"),"Oui","Non"))</f>
        <v/>
      </c>
      <c r="AN133" s="7">
        <f>IF(AM133="","",IF(AND(AM133="Non",S133&lt;&gt;"",S133&lt;'Tableau de bord'!$C$7),"Oui","Non"))</f>
        <v/>
      </c>
      <c r="AO133" s="7">
        <f>IF(A133="","",IF(COUNTIF($A$5:$A$504,A133)&gt;1,"N° d’OT en double",IF(COUNTIF('Sites et équipements'!$D$5:$D$204,F133)=0,"Code installation inconnu",IF(OR(D133="",J133="",N133="",M133=""),"Champ obligatoire manquant",IF(AND(R133="",S133=""),"Date de demande ou planifiée manquante",IF(AND(AM133="Oui",V133=""),"Date de réalisation manquante",IF(AND(N133="Clôturé",W133=""),"Date de clôture manquante",IF(OR(AND(T133&lt;&gt;"",R133&lt;&gt;"",T133&lt;R133),AND(U133&lt;&gt;"",T133&lt;&gt;"",U133&lt;T133)),"Chronologie incohérente",IF(AND(Q133="Oui",U133=""),"Rétablissement non daté","OK")))))))))</f>
        <v/>
      </c>
      <c r="AP133" s="16">
        <f>IF(R133&lt;&gt;"",R133,IF(S133&lt;&gt;"",S133,""))</f>
        <v/>
      </c>
      <c r="AQ133" s="7">
        <f>IF(AND(A133&lt;&gt;"",OR('Tableau de bord'!$C$9="",D133='Tableau de bord'!$C$9),OR('Tableau de bord'!$C$10="",E133='Tableau de bord'!$C$10),OR('Tableau de bord'!$C$11="",G133='Tableau de bord'!$C$11),OR('Tableau de bord'!$C$12="",H133='Tableau de bord'!$C$12),OR('Tableau de bord'!$C$13="",J133='Tableau de bord'!$C$13),OR('Tableau de bord'!$C$14="",N133='Tableau de bord'!$C$14),OR('Tableau de bord'!$C$15="",M133='Tableau de bord'!$C$15),OR('Tableau de bord'!$C$16="",O133='Tableau de bord'!$C$16),OR('Tableau de bord'!$C$17="",AD133='Tableau de bord'!$C$17)),1,0)</f>
        <v/>
      </c>
      <c r="AR133" s="7">
        <f>IF(AND(A133&lt;&gt;"",AP133&lt;&gt;""),IF(AND(AP133&gt;='Tableau de bord'!$C$5,AP133&lt;'Tableau de bord'!$C$6+1),1,0),0)</f>
        <v/>
      </c>
      <c r="AS133" s="7">
        <f>IF(AND(AQ133=1,AR133=1),1,0)</f>
        <v/>
      </c>
      <c r="AT133" s="7">
        <f>IF(AND(AS133=1,J133="Corrective"),1,0)</f>
        <v/>
      </c>
      <c r="AU133" s="7">
        <f>IF(AND(AS133=1,J133="Préventive"),1,0)</f>
        <v/>
      </c>
      <c r="AV133" s="7">
        <f>IF(AND(AS133=1,Q133="Oui"),1,0)</f>
        <v/>
      </c>
      <c r="AW133" s="21">
        <f>IF(AND(AV133=1,AJ133&lt;&gt;""),AJ133,0)</f>
        <v/>
      </c>
      <c r="AX133" s="21">
        <f>IF(AND(AS133=1,Y133&lt;&gt;""),Y133,0)</f>
        <v/>
      </c>
      <c r="AY133" s="22">
        <f>IF(AND(AS133=1,AH133&lt;&gt;""),AH133,0)</f>
        <v/>
      </c>
      <c r="AZ133" s="22">
        <f>IF(AS133=1,SUM(AE133:AF133),0)</f>
        <v/>
      </c>
      <c r="BA133" s="22">
        <f>IF(AND(AS133=1,AC133="Hors forfait"),AY133,0)</f>
        <v/>
      </c>
      <c r="BB133" s="7">
        <f>IF(AND(AS133=1,AK133&lt;&gt;""),1,0)</f>
        <v/>
      </c>
      <c r="BC133" s="7">
        <f>IF(AND(BB133=1,AK133="Oui"),1,0)</f>
        <v/>
      </c>
      <c r="BD133" s="7">
        <f>IF(AND(AS133=1,AL133&lt;&gt;""),1,0)</f>
        <v/>
      </c>
      <c r="BE133" s="7">
        <f>IF(AND(BD133=1,AL133="Oui"),1,0)</f>
        <v/>
      </c>
      <c r="BF133" s="7">
        <f>IF(AND(AQ133=1,AM133="Non"),1,0)</f>
        <v/>
      </c>
      <c r="BG133" s="21">
        <f>IF(AND(BF133=1,Z133&lt;&gt;""),Z133,0)</f>
        <v/>
      </c>
      <c r="BH133" s="7">
        <f>IF(AND(BF133=1,AN133="Oui"),1,0)</f>
        <v/>
      </c>
      <c r="BI133" s="7">
        <f>IF(AS133=1,N133,"")</f>
        <v/>
      </c>
      <c r="BJ133" s="7">
        <f>IF(BF133=1,N133,"")</f>
        <v/>
      </c>
      <c r="BK133" s="7">
        <f>IF(BF133=1,M133,"")</f>
        <v/>
      </c>
      <c r="BL133" s="7">
        <f>IF(AR133=1,D133&amp;" | "&amp;J133,"")</f>
        <v/>
      </c>
      <c r="BM133" s="7">
        <f>IF(AND(AR133=1,AL133="Non"),D133,"")</f>
        <v/>
      </c>
      <c r="BN133" s="7">
        <f>IF(OR(AO133="",AO133="OK"),0,1)</f>
        <v/>
      </c>
    </row>
    <row r="134" ht="18" customHeight="1">
      <c r="A134" s="7" t="n"/>
      <c r="B134" s="7" t="n"/>
      <c r="C134" s="7" t="n"/>
      <c r="D134" s="7" t="n"/>
      <c r="E134" s="7" t="n"/>
      <c r="F134" s="7" t="n"/>
      <c r="G134" s="7" t="n"/>
      <c r="H134" s="7" t="n"/>
      <c r="I134" s="7" t="n"/>
      <c r="J134" s="7" t="n"/>
      <c r="K134" s="7" t="n"/>
      <c r="L134" s="7" t="n"/>
      <c r="M134" s="7" t="n"/>
      <c r="N134" s="7" t="n"/>
      <c r="O134" s="7" t="n"/>
      <c r="P134" s="7" t="n"/>
      <c r="Q134" s="7" t="n"/>
      <c r="R134" s="20" t="n"/>
      <c r="S134" s="16" t="n"/>
      <c r="T134" s="20" t="n"/>
      <c r="U134" s="20" t="n"/>
      <c r="V134" s="16" t="n"/>
      <c r="W134" s="16" t="n"/>
      <c r="X134" s="21" t="n"/>
      <c r="Y134" s="21" t="n"/>
      <c r="Z134" s="21" t="n"/>
      <c r="AA134" s="21" t="n"/>
      <c r="AB134" s="21" t="n"/>
      <c r="AC134" s="7" t="n"/>
      <c r="AD134" s="7" t="n"/>
      <c r="AE134" s="22" t="n"/>
      <c r="AF134" s="22" t="n"/>
      <c r="AG134" s="22" t="n"/>
      <c r="AH134" s="22">
        <f>IF(A134="","",SUM(AE134:AG134))</f>
        <v/>
      </c>
      <c r="AI134" s="21">
        <f>IF(AND(R134&lt;&gt;"",T134&lt;&gt;""),(T134-R134)*24,"")</f>
        <v/>
      </c>
      <c r="AJ134" s="21">
        <f>IF(AND(R134&lt;&gt;"",U134&lt;&gt;""),(U134-R134)*24,"")</f>
        <v/>
      </c>
      <c r="AK134" s="7">
        <f>IF(OR(AA134="",AI134=""),"",IF(AI134&lt;=AA134,"Oui","Non"))</f>
        <v/>
      </c>
      <c r="AL134" s="7">
        <f>IF(OR(AB134="",AJ134=""),"",IF(AJ134&lt;=AB134,"Oui","Non"))</f>
        <v/>
      </c>
      <c r="AM134" s="7">
        <f>IF(A134="","",IF(OR(N134="Réalisé",N134="Clôturé"),"Oui","Non"))</f>
        <v/>
      </c>
      <c r="AN134" s="7">
        <f>IF(AM134="","",IF(AND(AM134="Non",S134&lt;&gt;"",S134&lt;'Tableau de bord'!$C$7),"Oui","Non"))</f>
        <v/>
      </c>
      <c r="AO134" s="7">
        <f>IF(A134="","",IF(COUNTIF($A$5:$A$504,A134)&gt;1,"N° d’OT en double",IF(COUNTIF('Sites et équipements'!$D$5:$D$204,F134)=0,"Code installation inconnu",IF(OR(D134="",J134="",N134="",M134=""),"Champ obligatoire manquant",IF(AND(R134="",S134=""),"Date de demande ou planifiée manquante",IF(AND(AM134="Oui",V134=""),"Date de réalisation manquante",IF(AND(N134="Clôturé",W134=""),"Date de clôture manquante",IF(OR(AND(T134&lt;&gt;"",R134&lt;&gt;"",T134&lt;R134),AND(U134&lt;&gt;"",T134&lt;&gt;"",U134&lt;T134)),"Chronologie incohérente",IF(AND(Q134="Oui",U134=""),"Rétablissement non daté","OK")))))))))</f>
        <v/>
      </c>
      <c r="AP134" s="16">
        <f>IF(R134&lt;&gt;"",R134,IF(S134&lt;&gt;"",S134,""))</f>
        <v/>
      </c>
      <c r="AQ134" s="7">
        <f>IF(AND(A134&lt;&gt;"",OR('Tableau de bord'!$C$9="",D134='Tableau de bord'!$C$9),OR('Tableau de bord'!$C$10="",E134='Tableau de bord'!$C$10),OR('Tableau de bord'!$C$11="",G134='Tableau de bord'!$C$11),OR('Tableau de bord'!$C$12="",H134='Tableau de bord'!$C$12),OR('Tableau de bord'!$C$13="",J134='Tableau de bord'!$C$13),OR('Tableau de bord'!$C$14="",N134='Tableau de bord'!$C$14),OR('Tableau de bord'!$C$15="",M134='Tableau de bord'!$C$15),OR('Tableau de bord'!$C$16="",O134='Tableau de bord'!$C$16),OR('Tableau de bord'!$C$17="",AD134='Tableau de bord'!$C$17)),1,0)</f>
        <v/>
      </c>
      <c r="AR134" s="7">
        <f>IF(AND(A134&lt;&gt;"",AP134&lt;&gt;""),IF(AND(AP134&gt;='Tableau de bord'!$C$5,AP134&lt;'Tableau de bord'!$C$6+1),1,0),0)</f>
        <v/>
      </c>
      <c r="AS134" s="7">
        <f>IF(AND(AQ134=1,AR134=1),1,0)</f>
        <v/>
      </c>
      <c r="AT134" s="7">
        <f>IF(AND(AS134=1,J134="Corrective"),1,0)</f>
        <v/>
      </c>
      <c r="AU134" s="7">
        <f>IF(AND(AS134=1,J134="Préventive"),1,0)</f>
        <v/>
      </c>
      <c r="AV134" s="7">
        <f>IF(AND(AS134=1,Q134="Oui"),1,0)</f>
        <v/>
      </c>
      <c r="AW134" s="21">
        <f>IF(AND(AV134=1,AJ134&lt;&gt;""),AJ134,0)</f>
        <v/>
      </c>
      <c r="AX134" s="21">
        <f>IF(AND(AS134=1,Y134&lt;&gt;""),Y134,0)</f>
        <v/>
      </c>
      <c r="AY134" s="22">
        <f>IF(AND(AS134=1,AH134&lt;&gt;""),AH134,0)</f>
        <v/>
      </c>
      <c r="AZ134" s="22">
        <f>IF(AS134=1,SUM(AE134:AF134),0)</f>
        <v/>
      </c>
      <c r="BA134" s="22">
        <f>IF(AND(AS134=1,AC134="Hors forfait"),AY134,0)</f>
        <v/>
      </c>
      <c r="BB134" s="7">
        <f>IF(AND(AS134=1,AK134&lt;&gt;""),1,0)</f>
        <v/>
      </c>
      <c r="BC134" s="7">
        <f>IF(AND(BB134=1,AK134="Oui"),1,0)</f>
        <v/>
      </c>
      <c r="BD134" s="7">
        <f>IF(AND(AS134=1,AL134&lt;&gt;""),1,0)</f>
        <v/>
      </c>
      <c r="BE134" s="7">
        <f>IF(AND(BD134=1,AL134="Oui"),1,0)</f>
        <v/>
      </c>
      <c r="BF134" s="7">
        <f>IF(AND(AQ134=1,AM134="Non"),1,0)</f>
        <v/>
      </c>
      <c r="BG134" s="21">
        <f>IF(AND(BF134=1,Z134&lt;&gt;""),Z134,0)</f>
        <v/>
      </c>
      <c r="BH134" s="7">
        <f>IF(AND(BF134=1,AN134="Oui"),1,0)</f>
        <v/>
      </c>
      <c r="BI134" s="7">
        <f>IF(AS134=1,N134,"")</f>
        <v/>
      </c>
      <c r="BJ134" s="7">
        <f>IF(BF134=1,N134,"")</f>
        <v/>
      </c>
      <c r="BK134" s="7">
        <f>IF(BF134=1,M134,"")</f>
        <v/>
      </c>
      <c r="BL134" s="7">
        <f>IF(AR134=1,D134&amp;" | "&amp;J134,"")</f>
        <v/>
      </c>
      <c r="BM134" s="7">
        <f>IF(AND(AR134=1,AL134="Non"),D134,"")</f>
        <v/>
      </c>
      <c r="BN134" s="7">
        <f>IF(OR(AO134="",AO134="OK"),0,1)</f>
        <v/>
      </c>
    </row>
    <row r="135" ht="18" customHeight="1">
      <c r="A135" s="7" t="n"/>
      <c r="B135" s="7" t="n"/>
      <c r="C135" s="7" t="n"/>
      <c r="D135" s="7" t="n"/>
      <c r="E135" s="7" t="n"/>
      <c r="F135" s="7" t="n"/>
      <c r="G135" s="7" t="n"/>
      <c r="H135" s="7" t="n"/>
      <c r="I135" s="7" t="n"/>
      <c r="J135" s="7" t="n"/>
      <c r="K135" s="7" t="n"/>
      <c r="L135" s="7" t="n"/>
      <c r="M135" s="7" t="n"/>
      <c r="N135" s="7" t="n"/>
      <c r="O135" s="7" t="n"/>
      <c r="P135" s="7" t="n"/>
      <c r="Q135" s="7" t="n"/>
      <c r="R135" s="20" t="n"/>
      <c r="S135" s="16" t="n"/>
      <c r="T135" s="20" t="n"/>
      <c r="U135" s="20" t="n"/>
      <c r="V135" s="16" t="n"/>
      <c r="W135" s="16" t="n"/>
      <c r="X135" s="21" t="n"/>
      <c r="Y135" s="21" t="n"/>
      <c r="Z135" s="21" t="n"/>
      <c r="AA135" s="21" t="n"/>
      <c r="AB135" s="21" t="n"/>
      <c r="AC135" s="7" t="n"/>
      <c r="AD135" s="7" t="n"/>
      <c r="AE135" s="22" t="n"/>
      <c r="AF135" s="22" t="n"/>
      <c r="AG135" s="22" t="n"/>
      <c r="AH135" s="22">
        <f>IF(A135="","",SUM(AE135:AG135))</f>
        <v/>
      </c>
      <c r="AI135" s="21">
        <f>IF(AND(R135&lt;&gt;"",T135&lt;&gt;""),(T135-R135)*24,"")</f>
        <v/>
      </c>
      <c r="AJ135" s="21">
        <f>IF(AND(R135&lt;&gt;"",U135&lt;&gt;""),(U135-R135)*24,"")</f>
        <v/>
      </c>
      <c r="AK135" s="7">
        <f>IF(OR(AA135="",AI135=""),"",IF(AI135&lt;=AA135,"Oui","Non"))</f>
        <v/>
      </c>
      <c r="AL135" s="7">
        <f>IF(OR(AB135="",AJ135=""),"",IF(AJ135&lt;=AB135,"Oui","Non"))</f>
        <v/>
      </c>
      <c r="AM135" s="7">
        <f>IF(A135="","",IF(OR(N135="Réalisé",N135="Clôturé"),"Oui","Non"))</f>
        <v/>
      </c>
      <c r="AN135" s="7">
        <f>IF(AM135="","",IF(AND(AM135="Non",S135&lt;&gt;"",S135&lt;'Tableau de bord'!$C$7),"Oui","Non"))</f>
        <v/>
      </c>
      <c r="AO135" s="7">
        <f>IF(A135="","",IF(COUNTIF($A$5:$A$504,A135)&gt;1,"N° d’OT en double",IF(COUNTIF('Sites et équipements'!$D$5:$D$204,F135)=0,"Code installation inconnu",IF(OR(D135="",J135="",N135="",M135=""),"Champ obligatoire manquant",IF(AND(R135="",S135=""),"Date de demande ou planifiée manquante",IF(AND(AM135="Oui",V135=""),"Date de réalisation manquante",IF(AND(N135="Clôturé",W135=""),"Date de clôture manquante",IF(OR(AND(T135&lt;&gt;"",R135&lt;&gt;"",T135&lt;R135),AND(U135&lt;&gt;"",T135&lt;&gt;"",U135&lt;T135)),"Chronologie incohérente",IF(AND(Q135="Oui",U135=""),"Rétablissement non daté","OK")))))))))</f>
        <v/>
      </c>
      <c r="AP135" s="16">
        <f>IF(R135&lt;&gt;"",R135,IF(S135&lt;&gt;"",S135,""))</f>
        <v/>
      </c>
      <c r="AQ135" s="7">
        <f>IF(AND(A135&lt;&gt;"",OR('Tableau de bord'!$C$9="",D135='Tableau de bord'!$C$9),OR('Tableau de bord'!$C$10="",E135='Tableau de bord'!$C$10),OR('Tableau de bord'!$C$11="",G135='Tableau de bord'!$C$11),OR('Tableau de bord'!$C$12="",H135='Tableau de bord'!$C$12),OR('Tableau de bord'!$C$13="",J135='Tableau de bord'!$C$13),OR('Tableau de bord'!$C$14="",N135='Tableau de bord'!$C$14),OR('Tableau de bord'!$C$15="",M135='Tableau de bord'!$C$15),OR('Tableau de bord'!$C$16="",O135='Tableau de bord'!$C$16),OR('Tableau de bord'!$C$17="",AD135='Tableau de bord'!$C$17)),1,0)</f>
        <v/>
      </c>
      <c r="AR135" s="7">
        <f>IF(AND(A135&lt;&gt;"",AP135&lt;&gt;""),IF(AND(AP135&gt;='Tableau de bord'!$C$5,AP135&lt;'Tableau de bord'!$C$6+1),1,0),0)</f>
        <v/>
      </c>
      <c r="AS135" s="7">
        <f>IF(AND(AQ135=1,AR135=1),1,0)</f>
        <v/>
      </c>
      <c r="AT135" s="7">
        <f>IF(AND(AS135=1,J135="Corrective"),1,0)</f>
        <v/>
      </c>
      <c r="AU135" s="7">
        <f>IF(AND(AS135=1,J135="Préventive"),1,0)</f>
        <v/>
      </c>
      <c r="AV135" s="7">
        <f>IF(AND(AS135=1,Q135="Oui"),1,0)</f>
        <v/>
      </c>
      <c r="AW135" s="21">
        <f>IF(AND(AV135=1,AJ135&lt;&gt;""),AJ135,0)</f>
        <v/>
      </c>
      <c r="AX135" s="21">
        <f>IF(AND(AS135=1,Y135&lt;&gt;""),Y135,0)</f>
        <v/>
      </c>
      <c r="AY135" s="22">
        <f>IF(AND(AS135=1,AH135&lt;&gt;""),AH135,0)</f>
        <v/>
      </c>
      <c r="AZ135" s="22">
        <f>IF(AS135=1,SUM(AE135:AF135),0)</f>
        <v/>
      </c>
      <c r="BA135" s="22">
        <f>IF(AND(AS135=1,AC135="Hors forfait"),AY135,0)</f>
        <v/>
      </c>
      <c r="BB135" s="7">
        <f>IF(AND(AS135=1,AK135&lt;&gt;""),1,0)</f>
        <v/>
      </c>
      <c r="BC135" s="7">
        <f>IF(AND(BB135=1,AK135="Oui"),1,0)</f>
        <v/>
      </c>
      <c r="BD135" s="7">
        <f>IF(AND(AS135=1,AL135&lt;&gt;""),1,0)</f>
        <v/>
      </c>
      <c r="BE135" s="7">
        <f>IF(AND(BD135=1,AL135="Oui"),1,0)</f>
        <v/>
      </c>
      <c r="BF135" s="7">
        <f>IF(AND(AQ135=1,AM135="Non"),1,0)</f>
        <v/>
      </c>
      <c r="BG135" s="21">
        <f>IF(AND(BF135=1,Z135&lt;&gt;""),Z135,0)</f>
        <v/>
      </c>
      <c r="BH135" s="7">
        <f>IF(AND(BF135=1,AN135="Oui"),1,0)</f>
        <v/>
      </c>
      <c r="BI135" s="7">
        <f>IF(AS135=1,N135,"")</f>
        <v/>
      </c>
      <c r="BJ135" s="7">
        <f>IF(BF135=1,N135,"")</f>
        <v/>
      </c>
      <c r="BK135" s="7">
        <f>IF(BF135=1,M135,"")</f>
        <v/>
      </c>
      <c r="BL135" s="7">
        <f>IF(AR135=1,D135&amp;" | "&amp;J135,"")</f>
        <v/>
      </c>
      <c r="BM135" s="7">
        <f>IF(AND(AR135=1,AL135="Non"),D135,"")</f>
        <v/>
      </c>
      <c r="BN135" s="7">
        <f>IF(OR(AO135="",AO135="OK"),0,1)</f>
        <v/>
      </c>
    </row>
    <row r="136" ht="18" customHeight="1">
      <c r="A136" s="7" t="n"/>
      <c r="B136" s="7" t="n"/>
      <c r="C136" s="7" t="n"/>
      <c r="D136" s="7" t="n"/>
      <c r="E136" s="7" t="n"/>
      <c r="F136" s="7" t="n"/>
      <c r="G136" s="7" t="n"/>
      <c r="H136" s="7" t="n"/>
      <c r="I136" s="7" t="n"/>
      <c r="J136" s="7" t="n"/>
      <c r="K136" s="7" t="n"/>
      <c r="L136" s="7" t="n"/>
      <c r="M136" s="7" t="n"/>
      <c r="N136" s="7" t="n"/>
      <c r="O136" s="7" t="n"/>
      <c r="P136" s="7" t="n"/>
      <c r="Q136" s="7" t="n"/>
      <c r="R136" s="20" t="n"/>
      <c r="S136" s="16" t="n"/>
      <c r="T136" s="20" t="n"/>
      <c r="U136" s="20" t="n"/>
      <c r="V136" s="16" t="n"/>
      <c r="W136" s="16" t="n"/>
      <c r="X136" s="21" t="n"/>
      <c r="Y136" s="21" t="n"/>
      <c r="Z136" s="21" t="n"/>
      <c r="AA136" s="21" t="n"/>
      <c r="AB136" s="21" t="n"/>
      <c r="AC136" s="7" t="n"/>
      <c r="AD136" s="7" t="n"/>
      <c r="AE136" s="22" t="n"/>
      <c r="AF136" s="22" t="n"/>
      <c r="AG136" s="22" t="n"/>
      <c r="AH136" s="22">
        <f>IF(A136="","",SUM(AE136:AG136))</f>
        <v/>
      </c>
      <c r="AI136" s="21">
        <f>IF(AND(R136&lt;&gt;"",T136&lt;&gt;""),(T136-R136)*24,"")</f>
        <v/>
      </c>
      <c r="AJ136" s="21">
        <f>IF(AND(R136&lt;&gt;"",U136&lt;&gt;""),(U136-R136)*24,"")</f>
        <v/>
      </c>
      <c r="AK136" s="7">
        <f>IF(OR(AA136="",AI136=""),"",IF(AI136&lt;=AA136,"Oui","Non"))</f>
        <v/>
      </c>
      <c r="AL136" s="7">
        <f>IF(OR(AB136="",AJ136=""),"",IF(AJ136&lt;=AB136,"Oui","Non"))</f>
        <v/>
      </c>
      <c r="AM136" s="7">
        <f>IF(A136="","",IF(OR(N136="Réalisé",N136="Clôturé"),"Oui","Non"))</f>
        <v/>
      </c>
      <c r="AN136" s="7">
        <f>IF(AM136="","",IF(AND(AM136="Non",S136&lt;&gt;"",S136&lt;'Tableau de bord'!$C$7),"Oui","Non"))</f>
        <v/>
      </c>
      <c r="AO136" s="7">
        <f>IF(A136="","",IF(COUNTIF($A$5:$A$504,A136)&gt;1,"N° d’OT en double",IF(COUNTIF('Sites et équipements'!$D$5:$D$204,F136)=0,"Code installation inconnu",IF(OR(D136="",J136="",N136="",M136=""),"Champ obligatoire manquant",IF(AND(R136="",S136=""),"Date de demande ou planifiée manquante",IF(AND(AM136="Oui",V136=""),"Date de réalisation manquante",IF(AND(N136="Clôturé",W136=""),"Date de clôture manquante",IF(OR(AND(T136&lt;&gt;"",R136&lt;&gt;"",T136&lt;R136),AND(U136&lt;&gt;"",T136&lt;&gt;"",U136&lt;T136)),"Chronologie incohérente",IF(AND(Q136="Oui",U136=""),"Rétablissement non daté","OK")))))))))</f>
        <v/>
      </c>
      <c r="AP136" s="16">
        <f>IF(R136&lt;&gt;"",R136,IF(S136&lt;&gt;"",S136,""))</f>
        <v/>
      </c>
      <c r="AQ136" s="7">
        <f>IF(AND(A136&lt;&gt;"",OR('Tableau de bord'!$C$9="",D136='Tableau de bord'!$C$9),OR('Tableau de bord'!$C$10="",E136='Tableau de bord'!$C$10),OR('Tableau de bord'!$C$11="",G136='Tableau de bord'!$C$11),OR('Tableau de bord'!$C$12="",H136='Tableau de bord'!$C$12),OR('Tableau de bord'!$C$13="",J136='Tableau de bord'!$C$13),OR('Tableau de bord'!$C$14="",N136='Tableau de bord'!$C$14),OR('Tableau de bord'!$C$15="",M136='Tableau de bord'!$C$15),OR('Tableau de bord'!$C$16="",O136='Tableau de bord'!$C$16),OR('Tableau de bord'!$C$17="",AD136='Tableau de bord'!$C$17)),1,0)</f>
        <v/>
      </c>
      <c r="AR136" s="7">
        <f>IF(AND(A136&lt;&gt;"",AP136&lt;&gt;""),IF(AND(AP136&gt;='Tableau de bord'!$C$5,AP136&lt;'Tableau de bord'!$C$6+1),1,0),0)</f>
        <v/>
      </c>
      <c r="AS136" s="7">
        <f>IF(AND(AQ136=1,AR136=1),1,0)</f>
        <v/>
      </c>
      <c r="AT136" s="7">
        <f>IF(AND(AS136=1,J136="Corrective"),1,0)</f>
        <v/>
      </c>
      <c r="AU136" s="7">
        <f>IF(AND(AS136=1,J136="Préventive"),1,0)</f>
        <v/>
      </c>
      <c r="AV136" s="7">
        <f>IF(AND(AS136=1,Q136="Oui"),1,0)</f>
        <v/>
      </c>
      <c r="AW136" s="21">
        <f>IF(AND(AV136=1,AJ136&lt;&gt;""),AJ136,0)</f>
        <v/>
      </c>
      <c r="AX136" s="21">
        <f>IF(AND(AS136=1,Y136&lt;&gt;""),Y136,0)</f>
        <v/>
      </c>
      <c r="AY136" s="22">
        <f>IF(AND(AS136=1,AH136&lt;&gt;""),AH136,0)</f>
        <v/>
      </c>
      <c r="AZ136" s="22">
        <f>IF(AS136=1,SUM(AE136:AF136),0)</f>
        <v/>
      </c>
      <c r="BA136" s="22">
        <f>IF(AND(AS136=1,AC136="Hors forfait"),AY136,0)</f>
        <v/>
      </c>
      <c r="BB136" s="7">
        <f>IF(AND(AS136=1,AK136&lt;&gt;""),1,0)</f>
        <v/>
      </c>
      <c r="BC136" s="7">
        <f>IF(AND(BB136=1,AK136="Oui"),1,0)</f>
        <v/>
      </c>
      <c r="BD136" s="7">
        <f>IF(AND(AS136=1,AL136&lt;&gt;""),1,0)</f>
        <v/>
      </c>
      <c r="BE136" s="7">
        <f>IF(AND(BD136=1,AL136="Oui"),1,0)</f>
        <v/>
      </c>
      <c r="BF136" s="7">
        <f>IF(AND(AQ136=1,AM136="Non"),1,0)</f>
        <v/>
      </c>
      <c r="BG136" s="21">
        <f>IF(AND(BF136=1,Z136&lt;&gt;""),Z136,0)</f>
        <v/>
      </c>
      <c r="BH136" s="7">
        <f>IF(AND(BF136=1,AN136="Oui"),1,0)</f>
        <v/>
      </c>
      <c r="BI136" s="7">
        <f>IF(AS136=1,N136,"")</f>
        <v/>
      </c>
      <c r="BJ136" s="7">
        <f>IF(BF136=1,N136,"")</f>
        <v/>
      </c>
      <c r="BK136" s="7">
        <f>IF(BF136=1,M136,"")</f>
        <v/>
      </c>
      <c r="BL136" s="7">
        <f>IF(AR136=1,D136&amp;" | "&amp;J136,"")</f>
        <v/>
      </c>
      <c r="BM136" s="7">
        <f>IF(AND(AR136=1,AL136="Non"),D136,"")</f>
        <v/>
      </c>
      <c r="BN136" s="7">
        <f>IF(OR(AO136="",AO136="OK"),0,1)</f>
        <v/>
      </c>
    </row>
    <row r="137" ht="18" customHeight="1">
      <c r="A137" s="7" t="n"/>
      <c r="B137" s="7" t="n"/>
      <c r="C137" s="7" t="n"/>
      <c r="D137" s="7" t="n"/>
      <c r="E137" s="7" t="n"/>
      <c r="F137" s="7" t="n"/>
      <c r="G137" s="7" t="n"/>
      <c r="H137" s="7" t="n"/>
      <c r="I137" s="7" t="n"/>
      <c r="J137" s="7" t="n"/>
      <c r="K137" s="7" t="n"/>
      <c r="L137" s="7" t="n"/>
      <c r="M137" s="7" t="n"/>
      <c r="N137" s="7" t="n"/>
      <c r="O137" s="7" t="n"/>
      <c r="P137" s="7" t="n"/>
      <c r="Q137" s="7" t="n"/>
      <c r="R137" s="20" t="n"/>
      <c r="S137" s="16" t="n"/>
      <c r="T137" s="20" t="n"/>
      <c r="U137" s="20" t="n"/>
      <c r="V137" s="16" t="n"/>
      <c r="W137" s="16" t="n"/>
      <c r="X137" s="21" t="n"/>
      <c r="Y137" s="21" t="n"/>
      <c r="Z137" s="21" t="n"/>
      <c r="AA137" s="21" t="n"/>
      <c r="AB137" s="21" t="n"/>
      <c r="AC137" s="7" t="n"/>
      <c r="AD137" s="7" t="n"/>
      <c r="AE137" s="22" t="n"/>
      <c r="AF137" s="22" t="n"/>
      <c r="AG137" s="22" t="n"/>
      <c r="AH137" s="22">
        <f>IF(A137="","",SUM(AE137:AG137))</f>
        <v/>
      </c>
      <c r="AI137" s="21">
        <f>IF(AND(R137&lt;&gt;"",T137&lt;&gt;""),(T137-R137)*24,"")</f>
        <v/>
      </c>
      <c r="AJ137" s="21">
        <f>IF(AND(R137&lt;&gt;"",U137&lt;&gt;""),(U137-R137)*24,"")</f>
        <v/>
      </c>
      <c r="AK137" s="7">
        <f>IF(OR(AA137="",AI137=""),"",IF(AI137&lt;=AA137,"Oui","Non"))</f>
        <v/>
      </c>
      <c r="AL137" s="7">
        <f>IF(OR(AB137="",AJ137=""),"",IF(AJ137&lt;=AB137,"Oui","Non"))</f>
        <v/>
      </c>
      <c r="AM137" s="7">
        <f>IF(A137="","",IF(OR(N137="Réalisé",N137="Clôturé"),"Oui","Non"))</f>
        <v/>
      </c>
      <c r="AN137" s="7">
        <f>IF(AM137="","",IF(AND(AM137="Non",S137&lt;&gt;"",S137&lt;'Tableau de bord'!$C$7),"Oui","Non"))</f>
        <v/>
      </c>
      <c r="AO137" s="7">
        <f>IF(A137="","",IF(COUNTIF($A$5:$A$504,A137)&gt;1,"N° d’OT en double",IF(COUNTIF('Sites et équipements'!$D$5:$D$204,F137)=0,"Code installation inconnu",IF(OR(D137="",J137="",N137="",M137=""),"Champ obligatoire manquant",IF(AND(R137="",S137=""),"Date de demande ou planifiée manquante",IF(AND(AM137="Oui",V137=""),"Date de réalisation manquante",IF(AND(N137="Clôturé",W137=""),"Date de clôture manquante",IF(OR(AND(T137&lt;&gt;"",R137&lt;&gt;"",T137&lt;R137),AND(U137&lt;&gt;"",T137&lt;&gt;"",U137&lt;T137)),"Chronologie incohérente",IF(AND(Q137="Oui",U137=""),"Rétablissement non daté","OK")))))))))</f>
        <v/>
      </c>
      <c r="AP137" s="16">
        <f>IF(R137&lt;&gt;"",R137,IF(S137&lt;&gt;"",S137,""))</f>
        <v/>
      </c>
      <c r="AQ137" s="7">
        <f>IF(AND(A137&lt;&gt;"",OR('Tableau de bord'!$C$9="",D137='Tableau de bord'!$C$9),OR('Tableau de bord'!$C$10="",E137='Tableau de bord'!$C$10),OR('Tableau de bord'!$C$11="",G137='Tableau de bord'!$C$11),OR('Tableau de bord'!$C$12="",H137='Tableau de bord'!$C$12),OR('Tableau de bord'!$C$13="",J137='Tableau de bord'!$C$13),OR('Tableau de bord'!$C$14="",N137='Tableau de bord'!$C$14),OR('Tableau de bord'!$C$15="",M137='Tableau de bord'!$C$15),OR('Tableau de bord'!$C$16="",O137='Tableau de bord'!$C$16),OR('Tableau de bord'!$C$17="",AD137='Tableau de bord'!$C$17)),1,0)</f>
        <v/>
      </c>
      <c r="AR137" s="7">
        <f>IF(AND(A137&lt;&gt;"",AP137&lt;&gt;""),IF(AND(AP137&gt;='Tableau de bord'!$C$5,AP137&lt;'Tableau de bord'!$C$6+1),1,0),0)</f>
        <v/>
      </c>
      <c r="AS137" s="7">
        <f>IF(AND(AQ137=1,AR137=1),1,0)</f>
        <v/>
      </c>
      <c r="AT137" s="7">
        <f>IF(AND(AS137=1,J137="Corrective"),1,0)</f>
        <v/>
      </c>
      <c r="AU137" s="7">
        <f>IF(AND(AS137=1,J137="Préventive"),1,0)</f>
        <v/>
      </c>
      <c r="AV137" s="7">
        <f>IF(AND(AS137=1,Q137="Oui"),1,0)</f>
        <v/>
      </c>
      <c r="AW137" s="21">
        <f>IF(AND(AV137=1,AJ137&lt;&gt;""),AJ137,0)</f>
        <v/>
      </c>
      <c r="AX137" s="21">
        <f>IF(AND(AS137=1,Y137&lt;&gt;""),Y137,0)</f>
        <v/>
      </c>
      <c r="AY137" s="22">
        <f>IF(AND(AS137=1,AH137&lt;&gt;""),AH137,0)</f>
        <v/>
      </c>
      <c r="AZ137" s="22">
        <f>IF(AS137=1,SUM(AE137:AF137),0)</f>
        <v/>
      </c>
      <c r="BA137" s="22">
        <f>IF(AND(AS137=1,AC137="Hors forfait"),AY137,0)</f>
        <v/>
      </c>
      <c r="BB137" s="7">
        <f>IF(AND(AS137=1,AK137&lt;&gt;""),1,0)</f>
        <v/>
      </c>
      <c r="BC137" s="7">
        <f>IF(AND(BB137=1,AK137="Oui"),1,0)</f>
        <v/>
      </c>
      <c r="BD137" s="7">
        <f>IF(AND(AS137=1,AL137&lt;&gt;""),1,0)</f>
        <v/>
      </c>
      <c r="BE137" s="7">
        <f>IF(AND(BD137=1,AL137="Oui"),1,0)</f>
        <v/>
      </c>
      <c r="BF137" s="7">
        <f>IF(AND(AQ137=1,AM137="Non"),1,0)</f>
        <v/>
      </c>
      <c r="BG137" s="21">
        <f>IF(AND(BF137=1,Z137&lt;&gt;""),Z137,0)</f>
        <v/>
      </c>
      <c r="BH137" s="7">
        <f>IF(AND(BF137=1,AN137="Oui"),1,0)</f>
        <v/>
      </c>
      <c r="BI137" s="7">
        <f>IF(AS137=1,N137,"")</f>
        <v/>
      </c>
      <c r="BJ137" s="7">
        <f>IF(BF137=1,N137,"")</f>
        <v/>
      </c>
      <c r="BK137" s="7">
        <f>IF(BF137=1,M137,"")</f>
        <v/>
      </c>
      <c r="BL137" s="7">
        <f>IF(AR137=1,D137&amp;" | "&amp;J137,"")</f>
        <v/>
      </c>
      <c r="BM137" s="7">
        <f>IF(AND(AR137=1,AL137="Non"),D137,"")</f>
        <v/>
      </c>
      <c r="BN137" s="7">
        <f>IF(OR(AO137="",AO137="OK"),0,1)</f>
        <v/>
      </c>
    </row>
    <row r="138" ht="18" customHeight="1">
      <c r="A138" s="7" t="n"/>
      <c r="B138" s="7" t="n"/>
      <c r="C138" s="7" t="n"/>
      <c r="D138" s="7" t="n"/>
      <c r="E138" s="7" t="n"/>
      <c r="F138" s="7" t="n"/>
      <c r="G138" s="7" t="n"/>
      <c r="H138" s="7" t="n"/>
      <c r="I138" s="7" t="n"/>
      <c r="J138" s="7" t="n"/>
      <c r="K138" s="7" t="n"/>
      <c r="L138" s="7" t="n"/>
      <c r="M138" s="7" t="n"/>
      <c r="N138" s="7" t="n"/>
      <c r="O138" s="7" t="n"/>
      <c r="P138" s="7" t="n"/>
      <c r="Q138" s="7" t="n"/>
      <c r="R138" s="20" t="n"/>
      <c r="S138" s="16" t="n"/>
      <c r="T138" s="20" t="n"/>
      <c r="U138" s="20" t="n"/>
      <c r="V138" s="16" t="n"/>
      <c r="W138" s="16" t="n"/>
      <c r="X138" s="21" t="n"/>
      <c r="Y138" s="21" t="n"/>
      <c r="Z138" s="21" t="n"/>
      <c r="AA138" s="21" t="n"/>
      <c r="AB138" s="21" t="n"/>
      <c r="AC138" s="7" t="n"/>
      <c r="AD138" s="7" t="n"/>
      <c r="AE138" s="22" t="n"/>
      <c r="AF138" s="22" t="n"/>
      <c r="AG138" s="22" t="n"/>
      <c r="AH138" s="22">
        <f>IF(A138="","",SUM(AE138:AG138))</f>
        <v/>
      </c>
      <c r="AI138" s="21">
        <f>IF(AND(R138&lt;&gt;"",T138&lt;&gt;""),(T138-R138)*24,"")</f>
        <v/>
      </c>
      <c r="AJ138" s="21">
        <f>IF(AND(R138&lt;&gt;"",U138&lt;&gt;""),(U138-R138)*24,"")</f>
        <v/>
      </c>
      <c r="AK138" s="7">
        <f>IF(OR(AA138="",AI138=""),"",IF(AI138&lt;=AA138,"Oui","Non"))</f>
        <v/>
      </c>
      <c r="AL138" s="7">
        <f>IF(OR(AB138="",AJ138=""),"",IF(AJ138&lt;=AB138,"Oui","Non"))</f>
        <v/>
      </c>
      <c r="AM138" s="7">
        <f>IF(A138="","",IF(OR(N138="Réalisé",N138="Clôturé"),"Oui","Non"))</f>
        <v/>
      </c>
      <c r="AN138" s="7">
        <f>IF(AM138="","",IF(AND(AM138="Non",S138&lt;&gt;"",S138&lt;'Tableau de bord'!$C$7),"Oui","Non"))</f>
        <v/>
      </c>
      <c r="AO138" s="7">
        <f>IF(A138="","",IF(COUNTIF($A$5:$A$504,A138)&gt;1,"N° d’OT en double",IF(COUNTIF('Sites et équipements'!$D$5:$D$204,F138)=0,"Code installation inconnu",IF(OR(D138="",J138="",N138="",M138=""),"Champ obligatoire manquant",IF(AND(R138="",S138=""),"Date de demande ou planifiée manquante",IF(AND(AM138="Oui",V138=""),"Date de réalisation manquante",IF(AND(N138="Clôturé",W138=""),"Date de clôture manquante",IF(OR(AND(T138&lt;&gt;"",R138&lt;&gt;"",T138&lt;R138),AND(U138&lt;&gt;"",T138&lt;&gt;"",U138&lt;T138)),"Chronologie incohérente",IF(AND(Q138="Oui",U138=""),"Rétablissement non daté","OK")))))))))</f>
        <v/>
      </c>
      <c r="AP138" s="16">
        <f>IF(R138&lt;&gt;"",R138,IF(S138&lt;&gt;"",S138,""))</f>
        <v/>
      </c>
      <c r="AQ138" s="7">
        <f>IF(AND(A138&lt;&gt;"",OR('Tableau de bord'!$C$9="",D138='Tableau de bord'!$C$9),OR('Tableau de bord'!$C$10="",E138='Tableau de bord'!$C$10),OR('Tableau de bord'!$C$11="",G138='Tableau de bord'!$C$11),OR('Tableau de bord'!$C$12="",H138='Tableau de bord'!$C$12),OR('Tableau de bord'!$C$13="",J138='Tableau de bord'!$C$13),OR('Tableau de bord'!$C$14="",N138='Tableau de bord'!$C$14),OR('Tableau de bord'!$C$15="",M138='Tableau de bord'!$C$15),OR('Tableau de bord'!$C$16="",O138='Tableau de bord'!$C$16),OR('Tableau de bord'!$C$17="",AD138='Tableau de bord'!$C$17)),1,0)</f>
        <v/>
      </c>
      <c r="AR138" s="7">
        <f>IF(AND(A138&lt;&gt;"",AP138&lt;&gt;""),IF(AND(AP138&gt;='Tableau de bord'!$C$5,AP138&lt;'Tableau de bord'!$C$6+1),1,0),0)</f>
        <v/>
      </c>
      <c r="AS138" s="7">
        <f>IF(AND(AQ138=1,AR138=1),1,0)</f>
        <v/>
      </c>
      <c r="AT138" s="7">
        <f>IF(AND(AS138=1,J138="Corrective"),1,0)</f>
        <v/>
      </c>
      <c r="AU138" s="7">
        <f>IF(AND(AS138=1,J138="Préventive"),1,0)</f>
        <v/>
      </c>
      <c r="AV138" s="7">
        <f>IF(AND(AS138=1,Q138="Oui"),1,0)</f>
        <v/>
      </c>
      <c r="AW138" s="21">
        <f>IF(AND(AV138=1,AJ138&lt;&gt;""),AJ138,0)</f>
        <v/>
      </c>
      <c r="AX138" s="21">
        <f>IF(AND(AS138=1,Y138&lt;&gt;""),Y138,0)</f>
        <v/>
      </c>
      <c r="AY138" s="22">
        <f>IF(AND(AS138=1,AH138&lt;&gt;""),AH138,0)</f>
        <v/>
      </c>
      <c r="AZ138" s="22">
        <f>IF(AS138=1,SUM(AE138:AF138),0)</f>
        <v/>
      </c>
      <c r="BA138" s="22">
        <f>IF(AND(AS138=1,AC138="Hors forfait"),AY138,0)</f>
        <v/>
      </c>
      <c r="BB138" s="7">
        <f>IF(AND(AS138=1,AK138&lt;&gt;""),1,0)</f>
        <v/>
      </c>
      <c r="BC138" s="7">
        <f>IF(AND(BB138=1,AK138="Oui"),1,0)</f>
        <v/>
      </c>
      <c r="BD138" s="7">
        <f>IF(AND(AS138=1,AL138&lt;&gt;""),1,0)</f>
        <v/>
      </c>
      <c r="BE138" s="7">
        <f>IF(AND(BD138=1,AL138="Oui"),1,0)</f>
        <v/>
      </c>
      <c r="BF138" s="7">
        <f>IF(AND(AQ138=1,AM138="Non"),1,0)</f>
        <v/>
      </c>
      <c r="BG138" s="21">
        <f>IF(AND(BF138=1,Z138&lt;&gt;""),Z138,0)</f>
        <v/>
      </c>
      <c r="BH138" s="7">
        <f>IF(AND(BF138=1,AN138="Oui"),1,0)</f>
        <v/>
      </c>
      <c r="BI138" s="7">
        <f>IF(AS138=1,N138,"")</f>
        <v/>
      </c>
      <c r="BJ138" s="7">
        <f>IF(BF138=1,N138,"")</f>
        <v/>
      </c>
      <c r="BK138" s="7">
        <f>IF(BF138=1,M138,"")</f>
        <v/>
      </c>
      <c r="BL138" s="7">
        <f>IF(AR138=1,D138&amp;" | "&amp;J138,"")</f>
        <v/>
      </c>
      <c r="BM138" s="7">
        <f>IF(AND(AR138=1,AL138="Non"),D138,"")</f>
        <v/>
      </c>
      <c r="BN138" s="7">
        <f>IF(OR(AO138="",AO138="OK"),0,1)</f>
        <v/>
      </c>
    </row>
    <row r="139" ht="18" customHeight="1">
      <c r="A139" s="7" t="n"/>
      <c r="B139" s="7" t="n"/>
      <c r="C139" s="7" t="n"/>
      <c r="D139" s="7" t="n"/>
      <c r="E139" s="7" t="n"/>
      <c r="F139" s="7" t="n"/>
      <c r="G139" s="7" t="n"/>
      <c r="H139" s="7" t="n"/>
      <c r="I139" s="7" t="n"/>
      <c r="J139" s="7" t="n"/>
      <c r="K139" s="7" t="n"/>
      <c r="L139" s="7" t="n"/>
      <c r="M139" s="7" t="n"/>
      <c r="N139" s="7" t="n"/>
      <c r="O139" s="7" t="n"/>
      <c r="P139" s="7" t="n"/>
      <c r="Q139" s="7" t="n"/>
      <c r="R139" s="20" t="n"/>
      <c r="S139" s="16" t="n"/>
      <c r="T139" s="20" t="n"/>
      <c r="U139" s="20" t="n"/>
      <c r="V139" s="16" t="n"/>
      <c r="W139" s="16" t="n"/>
      <c r="X139" s="21" t="n"/>
      <c r="Y139" s="21" t="n"/>
      <c r="Z139" s="21" t="n"/>
      <c r="AA139" s="21" t="n"/>
      <c r="AB139" s="21" t="n"/>
      <c r="AC139" s="7" t="n"/>
      <c r="AD139" s="7" t="n"/>
      <c r="AE139" s="22" t="n"/>
      <c r="AF139" s="22" t="n"/>
      <c r="AG139" s="22" t="n"/>
      <c r="AH139" s="22">
        <f>IF(A139="","",SUM(AE139:AG139))</f>
        <v/>
      </c>
      <c r="AI139" s="21">
        <f>IF(AND(R139&lt;&gt;"",T139&lt;&gt;""),(T139-R139)*24,"")</f>
        <v/>
      </c>
      <c r="AJ139" s="21">
        <f>IF(AND(R139&lt;&gt;"",U139&lt;&gt;""),(U139-R139)*24,"")</f>
        <v/>
      </c>
      <c r="AK139" s="7">
        <f>IF(OR(AA139="",AI139=""),"",IF(AI139&lt;=AA139,"Oui","Non"))</f>
        <v/>
      </c>
      <c r="AL139" s="7">
        <f>IF(OR(AB139="",AJ139=""),"",IF(AJ139&lt;=AB139,"Oui","Non"))</f>
        <v/>
      </c>
      <c r="AM139" s="7">
        <f>IF(A139="","",IF(OR(N139="Réalisé",N139="Clôturé"),"Oui","Non"))</f>
        <v/>
      </c>
      <c r="AN139" s="7">
        <f>IF(AM139="","",IF(AND(AM139="Non",S139&lt;&gt;"",S139&lt;'Tableau de bord'!$C$7),"Oui","Non"))</f>
        <v/>
      </c>
      <c r="AO139" s="7">
        <f>IF(A139="","",IF(COUNTIF($A$5:$A$504,A139)&gt;1,"N° d’OT en double",IF(COUNTIF('Sites et équipements'!$D$5:$D$204,F139)=0,"Code installation inconnu",IF(OR(D139="",J139="",N139="",M139=""),"Champ obligatoire manquant",IF(AND(R139="",S139=""),"Date de demande ou planifiée manquante",IF(AND(AM139="Oui",V139=""),"Date de réalisation manquante",IF(AND(N139="Clôturé",W139=""),"Date de clôture manquante",IF(OR(AND(T139&lt;&gt;"",R139&lt;&gt;"",T139&lt;R139),AND(U139&lt;&gt;"",T139&lt;&gt;"",U139&lt;T139)),"Chronologie incohérente",IF(AND(Q139="Oui",U139=""),"Rétablissement non daté","OK")))))))))</f>
        <v/>
      </c>
      <c r="AP139" s="16">
        <f>IF(R139&lt;&gt;"",R139,IF(S139&lt;&gt;"",S139,""))</f>
        <v/>
      </c>
      <c r="AQ139" s="7">
        <f>IF(AND(A139&lt;&gt;"",OR('Tableau de bord'!$C$9="",D139='Tableau de bord'!$C$9),OR('Tableau de bord'!$C$10="",E139='Tableau de bord'!$C$10),OR('Tableau de bord'!$C$11="",G139='Tableau de bord'!$C$11),OR('Tableau de bord'!$C$12="",H139='Tableau de bord'!$C$12),OR('Tableau de bord'!$C$13="",J139='Tableau de bord'!$C$13),OR('Tableau de bord'!$C$14="",N139='Tableau de bord'!$C$14),OR('Tableau de bord'!$C$15="",M139='Tableau de bord'!$C$15),OR('Tableau de bord'!$C$16="",O139='Tableau de bord'!$C$16),OR('Tableau de bord'!$C$17="",AD139='Tableau de bord'!$C$17)),1,0)</f>
        <v/>
      </c>
      <c r="AR139" s="7">
        <f>IF(AND(A139&lt;&gt;"",AP139&lt;&gt;""),IF(AND(AP139&gt;='Tableau de bord'!$C$5,AP139&lt;'Tableau de bord'!$C$6+1),1,0),0)</f>
        <v/>
      </c>
      <c r="AS139" s="7">
        <f>IF(AND(AQ139=1,AR139=1),1,0)</f>
        <v/>
      </c>
      <c r="AT139" s="7">
        <f>IF(AND(AS139=1,J139="Corrective"),1,0)</f>
        <v/>
      </c>
      <c r="AU139" s="7">
        <f>IF(AND(AS139=1,J139="Préventive"),1,0)</f>
        <v/>
      </c>
      <c r="AV139" s="7">
        <f>IF(AND(AS139=1,Q139="Oui"),1,0)</f>
        <v/>
      </c>
      <c r="AW139" s="21">
        <f>IF(AND(AV139=1,AJ139&lt;&gt;""),AJ139,0)</f>
        <v/>
      </c>
      <c r="AX139" s="21">
        <f>IF(AND(AS139=1,Y139&lt;&gt;""),Y139,0)</f>
        <v/>
      </c>
      <c r="AY139" s="22">
        <f>IF(AND(AS139=1,AH139&lt;&gt;""),AH139,0)</f>
        <v/>
      </c>
      <c r="AZ139" s="22">
        <f>IF(AS139=1,SUM(AE139:AF139),0)</f>
        <v/>
      </c>
      <c r="BA139" s="22">
        <f>IF(AND(AS139=1,AC139="Hors forfait"),AY139,0)</f>
        <v/>
      </c>
      <c r="BB139" s="7">
        <f>IF(AND(AS139=1,AK139&lt;&gt;""),1,0)</f>
        <v/>
      </c>
      <c r="BC139" s="7">
        <f>IF(AND(BB139=1,AK139="Oui"),1,0)</f>
        <v/>
      </c>
      <c r="BD139" s="7">
        <f>IF(AND(AS139=1,AL139&lt;&gt;""),1,0)</f>
        <v/>
      </c>
      <c r="BE139" s="7">
        <f>IF(AND(BD139=1,AL139="Oui"),1,0)</f>
        <v/>
      </c>
      <c r="BF139" s="7">
        <f>IF(AND(AQ139=1,AM139="Non"),1,0)</f>
        <v/>
      </c>
      <c r="BG139" s="21">
        <f>IF(AND(BF139=1,Z139&lt;&gt;""),Z139,0)</f>
        <v/>
      </c>
      <c r="BH139" s="7">
        <f>IF(AND(BF139=1,AN139="Oui"),1,0)</f>
        <v/>
      </c>
      <c r="BI139" s="7">
        <f>IF(AS139=1,N139,"")</f>
        <v/>
      </c>
      <c r="BJ139" s="7">
        <f>IF(BF139=1,N139,"")</f>
        <v/>
      </c>
      <c r="BK139" s="7">
        <f>IF(BF139=1,M139,"")</f>
        <v/>
      </c>
      <c r="BL139" s="7">
        <f>IF(AR139=1,D139&amp;" | "&amp;J139,"")</f>
        <v/>
      </c>
      <c r="BM139" s="7">
        <f>IF(AND(AR139=1,AL139="Non"),D139,"")</f>
        <v/>
      </c>
      <c r="BN139" s="7">
        <f>IF(OR(AO139="",AO139="OK"),0,1)</f>
        <v/>
      </c>
    </row>
    <row r="140" ht="18" customHeight="1">
      <c r="A140" s="7" t="n"/>
      <c r="B140" s="7" t="n"/>
      <c r="C140" s="7" t="n"/>
      <c r="D140" s="7" t="n"/>
      <c r="E140" s="7" t="n"/>
      <c r="F140" s="7" t="n"/>
      <c r="G140" s="7" t="n"/>
      <c r="H140" s="7" t="n"/>
      <c r="I140" s="7" t="n"/>
      <c r="J140" s="7" t="n"/>
      <c r="K140" s="7" t="n"/>
      <c r="L140" s="7" t="n"/>
      <c r="M140" s="7" t="n"/>
      <c r="N140" s="7" t="n"/>
      <c r="O140" s="7" t="n"/>
      <c r="P140" s="7" t="n"/>
      <c r="Q140" s="7" t="n"/>
      <c r="R140" s="20" t="n"/>
      <c r="S140" s="16" t="n"/>
      <c r="T140" s="20" t="n"/>
      <c r="U140" s="20" t="n"/>
      <c r="V140" s="16" t="n"/>
      <c r="W140" s="16" t="n"/>
      <c r="X140" s="21" t="n"/>
      <c r="Y140" s="21" t="n"/>
      <c r="Z140" s="21" t="n"/>
      <c r="AA140" s="21" t="n"/>
      <c r="AB140" s="21" t="n"/>
      <c r="AC140" s="7" t="n"/>
      <c r="AD140" s="7" t="n"/>
      <c r="AE140" s="22" t="n"/>
      <c r="AF140" s="22" t="n"/>
      <c r="AG140" s="22" t="n"/>
      <c r="AH140" s="22">
        <f>IF(A140="","",SUM(AE140:AG140))</f>
        <v/>
      </c>
      <c r="AI140" s="21">
        <f>IF(AND(R140&lt;&gt;"",T140&lt;&gt;""),(T140-R140)*24,"")</f>
        <v/>
      </c>
      <c r="AJ140" s="21">
        <f>IF(AND(R140&lt;&gt;"",U140&lt;&gt;""),(U140-R140)*24,"")</f>
        <v/>
      </c>
      <c r="AK140" s="7">
        <f>IF(OR(AA140="",AI140=""),"",IF(AI140&lt;=AA140,"Oui","Non"))</f>
        <v/>
      </c>
      <c r="AL140" s="7">
        <f>IF(OR(AB140="",AJ140=""),"",IF(AJ140&lt;=AB140,"Oui","Non"))</f>
        <v/>
      </c>
      <c r="AM140" s="7">
        <f>IF(A140="","",IF(OR(N140="Réalisé",N140="Clôturé"),"Oui","Non"))</f>
        <v/>
      </c>
      <c r="AN140" s="7">
        <f>IF(AM140="","",IF(AND(AM140="Non",S140&lt;&gt;"",S140&lt;'Tableau de bord'!$C$7),"Oui","Non"))</f>
        <v/>
      </c>
      <c r="AO140" s="7">
        <f>IF(A140="","",IF(COUNTIF($A$5:$A$504,A140)&gt;1,"N° d’OT en double",IF(COUNTIF('Sites et équipements'!$D$5:$D$204,F140)=0,"Code installation inconnu",IF(OR(D140="",J140="",N140="",M140=""),"Champ obligatoire manquant",IF(AND(R140="",S140=""),"Date de demande ou planifiée manquante",IF(AND(AM140="Oui",V140=""),"Date de réalisation manquante",IF(AND(N140="Clôturé",W140=""),"Date de clôture manquante",IF(OR(AND(T140&lt;&gt;"",R140&lt;&gt;"",T140&lt;R140),AND(U140&lt;&gt;"",T140&lt;&gt;"",U140&lt;T140)),"Chronologie incohérente",IF(AND(Q140="Oui",U140=""),"Rétablissement non daté","OK")))))))))</f>
        <v/>
      </c>
      <c r="AP140" s="16">
        <f>IF(R140&lt;&gt;"",R140,IF(S140&lt;&gt;"",S140,""))</f>
        <v/>
      </c>
      <c r="AQ140" s="7">
        <f>IF(AND(A140&lt;&gt;"",OR('Tableau de bord'!$C$9="",D140='Tableau de bord'!$C$9),OR('Tableau de bord'!$C$10="",E140='Tableau de bord'!$C$10),OR('Tableau de bord'!$C$11="",G140='Tableau de bord'!$C$11),OR('Tableau de bord'!$C$12="",H140='Tableau de bord'!$C$12),OR('Tableau de bord'!$C$13="",J140='Tableau de bord'!$C$13),OR('Tableau de bord'!$C$14="",N140='Tableau de bord'!$C$14),OR('Tableau de bord'!$C$15="",M140='Tableau de bord'!$C$15),OR('Tableau de bord'!$C$16="",O140='Tableau de bord'!$C$16),OR('Tableau de bord'!$C$17="",AD140='Tableau de bord'!$C$17)),1,0)</f>
        <v/>
      </c>
      <c r="AR140" s="7">
        <f>IF(AND(A140&lt;&gt;"",AP140&lt;&gt;""),IF(AND(AP140&gt;='Tableau de bord'!$C$5,AP140&lt;'Tableau de bord'!$C$6+1),1,0),0)</f>
        <v/>
      </c>
      <c r="AS140" s="7">
        <f>IF(AND(AQ140=1,AR140=1),1,0)</f>
        <v/>
      </c>
      <c r="AT140" s="7">
        <f>IF(AND(AS140=1,J140="Corrective"),1,0)</f>
        <v/>
      </c>
      <c r="AU140" s="7">
        <f>IF(AND(AS140=1,J140="Préventive"),1,0)</f>
        <v/>
      </c>
      <c r="AV140" s="7">
        <f>IF(AND(AS140=1,Q140="Oui"),1,0)</f>
        <v/>
      </c>
      <c r="AW140" s="21">
        <f>IF(AND(AV140=1,AJ140&lt;&gt;""),AJ140,0)</f>
        <v/>
      </c>
      <c r="AX140" s="21">
        <f>IF(AND(AS140=1,Y140&lt;&gt;""),Y140,0)</f>
        <v/>
      </c>
      <c r="AY140" s="22">
        <f>IF(AND(AS140=1,AH140&lt;&gt;""),AH140,0)</f>
        <v/>
      </c>
      <c r="AZ140" s="22">
        <f>IF(AS140=1,SUM(AE140:AF140),0)</f>
        <v/>
      </c>
      <c r="BA140" s="22">
        <f>IF(AND(AS140=1,AC140="Hors forfait"),AY140,0)</f>
        <v/>
      </c>
      <c r="BB140" s="7">
        <f>IF(AND(AS140=1,AK140&lt;&gt;""),1,0)</f>
        <v/>
      </c>
      <c r="BC140" s="7">
        <f>IF(AND(BB140=1,AK140="Oui"),1,0)</f>
        <v/>
      </c>
      <c r="BD140" s="7">
        <f>IF(AND(AS140=1,AL140&lt;&gt;""),1,0)</f>
        <v/>
      </c>
      <c r="BE140" s="7">
        <f>IF(AND(BD140=1,AL140="Oui"),1,0)</f>
        <v/>
      </c>
      <c r="BF140" s="7">
        <f>IF(AND(AQ140=1,AM140="Non"),1,0)</f>
        <v/>
      </c>
      <c r="BG140" s="21">
        <f>IF(AND(BF140=1,Z140&lt;&gt;""),Z140,0)</f>
        <v/>
      </c>
      <c r="BH140" s="7">
        <f>IF(AND(BF140=1,AN140="Oui"),1,0)</f>
        <v/>
      </c>
      <c r="BI140" s="7">
        <f>IF(AS140=1,N140,"")</f>
        <v/>
      </c>
      <c r="BJ140" s="7">
        <f>IF(BF140=1,N140,"")</f>
        <v/>
      </c>
      <c r="BK140" s="7">
        <f>IF(BF140=1,M140,"")</f>
        <v/>
      </c>
      <c r="BL140" s="7">
        <f>IF(AR140=1,D140&amp;" | "&amp;J140,"")</f>
        <v/>
      </c>
      <c r="BM140" s="7">
        <f>IF(AND(AR140=1,AL140="Non"),D140,"")</f>
        <v/>
      </c>
      <c r="BN140" s="7">
        <f>IF(OR(AO140="",AO140="OK"),0,1)</f>
        <v/>
      </c>
    </row>
    <row r="141" ht="18" customHeight="1">
      <c r="A141" s="7" t="n"/>
      <c r="B141" s="7" t="n"/>
      <c r="C141" s="7" t="n"/>
      <c r="D141" s="7" t="n"/>
      <c r="E141" s="7" t="n"/>
      <c r="F141" s="7" t="n"/>
      <c r="G141" s="7" t="n"/>
      <c r="H141" s="7" t="n"/>
      <c r="I141" s="7" t="n"/>
      <c r="J141" s="7" t="n"/>
      <c r="K141" s="7" t="n"/>
      <c r="L141" s="7" t="n"/>
      <c r="M141" s="7" t="n"/>
      <c r="N141" s="7" t="n"/>
      <c r="O141" s="7" t="n"/>
      <c r="P141" s="7" t="n"/>
      <c r="Q141" s="7" t="n"/>
      <c r="R141" s="20" t="n"/>
      <c r="S141" s="16" t="n"/>
      <c r="T141" s="20" t="n"/>
      <c r="U141" s="20" t="n"/>
      <c r="V141" s="16" t="n"/>
      <c r="W141" s="16" t="n"/>
      <c r="X141" s="21" t="n"/>
      <c r="Y141" s="21" t="n"/>
      <c r="Z141" s="21" t="n"/>
      <c r="AA141" s="21" t="n"/>
      <c r="AB141" s="21" t="n"/>
      <c r="AC141" s="7" t="n"/>
      <c r="AD141" s="7" t="n"/>
      <c r="AE141" s="22" t="n"/>
      <c r="AF141" s="22" t="n"/>
      <c r="AG141" s="22" t="n"/>
      <c r="AH141" s="22">
        <f>IF(A141="","",SUM(AE141:AG141))</f>
        <v/>
      </c>
      <c r="AI141" s="21">
        <f>IF(AND(R141&lt;&gt;"",T141&lt;&gt;""),(T141-R141)*24,"")</f>
        <v/>
      </c>
      <c r="AJ141" s="21">
        <f>IF(AND(R141&lt;&gt;"",U141&lt;&gt;""),(U141-R141)*24,"")</f>
        <v/>
      </c>
      <c r="AK141" s="7">
        <f>IF(OR(AA141="",AI141=""),"",IF(AI141&lt;=AA141,"Oui","Non"))</f>
        <v/>
      </c>
      <c r="AL141" s="7">
        <f>IF(OR(AB141="",AJ141=""),"",IF(AJ141&lt;=AB141,"Oui","Non"))</f>
        <v/>
      </c>
      <c r="AM141" s="7">
        <f>IF(A141="","",IF(OR(N141="Réalisé",N141="Clôturé"),"Oui","Non"))</f>
        <v/>
      </c>
      <c r="AN141" s="7">
        <f>IF(AM141="","",IF(AND(AM141="Non",S141&lt;&gt;"",S141&lt;'Tableau de bord'!$C$7),"Oui","Non"))</f>
        <v/>
      </c>
      <c r="AO141" s="7">
        <f>IF(A141="","",IF(COUNTIF($A$5:$A$504,A141)&gt;1,"N° d’OT en double",IF(COUNTIF('Sites et équipements'!$D$5:$D$204,F141)=0,"Code installation inconnu",IF(OR(D141="",J141="",N141="",M141=""),"Champ obligatoire manquant",IF(AND(R141="",S141=""),"Date de demande ou planifiée manquante",IF(AND(AM141="Oui",V141=""),"Date de réalisation manquante",IF(AND(N141="Clôturé",W141=""),"Date de clôture manquante",IF(OR(AND(T141&lt;&gt;"",R141&lt;&gt;"",T141&lt;R141),AND(U141&lt;&gt;"",T141&lt;&gt;"",U141&lt;T141)),"Chronologie incohérente",IF(AND(Q141="Oui",U141=""),"Rétablissement non daté","OK")))))))))</f>
        <v/>
      </c>
      <c r="AP141" s="16">
        <f>IF(R141&lt;&gt;"",R141,IF(S141&lt;&gt;"",S141,""))</f>
        <v/>
      </c>
      <c r="AQ141" s="7">
        <f>IF(AND(A141&lt;&gt;"",OR('Tableau de bord'!$C$9="",D141='Tableau de bord'!$C$9),OR('Tableau de bord'!$C$10="",E141='Tableau de bord'!$C$10),OR('Tableau de bord'!$C$11="",G141='Tableau de bord'!$C$11),OR('Tableau de bord'!$C$12="",H141='Tableau de bord'!$C$12),OR('Tableau de bord'!$C$13="",J141='Tableau de bord'!$C$13),OR('Tableau de bord'!$C$14="",N141='Tableau de bord'!$C$14),OR('Tableau de bord'!$C$15="",M141='Tableau de bord'!$C$15),OR('Tableau de bord'!$C$16="",O141='Tableau de bord'!$C$16),OR('Tableau de bord'!$C$17="",AD141='Tableau de bord'!$C$17)),1,0)</f>
        <v/>
      </c>
      <c r="AR141" s="7">
        <f>IF(AND(A141&lt;&gt;"",AP141&lt;&gt;""),IF(AND(AP141&gt;='Tableau de bord'!$C$5,AP141&lt;'Tableau de bord'!$C$6+1),1,0),0)</f>
        <v/>
      </c>
      <c r="AS141" s="7">
        <f>IF(AND(AQ141=1,AR141=1),1,0)</f>
        <v/>
      </c>
      <c r="AT141" s="7">
        <f>IF(AND(AS141=1,J141="Corrective"),1,0)</f>
        <v/>
      </c>
      <c r="AU141" s="7">
        <f>IF(AND(AS141=1,J141="Préventive"),1,0)</f>
        <v/>
      </c>
      <c r="AV141" s="7">
        <f>IF(AND(AS141=1,Q141="Oui"),1,0)</f>
        <v/>
      </c>
      <c r="AW141" s="21">
        <f>IF(AND(AV141=1,AJ141&lt;&gt;""),AJ141,0)</f>
        <v/>
      </c>
      <c r="AX141" s="21">
        <f>IF(AND(AS141=1,Y141&lt;&gt;""),Y141,0)</f>
        <v/>
      </c>
      <c r="AY141" s="22">
        <f>IF(AND(AS141=1,AH141&lt;&gt;""),AH141,0)</f>
        <v/>
      </c>
      <c r="AZ141" s="22">
        <f>IF(AS141=1,SUM(AE141:AF141),0)</f>
        <v/>
      </c>
      <c r="BA141" s="22">
        <f>IF(AND(AS141=1,AC141="Hors forfait"),AY141,0)</f>
        <v/>
      </c>
      <c r="BB141" s="7">
        <f>IF(AND(AS141=1,AK141&lt;&gt;""),1,0)</f>
        <v/>
      </c>
      <c r="BC141" s="7">
        <f>IF(AND(BB141=1,AK141="Oui"),1,0)</f>
        <v/>
      </c>
      <c r="BD141" s="7">
        <f>IF(AND(AS141=1,AL141&lt;&gt;""),1,0)</f>
        <v/>
      </c>
      <c r="BE141" s="7">
        <f>IF(AND(BD141=1,AL141="Oui"),1,0)</f>
        <v/>
      </c>
      <c r="BF141" s="7">
        <f>IF(AND(AQ141=1,AM141="Non"),1,0)</f>
        <v/>
      </c>
      <c r="BG141" s="21">
        <f>IF(AND(BF141=1,Z141&lt;&gt;""),Z141,0)</f>
        <v/>
      </c>
      <c r="BH141" s="7">
        <f>IF(AND(BF141=1,AN141="Oui"),1,0)</f>
        <v/>
      </c>
      <c r="BI141" s="7">
        <f>IF(AS141=1,N141,"")</f>
        <v/>
      </c>
      <c r="BJ141" s="7">
        <f>IF(BF141=1,N141,"")</f>
        <v/>
      </c>
      <c r="BK141" s="7">
        <f>IF(BF141=1,M141,"")</f>
        <v/>
      </c>
      <c r="BL141" s="7">
        <f>IF(AR141=1,D141&amp;" | "&amp;J141,"")</f>
        <v/>
      </c>
      <c r="BM141" s="7">
        <f>IF(AND(AR141=1,AL141="Non"),D141,"")</f>
        <v/>
      </c>
      <c r="BN141" s="7">
        <f>IF(OR(AO141="",AO141="OK"),0,1)</f>
        <v/>
      </c>
    </row>
    <row r="142" ht="18" customHeight="1">
      <c r="A142" s="7" t="n"/>
      <c r="B142" s="7" t="n"/>
      <c r="C142" s="7" t="n"/>
      <c r="D142" s="7" t="n"/>
      <c r="E142" s="7" t="n"/>
      <c r="F142" s="7" t="n"/>
      <c r="G142" s="7" t="n"/>
      <c r="H142" s="7" t="n"/>
      <c r="I142" s="7" t="n"/>
      <c r="J142" s="7" t="n"/>
      <c r="K142" s="7" t="n"/>
      <c r="L142" s="7" t="n"/>
      <c r="M142" s="7" t="n"/>
      <c r="N142" s="7" t="n"/>
      <c r="O142" s="7" t="n"/>
      <c r="P142" s="7" t="n"/>
      <c r="Q142" s="7" t="n"/>
      <c r="R142" s="20" t="n"/>
      <c r="S142" s="16" t="n"/>
      <c r="T142" s="20" t="n"/>
      <c r="U142" s="20" t="n"/>
      <c r="V142" s="16" t="n"/>
      <c r="W142" s="16" t="n"/>
      <c r="X142" s="21" t="n"/>
      <c r="Y142" s="21" t="n"/>
      <c r="Z142" s="21" t="n"/>
      <c r="AA142" s="21" t="n"/>
      <c r="AB142" s="21" t="n"/>
      <c r="AC142" s="7" t="n"/>
      <c r="AD142" s="7" t="n"/>
      <c r="AE142" s="22" t="n"/>
      <c r="AF142" s="22" t="n"/>
      <c r="AG142" s="22" t="n"/>
      <c r="AH142" s="22">
        <f>IF(A142="","",SUM(AE142:AG142))</f>
        <v/>
      </c>
      <c r="AI142" s="21">
        <f>IF(AND(R142&lt;&gt;"",T142&lt;&gt;""),(T142-R142)*24,"")</f>
        <v/>
      </c>
      <c r="AJ142" s="21">
        <f>IF(AND(R142&lt;&gt;"",U142&lt;&gt;""),(U142-R142)*24,"")</f>
        <v/>
      </c>
      <c r="AK142" s="7">
        <f>IF(OR(AA142="",AI142=""),"",IF(AI142&lt;=AA142,"Oui","Non"))</f>
        <v/>
      </c>
      <c r="AL142" s="7">
        <f>IF(OR(AB142="",AJ142=""),"",IF(AJ142&lt;=AB142,"Oui","Non"))</f>
        <v/>
      </c>
      <c r="AM142" s="7">
        <f>IF(A142="","",IF(OR(N142="Réalisé",N142="Clôturé"),"Oui","Non"))</f>
        <v/>
      </c>
      <c r="AN142" s="7">
        <f>IF(AM142="","",IF(AND(AM142="Non",S142&lt;&gt;"",S142&lt;'Tableau de bord'!$C$7),"Oui","Non"))</f>
        <v/>
      </c>
      <c r="AO142" s="7">
        <f>IF(A142="","",IF(COUNTIF($A$5:$A$504,A142)&gt;1,"N° d’OT en double",IF(COUNTIF('Sites et équipements'!$D$5:$D$204,F142)=0,"Code installation inconnu",IF(OR(D142="",J142="",N142="",M142=""),"Champ obligatoire manquant",IF(AND(R142="",S142=""),"Date de demande ou planifiée manquante",IF(AND(AM142="Oui",V142=""),"Date de réalisation manquante",IF(AND(N142="Clôturé",W142=""),"Date de clôture manquante",IF(OR(AND(T142&lt;&gt;"",R142&lt;&gt;"",T142&lt;R142),AND(U142&lt;&gt;"",T142&lt;&gt;"",U142&lt;T142)),"Chronologie incohérente",IF(AND(Q142="Oui",U142=""),"Rétablissement non daté","OK")))))))))</f>
        <v/>
      </c>
      <c r="AP142" s="16">
        <f>IF(R142&lt;&gt;"",R142,IF(S142&lt;&gt;"",S142,""))</f>
        <v/>
      </c>
      <c r="AQ142" s="7">
        <f>IF(AND(A142&lt;&gt;"",OR('Tableau de bord'!$C$9="",D142='Tableau de bord'!$C$9),OR('Tableau de bord'!$C$10="",E142='Tableau de bord'!$C$10),OR('Tableau de bord'!$C$11="",G142='Tableau de bord'!$C$11),OR('Tableau de bord'!$C$12="",H142='Tableau de bord'!$C$12),OR('Tableau de bord'!$C$13="",J142='Tableau de bord'!$C$13),OR('Tableau de bord'!$C$14="",N142='Tableau de bord'!$C$14),OR('Tableau de bord'!$C$15="",M142='Tableau de bord'!$C$15),OR('Tableau de bord'!$C$16="",O142='Tableau de bord'!$C$16),OR('Tableau de bord'!$C$17="",AD142='Tableau de bord'!$C$17)),1,0)</f>
        <v/>
      </c>
      <c r="AR142" s="7">
        <f>IF(AND(A142&lt;&gt;"",AP142&lt;&gt;""),IF(AND(AP142&gt;='Tableau de bord'!$C$5,AP142&lt;'Tableau de bord'!$C$6+1),1,0),0)</f>
        <v/>
      </c>
      <c r="AS142" s="7">
        <f>IF(AND(AQ142=1,AR142=1),1,0)</f>
        <v/>
      </c>
      <c r="AT142" s="7">
        <f>IF(AND(AS142=1,J142="Corrective"),1,0)</f>
        <v/>
      </c>
      <c r="AU142" s="7">
        <f>IF(AND(AS142=1,J142="Préventive"),1,0)</f>
        <v/>
      </c>
      <c r="AV142" s="7">
        <f>IF(AND(AS142=1,Q142="Oui"),1,0)</f>
        <v/>
      </c>
      <c r="AW142" s="21">
        <f>IF(AND(AV142=1,AJ142&lt;&gt;""),AJ142,0)</f>
        <v/>
      </c>
      <c r="AX142" s="21">
        <f>IF(AND(AS142=1,Y142&lt;&gt;""),Y142,0)</f>
        <v/>
      </c>
      <c r="AY142" s="22">
        <f>IF(AND(AS142=1,AH142&lt;&gt;""),AH142,0)</f>
        <v/>
      </c>
      <c r="AZ142" s="22">
        <f>IF(AS142=1,SUM(AE142:AF142),0)</f>
        <v/>
      </c>
      <c r="BA142" s="22">
        <f>IF(AND(AS142=1,AC142="Hors forfait"),AY142,0)</f>
        <v/>
      </c>
      <c r="BB142" s="7">
        <f>IF(AND(AS142=1,AK142&lt;&gt;""),1,0)</f>
        <v/>
      </c>
      <c r="BC142" s="7">
        <f>IF(AND(BB142=1,AK142="Oui"),1,0)</f>
        <v/>
      </c>
      <c r="BD142" s="7">
        <f>IF(AND(AS142=1,AL142&lt;&gt;""),1,0)</f>
        <v/>
      </c>
      <c r="BE142" s="7">
        <f>IF(AND(BD142=1,AL142="Oui"),1,0)</f>
        <v/>
      </c>
      <c r="BF142" s="7">
        <f>IF(AND(AQ142=1,AM142="Non"),1,0)</f>
        <v/>
      </c>
      <c r="BG142" s="21">
        <f>IF(AND(BF142=1,Z142&lt;&gt;""),Z142,0)</f>
        <v/>
      </c>
      <c r="BH142" s="7">
        <f>IF(AND(BF142=1,AN142="Oui"),1,0)</f>
        <v/>
      </c>
      <c r="BI142" s="7">
        <f>IF(AS142=1,N142,"")</f>
        <v/>
      </c>
      <c r="BJ142" s="7">
        <f>IF(BF142=1,N142,"")</f>
        <v/>
      </c>
      <c r="BK142" s="7">
        <f>IF(BF142=1,M142,"")</f>
        <v/>
      </c>
      <c r="BL142" s="7">
        <f>IF(AR142=1,D142&amp;" | "&amp;J142,"")</f>
        <v/>
      </c>
      <c r="BM142" s="7">
        <f>IF(AND(AR142=1,AL142="Non"),D142,"")</f>
        <v/>
      </c>
      <c r="BN142" s="7">
        <f>IF(OR(AO142="",AO142="OK"),0,1)</f>
        <v/>
      </c>
    </row>
    <row r="143" ht="18" customHeight="1">
      <c r="A143" s="7" t="n"/>
      <c r="B143" s="7" t="n"/>
      <c r="C143" s="7" t="n"/>
      <c r="D143" s="7" t="n"/>
      <c r="E143" s="7" t="n"/>
      <c r="F143" s="7" t="n"/>
      <c r="G143" s="7" t="n"/>
      <c r="H143" s="7" t="n"/>
      <c r="I143" s="7" t="n"/>
      <c r="J143" s="7" t="n"/>
      <c r="K143" s="7" t="n"/>
      <c r="L143" s="7" t="n"/>
      <c r="M143" s="7" t="n"/>
      <c r="N143" s="7" t="n"/>
      <c r="O143" s="7" t="n"/>
      <c r="P143" s="7" t="n"/>
      <c r="Q143" s="7" t="n"/>
      <c r="R143" s="20" t="n"/>
      <c r="S143" s="16" t="n"/>
      <c r="T143" s="20" t="n"/>
      <c r="U143" s="20" t="n"/>
      <c r="V143" s="16" t="n"/>
      <c r="W143" s="16" t="n"/>
      <c r="X143" s="21" t="n"/>
      <c r="Y143" s="21" t="n"/>
      <c r="Z143" s="21" t="n"/>
      <c r="AA143" s="21" t="n"/>
      <c r="AB143" s="21" t="n"/>
      <c r="AC143" s="7" t="n"/>
      <c r="AD143" s="7" t="n"/>
      <c r="AE143" s="22" t="n"/>
      <c r="AF143" s="22" t="n"/>
      <c r="AG143" s="22" t="n"/>
      <c r="AH143" s="22">
        <f>IF(A143="","",SUM(AE143:AG143))</f>
        <v/>
      </c>
      <c r="AI143" s="21">
        <f>IF(AND(R143&lt;&gt;"",T143&lt;&gt;""),(T143-R143)*24,"")</f>
        <v/>
      </c>
      <c r="AJ143" s="21">
        <f>IF(AND(R143&lt;&gt;"",U143&lt;&gt;""),(U143-R143)*24,"")</f>
        <v/>
      </c>
      <c r="AK143" s="7">
        <f>IF(OR(AA143="",AI143=""),"",IF(AI143&lt;=AA143,"Oui","Non"))</f>
        <v/>
      </c>
      <c r="AL143" s="7">
        <f>IF(OR(AB143="",AJ143=""),"",IF(AJ143&lt;=AB143,"Oui","Non"))</f>
        <v/>
      </c>
      <c r="AM143" s="7">
        <f>IF(A143="","",IF(OR(N143="Réalisé",N143="Clôturé"),"Oui","Non"))</f>
        <v/>
      </c>
      <c r="AN143" s="7">
        <f>IF(AM143="","",IF(AND(AM143="Non",S143&lt;&gt;"",S143&lt;'Tableau de bord'!$C$7),"Oui","Non"))</f>
        <v/>
      </c>
      <c r="AO143" s="7">
        <f>IF(A143="","",IF(COUNTIF($A$5:$A$504,A143)&gt;1,"N° d’OT en double",IF(COUNTIF('Sites et équipements'!$D$5:$D$204,F143)=0,"Code installation inconnu",IF(OR(D143="",J143="",N143="",M143=""),"Champ obligatoire manquant",IF(AND(R143="",S143=""),"Date de demande ou planifiée manquante",IF(AND(AM143="Oui",V143=""),"Date de réalisation manquante",IF(AND(N143="Clôturé",W143=""),"Date de clôture manquante",IF(OR(AND(T143&lt;&gt;"",R143&lt;&gt;"",T143&lt;R143),AND(U143&lt;&gt;"",T143&lt;&gt;"",U143&lt;T143)),"Chronologie incohérente",IF(AND(Q143="Oui",U143=""),"Rétablissement non daté","OK")))))))))</f>
        <v/>
      </c>
      <c r="AP143" s="16">
        <f>IF(R143&lt;&gt;"",R143,IF(S143&lt;&gt;"",S143,""))</f>
        <v/>
      </c>
      <c r="AQ143" s="7">
        <f>IF(AND(A143&lt;&gt;"",OR('Tableau de bord'!$C$9="",D143='Tableau de bord'!$C$9),OR('Tableau de bord'!$C$10="",E143='Tableau de bord'!$C$10),OR('Tableau de bord'!$C$11="",G143='Tableau de bord'!$C$11),OR('Tableau de bord'!$C$12="",H143='Tableau de bord'!$C$12),OR('Tableau de bord'!$C$13="",J143='Tableau de bord'!$C$13),OR('Tableau de bord'!$C$14="",N143='Tableau de bord'!$C$14),OR('Tableau de bord'!$C$15="",M143='Tableau de bord'!$C$15),OR('Tableau de bord'!$C$16="",O143='Tableau de bord'!$C$16),OR('Tableau de bord'!$C$17="",AD143='Tableau de bord'!$C$17)),1,0)</f>
        <v/>
      </c>
      <c r="AR143" s="7">
        <f>IF(AND(A143&lt;&gt;"",AP143&lt;&gt;""),IF(AND(AP143&gt;='Tableau de bord'!$C$5,AP143&lt;'Tableau de bord'!$C$6+1),1,0),0)</f>
        <v/>
      </c>
      <c r="AS143" s="7">
        <f>IF(AND(AQ143=1,AR143=1),1,0)</f>
        <v/>
      </c>
      <c r="AT143" s="7">
        <f>IF(AND(AS143=1,J143="Corrective"),1,0)</f>
        <v/>
      </c>
      <c r="AU143" s="7">
        <f>IF(AND(AS143=1,J143="Préventive"),1,0)</f>
        <v/>
      </c>
      <c r="AV143" s="7">
        <f>IF(AND(AS143=1,Q143="Oui"),1,0)</f>
        <v/>
      </c>
      <c r="AW143" s="21">
        <f>IF(AND(AV143=1,AJ143&lt;&gt;""),AJ143,0)</f>
        <v/>
      </c>
      <c r="AX143" s="21">
        <f>IF(AND(AS143=1,Y143&lt;&gt;""),Y143,0)</f>
        <v/>
      </c>
      <c r="AY143" s="22">
        <f>IF(AND(AS143=1,AH143&lt;&gt;""),AH143,0)</f>
        <v/>
      </c>
      <c r="AZ143" s="22">
        <f>IF(AS143=1,SUM(AE143:AF143),0)</f>
        <v/>
      </c>
      <c r="BA143" s="22">
        <f>IF(AND(AS143=1,AC143="Hors forfait"),AY143,0)</f>
        <v/>
      </c>
      <c r="BB143" s="7">
        <f>IF(AND(AS143=1,AK143&lt;&gt;""),1,0)</f>
        <v/>
      </c>
      <c r="BC143" s="7">
        <f>IF(AND(BB143=1,AK143="Oui"),1,0)</f>
        <v/>
      </c>
      <c r="BD143" s="7">
        <f>IF(AND(AS143=1,AL143&lt;&gt;""),1,0)</f>
        <v/>
      </c>
      <c r="BE143" s="7">
        <f>IF(AND(BD143=1,AL143="Oui"),1,0)</f>
        <v/>
      </c>
      <c r="BF143" s="7">
        <f>IF(AND(AQ143=1,AM143="Non"),1,0)</f>
        <v/>
      </c>
      <c r="BG143" s="21">
        <f>IF(AND(BF143=1,Z143&lt;&gt;""),Z143,0)</f>
        <v/>
      </c>
      <c r="BH143" s="7">
        <f>IF(AND(BF143=1,AN143="Oui"),1,0)</f>
        <v/>
      </c>
      <c r="BI143" s="7">
        <f>IF(AS143=1,N143,"")</f>
        <v/>
      </c>
      <c r="BJ143" s="7">
        <f>IF(BF143=1,N143,"")</f>
        <v/>
      </c>
      <c r="BK143" s="7">
        <f>IF(BF143=1,M143,"")</f>
        <v/>
      </c>
      <c r="BL143" s="7">
        <f>IF(AR143=1,D143&amp;" | "&amp;J143,"")</f>
        <v/>
      </c>
      <c r="BM143" s="7">
        <f>IF(AND(AR143=1,AL143="Non"),D143,"")</f>
        <v/>
      </c>
      <c r="BN143" s="7">
        <f>IF(OR(AO143="",AO143="OK"),0,1)</f>
        <v/>
      </c>
    </row>
    <row r="144" ht="18" customHeight="1">
      <c r="A144" s="7" t="n"/>
      <c r="B144" s="7" t="n"/>
      <c r="C144" s="7" t="n"/>
      <c r="D144" s="7" t="n"/>
      <c r="E144" s="7" t="n"/>
      <c r="F144" s="7" t="n"/>
      <c r="G144" s="7" t="n"/>
      <c r="H144" s="7" t="n"/>
      <c r="I144" s="7" t="n"/>
      <c r="J144" s="7" t="n"/>
      <c r="K144" s="7" t="n"/>
      <c r="L144" s="7" t="n"/>
      <c r="M144" s="7" t="n"/>
      <c r="N144" s="7" t="n"/>
      <c r="O144" s="7" t="n"/>
      <c r="P144" s="7" t="n"/>
      <c r="Q144" s="7" t="n"/>
      <c r="R144" s="20" t="n"/>
      <c r="S144" s="16" t="n"/>
      <c r="T144" s="20" t="n"/>
      <c r="U144" s="20" t="n"/>
      <c r="V144" s="16" t="n"/>
      <c r="W144" s="16" t="n"/>
      <c r="X144" s="21" t="n"/>
      <c r="Y144" s="21" t="n"/>
      <c r="Z144" s="21" t="n"/>
      <c r="AA144" s="21" t="n"/>
      <c r="AB144" s="21" t="n"/>
      <c r="AC144" s="7" t="n"/>
      <c r="AD144" s="7" t="n"/>
      <c r="AE144" s="22" t="n"/>
      <c r="AF144" s="22" t="n"/>
      <c r="AG144" s="22" t="n"/>
      <c r="AH144" s="22">
        <f>IF(A144="","",SUM(AE144:AG144))</f>
        <v/>
      </c>
      <c r="AI144" s="21">
        <f>IF(AND(R144&lt;&gt;"",T144&lt;&gt;""),(T144-R144)*24,"")</f>
        <v/>
      </c>
      <c r="AJ144" s="21">
        <f>IF(AND(R144&lt;&gt;"",U144&lt;&gt;""),(U144-R144)*24,"")</f>
        <v/>
      </c>
      <c r="AK144" s="7">
        <f>IF(OR(AA144="",AI144=""),"",IF(AI144&lt;=AA144,"Oui","Non"))</f>
        <v/>
      </c>
      <c r="AL144" s="7">
        <f>IF(OR(AB144="",AJ144=""),"",IF(AJ144&lt;=AB144,"Oui","Non"))</f>
        <v/>
      </c>
      <c r="AM144" s="7">
        <f>IF(A144="","",IF(OR(N144="Réalisé",N144="Clôturé"),"Oui","Non"))</f>
        <v/>
      </c>
      <c r="AN144" s="7">
        <f>IF(AM144="","",IF(AND(AM144="Non",S144&lt;&gt;"",S144&lt;'Tableau de bord'!$C$7),"Oui","Non"))</f>
        <v/>
      </c>
      <c r="AO144" s="7">
        <f>IF(A144="","",IF(COUNTIF($A$5:$A$504,A144)&gt;1,"N° d’OT en double",IF(COUNTIF('Sites et équipements'!$D$5:$D$204,F144)=0,"Code installation inconnu",IF(OR(D144="",J144="",N144="",M144=""),"Champ obligatoire manquant",IF(AND(R144="",S144=""),"Date de demande ou planifiée manquante",IF(AND(AM144="Oui",V144=""),"Date de réalisation manquante",IF(AND(N144="Clôturé",W144=""),"Date de clôture manquante",IF(OR(AND(T144&lt;&gt;"",R144&lt;&gt;"",T144&lt;R144),AND(U144&lt;&gt;"",T144&lt;&gt;"",U144&lt;T144)),"Chronologie incohérente",IF(AND(Q144="Oui",U144=""),"Rétablissement non daté","OK")))))))))</f>
        <v/>
      </c>
      <c r="AP144" s="16">
        <f>IF(R144&lt;&gt;"",R144,IF(S144&lt;&gt;"",S144,""))</f>
        <v/>
      </c>
      <c r="AQ144" s="7">
        <f>IF(AND(A144&lt;&gt;"",OR('Tableau de bord'!$C$9="",D144='Tableau de bord'!$C$9),OR('Tableau de bord'!$C$10="",E144='Tableau de bord'!$C$10),OR('Tableau de bord'!$C$11="",G144='Tableau de bord'!$C$11),OR('Tableau de bord'!$C$12="",H144='Tableau de bord'!$C$12),OR('Tableau de bord'!$C$13="",J144='Tableau de bord'!$C$13),OR('Tableau de bord'!$C$14="",N144='Tableau de bord'!$C$14),OR('Tableau de bord'!$C$15="",M144='Tableau de bord'!$C$15),OR('Tableau de bord'!$C$16="",O144='Tableau de bord'!$C$16),OR('Tableau de bord'!$C$17="",AD144='Tableau de bord'!$C$17)),1,0)</f>
        <v/>
      </c>
      <c r="AR144" s="7">
        <f>IF(AND(A144&lt;&gt;"",AP144&lt;&gt;""),IF(AND(AP144&gt;='Tableau de bord'!$C$5,AP144&lt;'Tableau de bord'!$C$6+1),1,0),0)</f>
        <v/>
      </c>
      <c r="AS144" s="7">
        <f>IF(AND(AQ144=1,AR144=1),1,0)</f>
        <v/>
      </c>
      <c r="AT144" s="7">
        <f>IF(AND(AS144=1,J144="Corrective"),1,0)</f>
        <v/>
      </c>
      <c r="AU144" s="7">
        <f>IF(AND(AS144=1,J144="Préventive"),1,0)</f>
        <v/>
      </c>
      <c r="AV144" s="7">
        <f>IF(AND(AS144=1,Q144="Oui"),1,0)</f>
        <v/>
      </c>
      <c r="AW144" s="21">
        <f>IF(AND(AV144=1,AJ144&lt;&gt;""),AJ144,0)</f>
        <v/>
      </c>
      <c r="AX144" s="21">
        <f>IF(AND(AS144=1,Y144&lt;&gt;""),Y144,0)</f>
        <v/>
      </c>
      <c r="AY144" s="22">
        <f>IF(AND(AS144=1,AH144&lt;&gt;""),AH144,0)</f>
        <v/>
      </c>
      <c r="AZ144" s="22">
        <f>IF(AS144=1,SUM(AE144:AF144),0)</f>
        <v/>
      </c>
      <c r="BA144" s="22">
        <f>IF(AND(AS144=1,AC144="Hors forfait"),AY144,0)</f>
        <v/>
      </c>
      <c r="BB144" s="7">
        <f>IF(AND(AS144=1,AK144&lt;&gt;""),1,0)</f>
        <v/>
      </c>
      <c r="BC144" s="7">
        <f>IF(AND(BB144=1,AK144="Oui"),1,0)</f>
        <v/>
      </c>
      <c r="BD144" s="7">
        <f>IF(AND(AS144=1,AL144&lt;&gt;""),1,0)</f>
        <v/>
      </c>
      <c r="BE144" s="7">
        <f>IF(AND(BD144=1,AL144="Oui"),1,0)</f>
        <v/>
      </c>
      <c r="BF144" s="7">
        <f>IF(AND(AQ144=1,AM144="Non"),1,0)</f>
        <v/>
      </c>
      <c r="BG144" s="21">
        <f>IF(AND(BF144=1,Z144&lt;&gt;""),Z144,0)</f>
        <v/>
      </c>
      <c r="BH144" s="7">
        <f>IF(AND(BF144=1,AN144="Oui"),1,0)</f>
        <v/>
      </c>
      <c r="BI144" s="7">
        <f>IF(AS144=1,N144,"")</f>
        <v/>
      </c>
      <c r="BJ144" s="7">
        <f>IF(BF144=1,N144,"")</f>
        <v/>
      </c>
      <c r="BK144" s="7">
        <f>IF(BF144=1,M144,"")</f>
        <v/>
      </c>
      <c r="BL144" s="7">
        <f>IF(AR144=1,D144&amp;" | "&amp;J144,"")</f>
        <v/>
      </c>
      <c r="BM144" s="7">
        <f>IF(AND(AR144=1,AL144="Non"),D144,"")</f>
        <v/>
      </c>
      <c r="BN144" s="7">
        <f>IF(OR(AO144="",AO144="OK"),0,1)</f>
        <v/>
      </c>
    </row>
    <row r="145" ht="18" customHeight="1">
      <c r="A145" s="7" t="n"/>
      <c r="B145" s="7" t="n"/>
      <c r="C145" s="7" t="n"/>
      <c r="D145" s="7" t="n"/>
      <c r="E145" s="7" t="n"/>
      <c r="F145" s="7" t="n"/>
      <c r="G145" s="7" t="n"/>
      <c r="H145" s="7" t="n"/>
      <c r="I145" s="7" t="n"/>
      <c r="J145" s="7" t="n"/>
      <c r="K145" s="7" t="n"/>
      <c r="L145" s="7" t="n"/>
      <c r="M145" s="7" t="n"/>
      <c r="N145" s="7" t="n"/>
      <c r="O145" s="7" t="n"/>
      <c r="P145" s="7" t="n"/>
      <c r="Q145" s="7" t="n"/>
      <c r="R145" s="20" t="n"/>
      <c r="S145" s="16" t="n"/>
      <c r="T145" s="20" t="n"/>
      <c r="U145" s="20" t="n"/>
      <c r="V145" s="16" t="n"/>
      <c r="W145" s="16" t="n"/>
      <c r="X145" s="21" t="n"/>
      <c r="Y145" s="21" t="n"/>
      <c r="Z145" s="21" t="n"/>
      <c r="AA145" s="21" t="n"/>
      <c r="AB145" s="21" t="n"/>
      <c r="AC145" s="7" t="n"/>
      <c r="AD145" s="7" t="n"/>
      <c r="AE145" s="22" t="n"/>
      <c r="AF145" s="22" t="n"/>
      <c r="AG145" s="22" t="n"/>
      <c r="AH145" s="22">
        <f>IF(A145="","",SUM(AE145:AG145))</f>
        <v/>
      </c>
      <c r="AI145" s="21">
        <f>IF(AND(R145&lt;&gt;"",T145&lt;&gt;""),(T145-R145)*24,"")</f>
        <v/>
      </c>
      <c r="AJ145" s="21">
        <f>IF(AND(R145&lt;&gt;"",U145&lt;&gt;""),(U145-R145)*24,"")</f>
        <v/>
      </c>
      <c r="AK145" s="7">
        <f>IF(OR(AA145="",AI145=""),"",IF(AI145&lt;=AA145,"Oui","Non"))</f>
        <v/>
      </c>
      <c r="AL145" s="7">
        <f>IF(OR(AB145="",AJ145=""),"",IF(AJ145&lt;=AB145,"Oui","Non"))</f>
        <v/>
      </c>
      <c r="AM145" s="7">
        <f>IF(A145="","",IF(OR(N145="Réalisé",N145="Clôturé"),"Oui","Non"))</f>
        <v/>
      </c>
      <c r="AN145" s="7">
        <f>IF(AM145="","",IF(AND(AM145="Non",S145&lt;&gt;"",S145&lt;'Tableau de bord'!$C$7),"Oui","Non"))</f>
        <v/>
      </c>
      <c r="AO145" s="7">
        <f>IF(A145="","",IF(COUNTIF($A$5:$A$504,A145)&gt;1,"N° d’OT en double",IF(COUNTIF('Sites et équipements'!$D$5:$D$204,F145)=0,"Code installation inconnu",IF(OR(D145="",J145="",N145="",M145=""),"Champ obligatoire manquant",IF(AND(R145="",S145=""),"Date de demande ou planifiée manquante",IF(AND(AM145="Oui",V145=""),"Date de réalisation manquante",IF(AND(N145="Clôturé",W145=""),"Date de clôture manquante",IF(OR(AND(T145&lt;&gt;"",R145&lt;&gt;"",T145&lt;R145),AND(U145&lt;&gt;"",T145&lt;&gt;"",U145&lt;T145)),"Chronologie incohérente",IF(AND(Q145="Oui",U145=""),"Rétablissement non daté","OK")))))))))</f>
        <v/>
      </c>
      <c r="AP145" s="16">
        <f>IF(R145&lt;&gt;"",R145,IF(S145&lt;&gt;"",S145,""))</f>
        <v/>
      </c>
      <c r="AQ145" s="7">
        <f>IF(AND(A145&lt;&gt;"",OR('Tableau de bord'!$C$9="",D145='Tableau de bord'!$C$9),OR('Tableau de bord'!$C$10="",E145='Tableau de bord'!$C$10),OR('Tableau de bord'!$C$11="",G145='Tableau de bord'!$C$11),OR('Tableau de bord'!$C$12="",H145='Tableau de bord'!$C$12),OR('Tableau de bord'!$C$13="",J145='Tableau de bord'!$C$13),OR('Tableau de bord'!$C$14="",N145='Tableau de bord'!$C$14),OR('Tableau de bord'!$C$15="",M145='Tableau de bord'!$C$15),OR('Tableau de bord'!$C$16="",O145='Tableau de bord'!$C$16),OR('Tableau de bord'!$C$17="",AD145='Tableau de bord'!$C$17)),1,0)</f>
        <v/>
      </c>
      <c r="AR145" s="7">
        <f>IF(AND(A145&lt;&gt;"",AP145&lt;&gt;""),IF(AND(AP145&gt;='Tableau de bord'!$C$5,AP145&lt;'Tableau de bord'!$C$6+1),1,0),0)</f>
        <v/>
      </c>
      <c r="AS145" s="7">
        <f>IF(AND(AQ145=1,AR145=1),1,0)</f>
        <v/>
      </c>
      <c r="AT145" s="7">
        <f>IF(AND(AS145=1,J145="Corrective"),1,0)</f>
        <v/>
      </c>
      <c r="AU145" s="7">
        <f>IF(AND(AS145=1,J145="Préventive"),1,0)</f>
        <v/>
      </c>
      <c r="AV145" s="7">
        <f>IF(AND(AS145=1,Q145="Oui"),1,0)</f>
        <v/>
      </c>
      <c r="AW145" s="21">
        <f>IF(AND(AV145=1,AJ145&lt;&gt;""),AJ145,0)</f>
        <v/>
      </c>
      <c r="AX145" s="21">
        <f>IF(AND(AS145=1,Y145&lt;&gt;""),Y145,0)</f>
        <v/>
      </c>
      <c r="AY145" s="22">
        <f>IF(AND(AS145=1,AH145&lt;&gt;""),AH145,0)</f>
        <v/>
      </c>
      <c r="AZ145" s="22">
        <f>IF(AS145=1,SUM(AE145:AF145),0)</f>
        <v/>
      </c>
      <c r="BA145" s="22">
        <f>IF(AND(AS145=1,AC145="Hors forfait"),AY145,0)</f>
        <v/>
      </c>
      <c r="BB145" s="7">
        <f>IF(AND(AS145=1,AK145&lt;&gt;""),1,0)</f>
        <v/>
      </c>
      <c r="BC145" s="7">
        <f>IF(AND(BB145=1,AK145="Oui"),1,0)</f>
        <v/>
      </c>
      <c r="BD145" s="7">
        <f>IF(AND(AS145=1,AL145&lt;&gt;""),1,0)</f>
        <v/>
      </c>
      <c r="BE145" s="7">
        <f>IF(AND(BD145=1,AL145="Oui"),1,0)</f>
        <v/>
      </c>
      <c r="BF145" s="7">
        <f>IF(AND(AQ145=1,AM145="Non"),1,0)</f>
        <v/>
      </c>
      <c r="BG145" s="21">
        <f>IF(AND(BF145=1,Z145&lt;&gt;""),Z145,0)</f>
        <v/>
      </c>
      <c r="BH145" s="7">
        <f>IF(AND(BF145=1,AN145="Oui"),1,0)</f>
        <v/>
      </c>
      <c r="BI145" s="7">
        <f>IF(AS145=1,N145,"")</f>
        <v/>
      </c>
      <c r="BJ145" s="7">
        <f>IF(BF145=1,N145,"")</f>
        <v/>
      </c>
      <c r="BK145" s="7">
        <f>IF(BF145=1,M145,"")</f>
        <v/>
      </c>
      <c r="BL145" s="7">
        <f>IF(AR145=1,D145&amp;" | "&amp;J145,"")</f>
        <v/>
      </c>
      <c r="BM145" s="7">
        <f>IF(AND(AR145=1,AL145="Non"),D145,"")</f>
        <v/>
      </c>
      <c r="BN145" s="7">
        <f>IF(OR(AO145="",AO145="OK"),0,1)</f>
        <v/>
      </c>
    </row>
    <row r="146" ht="18" customHeight="1">
      <c r="A146" s="7" t="n"/>
      <c r="B146" s="7" t="n"/>
      <c r="C146" s="7" t="n"/>
      <c r="D146" s="7" t="n"/>
      <c r="E146" s="7" t="n"/>
      <c r="F146" s="7" t="n"/>
      <c r="G146" s="7" t="n"/>
      <c r="H146" s="7" t="n"/>
      <c r="I146" s="7" t="n"/>
      <c r="J146" s="7" t="n"/>
      <c r="K146" s="7" t="n"/>
      <c r="L146" s="7" t="n"/>
      <c r="M146" s="7" t="n"/>
      <c r="N146" s="7" t="n"/>
      <c r="O146" s="7" t="n"/>
      <c r="P146" s="7" t="n"/>
      <c r="Q146" s="7" t="n"/>
      <c r="R146" s="20" t="n"/>
      <c r="S146" s="16" t="n"/>
      <c r="T146" s="20" t="n"/>
      <c r="U146" s="20" t="n"/>
      <c r="V146" s="16" t="n"/>
      <c r="W146" s="16" t="n"/>
      <c r="X146" s="21" t="n"/>
      <c r="Y146" s="21" t="n"/>
      <c r="Z146" s="21" t="n"/>
      <c r="AA146" s="21" t="n"/>
      <c r="AB146" s="21" t="n"/>
      <c r="AC146" s="7" t="n"/>
      <c r="AD146" s="7" t="n"/>
      <c r="AE146" s="22" t="n"/>
      <c r="AF146" s="22" t="n"/>
      <c r="AG146" s="22" t="n"/>
      <c r="AH146" s="22">
        <f>IF(A146="","",SUM(AE146:AG146))</f>
        <v/>
      </c>
      <c r="AI146" s="21">
        <f>IF(AND(R146&lt;&gt;"",T146&lt;&gt;""),(T146-R146)*24,"")</f>
        <v/>
      </c>
      <c r="AJ146" s="21">
        <f>IF(AND(R146&lt;&gt;"",U146&lt;&gt;""),(U146-R146)*24,"")</f>
        <v/>
      </c>
      <c r="AK146" s="7">
        <f>IF(OR(AA146="",AI146=""),"",IF(AI146&lt;=AA146,"Oui","Non"))</f>
        <v/>
      </c>
      <c r="AL146" s="7">
        <f>IF(OR(AB146="",AJ146=""),"",IF(AJ146&lt;=AB146,"Oui","Non"))</f>
        <v/>
      </c>
      <c r="AM146" s="7">
        <f>IF(A146="","",IF(OR(N146="Réalisé",N146="Clôturé"),"Oui","Non"))</f>
        <v/>
      </c>
      <c r="AN146" s="7">
        <f>IF(AM146="","",IF(AND(AM146="Non",S146&lt;&gt;"",S146&lt;'Tableau de bord'!$C$7),"Oui","Non"))</f>
        <v/>
      </c>
      <c r="AO146" s="7">
        <f>IF(A146="","",IF(COUNTIF($A$5:$A$504,A146)&gt;1,"N° d’OT en double",IF(COUNTIF('Sites et équipements'!$D$5:$D$204,F146)=0,"Code installation inconnu",IF(OR(D146="",J146="",N146="",M146=""),"Champ obligatoire manquant",IF(AND(R146="",S146=""),"Date de demande ou planifiée manquante",IF(AND(AM146="Oui",V146=""),"Date de réalisation manquante",IF(AND(N146="Clôturé",W146=""),"Date de clôture manquante",IF(OR(AND(T146&lt;&gt;"",R146&lt;&gt;"",T146&lt;R146),AND(U146&lt;&gt;"",T146&lt;&gt;"",U146&lt;T146)),"Chronologie incohérente",IF(AND(Q146="Oui",U146=""),"Rétablissement non daté","OK")))))))))</f>
        <v/>
      </c>
      <c r="AP146" s="16">
        <f>IF(R146&lt;&gt;"",R146,IF(S146&lt;&gt;"",S146,""))</f>
        <v/>
      </c>
      <c r="AQ146" s="7">
        <f>IF(AND(A146&lt;&gt;"",OR('Tableau de bord'!$C$9="",D146='Tableau de bord'!$C$9),OR('Tableau de bord'!$C$10="",E146='Tableau de bord'!$C$10),OR('Tableau de bord'!$C$11="",G146='Tableau de bord'!$C$11),OR('Tableau de bord'!$C$12="",H146='Tableau de bord'!$C$12),OR('Tableau de bord'!$C$13="",J146='Tableau de bord'!$C$13),OR('Tableau de bord'!$C$14="",N146='Tableau de bord'!$C$14),OR('Tableau de bord'!$C$15="",M146='Tableau de bord'!$C$15),OR('Tableau de bord'!$C$16="",O146='Tableau de bord'!$C$16),OR('Tableau de bord'!$C$17="",AD146='Tableau de bord'!$C$17)),1,0)</f>
        <v/>
      </c>
      <c r="AR146" s="7">
        <f>IF(AND(A146&lt;&gt;"",AP146&lt;&gt;""),IF(AND(AP146&gt;='Tableau de bord'!$C$5,AP146&lt;'Tableau de bord'!$C$6+1),1,0),0)</f>
        <v/>
      </c>
      <c r="AS146" s="7">
        <f>IF(AND(AQ146=1,AR146=1),1,0)</f>
        <v/>
      </c>
      <c r="AT146" s="7">
        <f>IF(AND(AS146=1,J146="Corrective"),1,0)</f>
        <v/>
      </c>
      <c r="AU146" s="7">
        <f>IF(AND(AS146=1,J146="Préventive"),1,0)</f>
        <v/>
      </c>
      <c r="AV146" s="7">
        <f>IF(AND(AS146=1,Q146="Oui"),1,0)</f>
        <v/>
      </c>
      <c r="AW146" s="21">
        <f>IF(AND(AV146=1,AJ146&lt;&gt;""),AJ146,0)</f>
        <v/>
      </c>
      <c r="AX146" s="21">
        <f>IF(AND(AS146=1,Y146&lt;&gt;""),Y146,0)</f>
        <v/>
      </c>
      <c r="AY146" s="22">
        <f>IF(AND(AS146=1,AH146&lt;&gt;""),AH146,0)</f>
        <v/>
      </c>
      <c r="AZ146" s="22">
        <f>IF(AS146=1,SUM(AE146:AF146),0)</f>
        <v/>
      </c>
      <c r="BA146" s="22">
        <f>IF(AND(AS146=1,AC146="Hors forfait"),AY146,0)</f>
        <v/>
      </c>
      <c r="BB146" s="7">
        <f>IF(AND(AS146=1,AK146&lt;&gt;""),1,0)</f>
        <v/>
      </c>
      <c r="BC146" s="7">
        <f>IF(AND(BB146=1,AK146="Oui"),1,0)</f>
        <v/>
      </c>
      <c r="BD146" s="7">
        <f>IF(AND(AS146=1,AL146&lt;&gt;""),1,0)</f>
        <v/>
      </c>
      <c r="BE146" s="7">
        <f>IF(AND(BD146=1,AL146="Oui"),1,0)</f>
        <v/>
      </c>
      <c r="BF146" s="7">
        <f>IF(AND(AQ146=1,AM146="Non"),1,0)</f>
        <v/>
      </c>
      <c r="BG146" s="21">
        <f>IF(AND(BF146=1,Z146&lt;&gt;""),Z146,0)</f>
        <v/>
      </c>
      <c r="BH146" s="7">
        <f>IF(AND(BF146=1,AN146="Oui"),1,0)</f>
        <v/>
      </c>
      <c r="BI146" s="7">
        <f>IF(AS146=1,N146,"")</f>
        <v/>
      </c>
      <c r="BJ146" s="7">
        <f>IF(BF146=1,N146,"")</f>
        <v/>
      </c>
      <c r="BK146" s="7">
        <f>IF(BF146=1,M146,"")</f>
        <v/>
      </c>
      <c r="BL146" s="7">
        <f>IF(AR146=1,D146&amp;" | "&amp;J146,"")</f>
        <v/>
      </c>
      <c r="BM146" s="7">
        <f>IF(AND(AR146=1,AL146="Non"),D146,"")</f>
        <v/>
      </c>
      <c r="BN146" s="7">
        <f>IF(OR(AO146="",AO146="OK"),0,1)</f>
        <v/>
      </c>
    </row>
    <row r="147" ht="18" customHeight="1">
      <c r="A147" s="7" t="n"/>
      <c r="B147" s="7" t="n"/>
      <c r="C147" s="7" t="n"/>
      <c r="D147" s="7" t="n"/>
      <c r="E147" s="7" t="n"/>
      <c r="F147" s="7" t="n"/>
      <c r="G147" s="7" t="n"/>
      <c r="H147" s="7" t="n"/>
      <c r="I147" s="7" t="n"/>
      <c r="J147" s="7" t="n"/>
      <c r="K147" s="7" t="n"/>
      <c r="L147" s="7" t="n"/>
      <c r="M147" s="7" t="n"/>
      <c r="N147" s="7" t="n"/>
      <c r="O147" s="7" t="n"/>
      <c r="P147" s="7" t="n"/>
      <c r="Q147" s="7" t="n"/>
      <c r="R147" s="20" t="n"/>
      <c r="S147" s="16" t="n"/>
      <c r="T147" s="20" t="n"/>
      <c r="U147" s="20" t="n"/>
      <c r="V147" s="16" t="n"/>
      <c r="W147" s="16" t="n"/>
      <c r="X147" s="21" t="n"/>
      <c r="Y147" s="21" t="n"/>
      <c r="Z147" s="21" t="n"/>
      <c r="AA147" s="21" t="n"/>
      <c r="AB147" s="21" t="n"/>
      <c r="AC147" s="7" t="n"/>
      <c r="AD147" s="7" t="n"/>
      <c r="AE147" s="22" t="n"/>
      <c r="AF147" s="22" t="n"/>
      <c r="AG147" s="22" t="n"/>
      <c r="AH147" s="22">
        <f>IF(A147="","",SUM(AE147:AG147))</f>
        <v/>
      </c>
      <c r="AI147" s="21">
        <f>IF(AND(R147&lt;&gt;"",T147&lt;&gt;""),(T147-R147)*24,"")</f>
        <v/>
      </c>
      <c r="AJ147" s="21">
        <f>IF(AND(R147&lt;&gt;"",U147&lt;&gt;""),(U147-R147)*24,"")</f>
        <v/>
      </c>
      <c r="AK147" s="7">
        <f>IF(OR(AA147="",AI147=""),"",IF(AI147&lt;=AA147,"Oui","Non"))</f>
        <v/>
      </c>
      <c r="AL147" s="7">
        <f>IF(OR(AB147="",AJ147=""),"",IF(AJ147&lt;=AB147,"Oui","Non"))</f>
        <v/>
      </c>
      <c r="AM147" s="7">
        <f>IF(A147="","",IF(OR(N147="Réalisé",N147="Clôturé"),"Oui","Non"))</f>
        <v/>
      </c>
      <c r="AN147" s="7">
        <f>IF(AM147="","",IF(AND(AM147="Non",S147&lt;&gt;"",S147&lt;'Tableau de bord'!$C$7),"Oui","Non"))</f>
        <v/>
      </c>
      <c r="AO147" s="7">
        <f>IF(A147="","",IF(COUNTIF($A$5:$A$504,A147)&gt;1,"N° d’OT en double",IF(COUNTIF('Sites et équipements'!$D$5:$D$204,F147)=0,"Code installation inconnu",IF(OR(D147="",J147="",N147="",M147=""),"Champ obligatoire manquant",IF(AND(R147="",S147=""),"Date de demande ou planifiée manquante",IF(AND(AM147="Oui",V147=""),"Date de réalisation manquante",IF(AND(N147="Clôturé",W147=""),"Date de clôture manquante",IF(OR(AND(T147&lt;&gt;"",R147&lt;&gt;"",T147&lt;R147),AND(U147&lt;&gt;"",T147&lt;&gt;"",U147&lt;T147)),"Chronologie incohérente",IF(AND(Q147="Oui",U147=""),"Rétablissement non daté","OK")))))))))</f>
        <v/>
      </c>
      <c r="AP147" s="16">
        <f>IF(R147&lt;&gt;"",R147,IF(S147&lt;&gt;"",S147,""))</f>
        <v/>
      </c>
      <c r="AQ147" s="7">
        <f>IF(AND(A147&lt;&gt;"",OR('Tableau de bord'!$C$9="",D147='Tableau de bord'!$C$9),OR('Tableau de bord'!$C$10="",E147='Tableau de bord'!$C$10),OR('Tableau de bord'!$C$11="",G147='Tableau de bord'!$C$11),OR('Tableau de bord'!$C$12="",H147='Tableau de bord'!$C$12),OR('Tableau de bord'!$C$13="",J147='Tableau de bord'!$C$13),OR('Tableau de bord'!$C$14="",N147='Tableau de bord'!$C$14),OR('Tableau de bord'!$C$15="",M147='Tableau de bord'!$C$15),OR('Tableau de bord'!$C$16="",O147='Tableau de bord'!$C$16),OR('Tableau de bord'!$C$17="",AD147='Tableau de bord'!$C$17)),1,0)</f>
        <v/>
      </c>
      <c r="AR147" s="7">
        <f>IF(AND(A147&lt;&gt;"",AP147&lt;&gt;""),IF(AND(AP147&gt;='Tableau de bord'!$C$5,AP147&lt;'Tableau de bord'!$C$6+1),1,0),0)</f>
        <v/>
      </c>
      <c r="AS147" s="7">
        <f>IF(AND(AQ147=1,AR147=1),1,0)</f>
        <v/>
      </c>
      <c r="AT147" s="7">
        <f>IF(AND(AS147=1,J147="Corrective"),1,0)</f>
        <v/>
      </c>
      <c r="AU147" s="7">
        <f>IF(AND(AS147=1,J147="Préventive"),1,0)</f>
        <v/>
      </c>
      <c r="AV147" s="7">
        <f>IF(AND(AS147=1,Q147="Oui"),1,0)</f>
        <v/>
      </c>
      <c r="AW147" s="21">
        <f>IF(AND(AV147=1,AJ147&lt;&gt;""),AJ147,0)</f>
        <v/>
      </c>
      <c r="AX147" s="21">
        <f>IF(AND(AS147=1,Y147&lt;&gt;""),Y147,0)</f>
        <v/>
      </c>
      <c r="AY147" s="22">
        <f>IF(AND(AS147=1,AH147&lt;&gt;""),AH147,0)</f>
        <v/>
      </c>
      <c r="AZ147" s="22">
        <f>IF(AS147=1,SUM(AE147:AF147),0)</f>
        <v/>
      </c>
      <c r="BA147" s="22">
        <f>IF(AND(AS147=1,AC147="Hors forfait"),AY147,0)</f>
        <v/>
      </c>
      <c r="BB147" s="7">
        <f>IF(AND(AS147=1,AK147&lt;&gt;""),1,0)</f>
        <v/>
      </c>
      <c r="BC147" s="7">
        <f>IF(AND(BB147=1,AK147="Oui"),1,0)</f>
        <v/>
      </c>
      <c r="BD147" s="7">
        <f>IF(AND(AS147=1,AL147&lt;&gt;""),1,0)</f>
        <v/>
      </c>
      <c r="BE147" s="7">
        <f>IF(AND(BD147=1,AL147="Oui"),1,0)</f>
        <v/>
      </c>
      <c r="BF147" s="7">
        <f>IF(AND(AQ147=1,AM147="Non"),1,0)</f>
        <v/>
      </c>
      <c r="BG147" s="21">
        <f>IF(AND(BF147=1,Z147&lt;&gt;""),Z147,0)</f>
        <v/>
      </c>
      <c r="BH147" s="7">
        <f>IF(AND(BF147=1,AN147="Oui"),1,0)</f>
        <v/>
      </c>
      <c r="BI147" s="7">
        <f>IF(AS147=1,N147,"")</f>
        <v/>
      </c>
      <c r="BJ147" s="7">
        <f>IF(BF147=1,N147,"")</f>
        <v/>
      </c>
      <c r="BK147" s="7">
        <f>IF(BF147=1,M147,"")</f>
        <v/>
      </c>
      <c r="BL147" s="7">
        <f>IF(AR147=1,D147&amp;" | "&amp;J147,"")</f>
        <v/>
      </c>
      <c r="BM147" s="7">
        <f>IF(AND(AR147=1,AL147="Non"),D147,"")</f>
        <v/>
      </c>
      <c r="BN147" s="7">
        <f>IF(OR(AO147="",AO147="OK"),0,1)</f>
        <v/>
      </c>
    </row>
    <row r="148" ht="18" customHeight="1">
      <c r="A148" s="7" t="n"/>
      <c r="B148" s="7" t="n"/>
      <c r="C148" s="7" t="n"/>
      <c r="D148" s="7" t="n"/>
      <c r="E148" s="7" t="n"/>
      <c r="F148" s="7" t="n"/>
      <c r="G148" s="7" t="n"/>
      <c r="H148" s="7" t="n"/>
      <c r="I148" s="7" t="n"/>
      <c r="J148" s="7" t="n"/>
      <c r="K148" s="7" t="n"/>
      <c r="L148" s="7" t="n"/>
      <c r="M148" s="7" t="n"/>
      <c r="N148" s="7" t="n"/>
      <c r="O148" s="7" t="n"/>
      <c r="P148" s="7" t="n"/>
      <c r="Q148" s="7" t="n"/>
      <c r="R148" s="20" t="n"/>
      <c r="S148" s="16" t="n"/>
      <c r="T148" s="20" t="n"/>
      <c r="U148" s="20" t="n"/>
      <c r="V148" s="16" t="n"/>
      <c r="W148" s="16" t="n"/>
      <c r="X148" s="21" t="n"/>
      <c r="Y148" s="21" t="n"/>
      <c r="Z148" s="21" t="n"/>
      <c r="AA148" s="21" t="n"/>
      <c r="AB148" s="21" t="n"/>
      <c r="AC148" s="7" t="n"/>
      <c r="AD148" s="7" t="n"/>
      <c r="AE148" s="22" t="n"/>
      <c r="AF148" s="22" t="n"/>
      <c r="AG148" s="22" t="n"/>
      <c r="AH148" s="22">
        <f>IF(A148="","",SUM(AE148:AG148))</f>
        <v/>
      </c>
      <c r="AI148" s="21">
        <f>IF(AND(R148&lt;&gt;"",T148&lt;&gt;""),(T148-R148)*24,"")</f>
        <v/>
      </c>
      <c r="AJ148" s="21">
        <f>IF(AND(R148&lt;&gt;"",U148&lt;&gt;""),(U148-R148)*24,"")</f>
        <v/>
      </c>
      <c r="AK148" s="7">
        <f>IF(OR(AA148="",AI148=""),"",IF(AI148&lt;=AA148,"Oui","Non"))</f>
        <v/>
      </c>
      <c r="AL148" s="7">
        <f>IF(OR(AB148="",AJ148=""),"",IF(AJ148&lt;=AB148,"Oui","Non"))</f>
        <v/>
      </c>
      <c r="AM148" s="7">
        <f>IF(A148="","",IF(OR(N148="Réalisé",N148="Clôturé"),"Oui","Non"))</f>
        <v/>
      </c>
      <c r="AN148" s="7">
        <f>IF(AM148="","",IF(AND(AM148="Non",S148&lt;&gt;"",S148&lt;'Tableau de bord'!$C$7),"Oui","Non"))</f>
        <v/>
      </c>
      <c r="AO148" s="7">
        <f>IF(A148="","",IF(COUNTIF($A$5:$A$504,A148)&gt;1,"N° d’OT en double",IF(COUNTIF('Sites et équipements'!$D$5:$D$204,F148)=0,"Code installation inconnu",IF(OR(D148="",J148="",N148="",M148=""),"Champ obligatoire manquant",IF(AND(R148="",S148=""),"Date de demande ou planifiée manquante",IF(AND(AM148="Oui",V148=""),"Date de réalisation manquante",IF(AND(N148="Clôturé",W148=""),"Date de clôture manquante",IF(OR(AND(T148&lt;&gt;"",R148&lt;&gt;"",T148&lt;R148),AND(U148&lt;&gt;"",T148&lt;&gt;"",U148&lt;T148)),"Chronologie incohérente",IF(AND(Q148="Oui",U148=""),"Rétablissement non daté","OK")))))))))</f>
        <v/>
      </c>
      <c r="AP148" s="16">
        <f>IF(R148&lt;&gt;"",R148,IF(S148&lt;&gt;"",S148,""))</f>
        <v/>
      </c>
      <c r="AQ148" s="7">
        <f>IF(AND(A148&lt;&gt;"",OR('Tableau de bord'!$C$9="",D148='Tableau de bord'!$C$9),OR('Tableau de bord'!$C$10="",E148='Tableau de bord'!$C$10),OR('Tableau de bord'!$C$11="",G148='Tableau de bord'!$C$11),OR('Tableau de bord'!$C$12="",H148='Tableau de bord'!$C$12),OR('Tableau de bord'!$C$13="",J148='Tableau de bord'!$C$13),OR('Tableau de bord'!$C$14="",N148='Tableau de bord'!$C$14),OR('Tableau de bord'!$C$15="",M148='Tableau de bord'!$C$15),OR('Tableau de bord'!$C$16="",O148='Tableau de bord'!$C$16),OR('Tableau de bord'!$C$17="",AD148='Tableau de bord'!$C$17)),1,0)</f>
        <v/>
      </c>
      <c r="AR148" s="7">
        <f>IF(AND(A148&lt;&gt;"",AP148&lt;&gt;""),IF(AND(AP148&gt;='Tableau de bord'!$C$5,AP148&lt;'Tableau de bord'!$C$6+1),1,0),0)</f>
        <v/>
      </c>
      <c r="AS148" s="7">
        <f>IF(AND(AQ148=1,AR148=1),1,0)</f>
        <v/>
      </c>
      <c r="AT148" s="7">
        <f>IF(AND(AS148=1,J148="Corrective"),1,0)</f>
        <v/>
      </c>
      <c r="AU148" s="7">
        <f>IF(AND(AS148=1,J148="Préventive"),1,0)</f>
        <v/>
      </c>
      <c r="AV148" s="7">
        <f>IF(AND(AS148=1,Q148="Oui"),1,0)</f>
        <v/>
      </c>
      <c r="AW148" s="21">
        <f>IF(AND(AV148=1,AJ148&lt;&gt;""),AJ148,0)</f>
        <v/>
      </c>
      <c r="AX148" s="21">
        <f>IF(AND(AS148=1,Y148&lt;&gt;""),Y148,0)</f>
        <v/>
      </c>
      <c r="AY148" s="22">
        <f>IF(AND(AS148=1,AH148&lt;&gt;""),AH148,0)</f>
        <v/>
      </c>
      <c r="AZ148" s="22">
        <f>IF(AS148=1,SUM(AE148:AF148),0)</f>
        <v/>
      </c>
      <c r="BA148" s="22">
        <f>IF(AND(AS148=1,AC148="Hors forfait"),AY148,0)</f>
        <v/>
      </c>
      <c r="BB148" s="7">
        <f>IF(AND(AS148=1,AK148&lt;&gt;""),1,0)</f>
        <v/>
      </c>
      <c r="BC148" s="7">
        <f>IF(AND(BB148=1,AK148="Oui"),1,0)</f>
        <v/>
      </c>
      <c r="BD148" s="7">
        <f>IF(AND(AS148=1,AL148&lt;&gt;""),1,0)</f>
        <v/>
      </c>
      <c r="BE148" s="7">
        <f>IF(AND(BD148=1,AL148="Oui"),1,0)</f>
        <v/>
      </c>
      <c r="BF148" s="7">
        <f>IF(AND(AQ148=1,AM148="Non"),1,0)</f>
        <v/>
      </c>
      <c r="BG148" s="21">
        <f>IF(AND(BF148=1,Z148&lt;&gt;""),Z148,0)</f>
        <v/>
      </c>
      <c r="BH148" s="7">
        <f>IF(AND(BF148=1,AN148="Oui"),1,0)</f>
        <v/>
      </c>
      <c r="BI148" s="7">
        <f>IF(AS148=1,N148,"")</f>
        <v/>
      </c>
      <c r="BJ148" s="7">
        <f>IF(BF148=1,N148,"")</f>
        <v/>
      </c>
      <c r="BK148" s="7">
        <f>IF(BF148=1,M148,"")</f>
        <v/>
      </c>
      <c r="BL148" s="7">
        <f>IF(AR148=1,D148&amp;" | "&amp;J148,"")</f>
        <v/>
      </c>
      <c r="BM148" s="7">
        <f>IF(AND(AR148=1,AL148="Non"),D148,"")</f>
        <v/>
      </c>
      <c r="BN148" s="7">
        <f>IF(OR(AO148="",AO148="OK"),0,1)</f>
        <v/>
      </c>
    </row>
    <row r="149" ht="18" customHeight="1">
      <c r="A149" s="7" t="n"/>
      <c r="B149" s="7" t="n"/>
      <c r="C149" s="7" t="n"/>
      <c r="D149" s="7" t="n"/>
      <c r="E149" s="7" t="n"/>
      <c r="F149" s="7" t="n"/>
      <c r="G149" s="7" t="n"/>
      <c r="H149" s="7" t="n"/>
      <c r="I149" s="7" t="n"/>
      <c r="J149" s="7" t="n"/>
      <c r="K149" s="7" t="n"/>
      <c r="L149" s="7" t="n"/>
      <c r="M149" s="7" t="n"/>
      <c r="N149" s="7" t="n"/>
      <c r="O149" s="7" t="n"/>
      <c r="P149" s="7" t="n"/>
      <c r="Q149" s="7" t="n"/>
      <c r="R149" s="20" t="n"/>
      <c r="S149" s="16" t="n"/>
      <c r="T149" s="20" t="n"/>
      <c r="U149" s="20" t="n"/>
      <c r="V149" s="16" t="n"/>
      <c r="W149" s="16" t="n"/>
      <c r="X149" s="21" t="n"/>
      <c r="Y149" s="21" t="n"/>
      <c r="Z149" s="21" t="n"/>
      <c r="AA149" s="21" t="n"/>
      <c r="AB149" s="21" t="n"/>
      <c r="AC149" s="7" t="n"/>
      <c r="AD149" s="7" t="n"/>
      <c r="AE149" s="22" t="n"/>
      <c r="AF149" s="22" t="n"/>
      <c r="AG149" s="22" t="n"/>
      <c r="AH149" s="22">
        <f>IF(A149="","",SUM(AE149:AG149))</f>
        <v/>
      </c>
      <c r="AI149" s="21">
        <f>IF(AND(R149&lt;&gt;"",T149&lt;&gt;""),(T149-R149)*24,"")</f>
        <v/>
      </c>
      <c r="AJ149" s="21">
        <f>IF(AND(R149&lt;&gt;"",U149&lt;&gt;""),(U149-R149)*24,"")</f>
        <v/>
      </c>
      <c r="AK149" s="7">
        <f>IF(OR(AA149="",AI149=""),"",IF(AI149&lt;=AA149,"Oui","Non"))</f>
        <v/>
      </c>
      <c r="AL149" s="7">
        <f>IF(OR(AB149="",AJ149=""),"",IF(AJ149&lt;=AB149,"Oui","Non"))</f>
        <v/>
      </c>
      <c r="AM149" s="7">
        <f>IF(A149="","",IF(OR(N149="Réalisé",N149="Clôturé"),"Oui","Non"))</f>
        <v/>
      </c>
      <c r="AN149" s="7">
        <f>IF(AM149="","",IF(AND(AM149="Non",S149&lt;&gt;"",S149&lt;'Tableau de bord'!$C$7),"Oui","Non"))</f>
        <v/>
      </c>
      <c r="AO149" s="7">
        <f>IF(A149="","",IF(COUNTIF($A$5:$A$504,A149)&gt;1,"N° d’OT en double",IF(COUNTIF('Sites et équipements'!$D$5:$D$204,F149)=0,"Code installation inconnu",IF(OR(D149="",J149="",N149="",M149=""),"Champ obligatoire manquant",IF(AND(R149="",S149=""),"Date de demande ou planifiée manquante",IF(AND(AM149="Oui",V149=""),"Date de réalisation manquante",IF(AND(N149="Clôturé",W149=""),"Date de clôture manquante",IF(OR(AND(T149&lt;&gt;"",R149&lt;&gt;"",T149&lt;R149),AND(U149&lt;&gt;"",T149&lt;&gt;"",U149&lt;T149)),"Chronologie incohérente",IF(AND(Q149="Oui",U149=""),"Rétablissement non daté","OK")))))))))</f>
        <v/>
      </c>
      <c r="AP149" s="16">
        <f>IF(R149&lt;&gt;"",R149,IF(S149&lt;&gt;"",S149,""))</f>
        <v/>
      </c>
      <c r="AQ149" s="7">
        <f>IF(AND(A149&lt;&gt;"",OR('Tableau de bord'!$C$9="",D149='Tableau de bord'!$C$9),OR('Tableau de bord'!$C$10="",E149='Tableau de bord'!$C$10),OR('Tableau de bord'!$C$11="",G149='Tableau de bord'!$C$11),OR('Tableau de bord'!$C$12="",H149='Tableau de bord'!$C$12),OR('Tableau de bord'!$C$13="",J149='Tableau de bord'!$C$13),OR('Tableau de bord'!$C$14="",N149='Tableau de bord'!$C$14),OR('Tableau de bord'!$C$15="",M149='Tableau de bord'!$C$15),OR('Tableau de bord'!$C$16="",O149='Tableau de bord'!$C$16),OR('Tableau de bord'!$C$17="",AD149='Tableau de bord'!$C$17)),1,0)</f>
        <v/>
      </c>
      <c r="AR149" s="7">
        <f>IF(AND(A149&lt;&gt;"",AP149&lt;&gt;""),IF(AND(AP149&gt;='Tableau de bord'!$C$5,AP149&lt;'Tableau de bord'!$C$6+1),1,0),0)</f>
        <v/>
      </c>
      <c r="AS149" s="7">
        <f>IF(AND(AQ149=1,AR149=1),1,0)</f>
        <v/>
      </c>
      <c r="AT149" s="7">
        <f>IF(AND(AS149=1,J149="Corrective"),1,0)</f>
        <v/>
      </c>
      <c r="AU149" s="7">
        <f>IF(AND(AS149=1,J149="Préventive"),1,0)</f>
        <v/>
      </c>
      <c r="AV149" s="7">
        <f>IF(AND(AS149=1,Q149="Oui"),1,0)</f>
        <v/>
      </c>
      <c r="AW149" s="21">
        <f>IF(AND(AV149=1,AJ149&lt;&gt;""),AJ149,0)</f>
        <v/>
      </c>
      <c r="AX149" s="21">
        <f>IF(AND(AS149=1,Y149&lt;&gt;""),Y149,0)</f>
        <v/>
      </c>
      <c r="AY149" s="22">
        <f>IF(AND(AS149=1,AH149&lt;&gt;""),AH149,0)</f>
        <v/>
      </c>
      <c r="AZ149" s="22">
        <f>IF(AS149=1,SUM(AE149:AF149),0)</f>
        <v/>
      </c>
      <c r="BA149" s="22">
        <f>IF(AND(AS149=1,AC149="Hors forfait"),AY149,0)</f>
        <v/>
      </c>
      <c r="BB149" s="7">
        <f>IF(AND(AS149=1,AK149&lt;&gt;""),1,0)</f>
        <v/>
      </c>
      <c r="BC149" s="7">
        <f>IF(AND(BB149=1,AK149="Oui"),1,0)</f>
        <v/>
      </c>
      <c r="BD149" s="7">
        <f>IF(AND(AS149=1,AL149&lt;&gt;""),1,0)</f>
        <v/>
      </c>
      <c r="BE149" s="7">
        <f>IF(AND(BD149=1,AL149="Oui"),1,0)</f>
        <v/>
      </c>
      <c r="BF149" s="7">
        <f>IF(AND(AQ149=1,AM149="Non"),1,0)</f>
        <v/>
      </c>
      <c r="BG149" s="21">
        <f>IF(AND(BF149=1,Z149&lt;&gt;""),Z149,0)</f>
        <v/>
      </c>
      <c r="BH149" s="7">
        <f>IF(AND(BF149=1,AN149="Oui"),1,0)</f>
        <v/>
      </c>
      <c r="BI149" s="7">
        <f>IF(AS149=1,N149,"")</f>
        <v/>
      </c>
      <c r="BJ149" s="7">
        <f>IF(BF149=1,N149,"")</f>
        <v/>
      </c>
      <c r="BK149" s="7">
        <f>IF(BF149=1,M149,"")</f>
        <v/>
      </c>
      <c r="BL149" s="7">
        <f>IF(AR149=1,D149&amp;" | "&amp;J149,"")</f>
        <v/>
      </c>
      <c r="BM149" s="7">
        <f>IF(AND(AR149=1,AL149="Non"),D149,"")</f>
        <v/>
      </c>
      <c r="BN149" s="7">
        <f>IF(OR(AO149="",AO149="OK"),0,1)</f>
        <v/>
      </c>
    </row>
    <row r="150" ht="18" customHeight="1">
      <c r="A150" s="7" t="n"/>
      <c r="B150" s="7" t="n"/>
      <c r="C150" s="7" t="n"/>
      <c r="D150" s="7" t="n"/>
      <c r="E150" s="7" t="n"/>
      <c r="F150" s="7" t="n"/>
      <c r="G150" s="7" t="n"/>
      <c r="H150" s="7" t="n"/>
      <c r="I150" s="7" t="n"/>
      <c r="J150" s="7" t="n"/>
      <c r="K150" s="7" t="n"/>
      <c r="L150" s="7" t="n"/>
      <c r="M150" s="7" t="n"/>
      <c r="N150" s="7" t="n"/>
      <c r="O150" s="7" t="n"/>
      <c r="P150" s="7" t="n"/>
      <c r="Q150" s="7" t="n"/>
      <c r="R150" s="20" t="n"/>
      <c r="S150" s="16" t="n"/>
      <c r="T150" s="20" t="n"/>
      <c r="U150" s="20" t="n"/>
      <c r="V150" s="16" t="n"/>
      <c r="W150" s="16" t="n"/>
      <c r="X150" s="21" t="n"/>
      <c r="Y150" s="21" t="n"/>
      <c r="Z150" s="21" t="n"/>
      <c r="AA150" s="21" t="n"/>
      <c r="AB150" s="21" t="n"/>
      <c r="AC150" s="7" t="n"/>
      <c r="AD150" s="7" t="n"/>
      <c r="AE150" s="22" t="n"/>
      <c r="AF150" s="22" t="n"/>
      <c r="AG150" s="22" t="n"/>
      <c r="AH150" s="22">
        <f>IF(A150="","",SUM(AE150:AG150))</f>
        <v/>
      </c>
      <c r="AI150" s="21">
        <f>IF(AND(R150&lt;&gt;"",T150&lt;&gt;""),(T150-R150)*24,"")</f>
        <v/>
      </c>
      <c r="AJ150" s="21">
        <f>IF(AND(R150&lt;&gt;"",U150&lt;&gt;""),(U150-R150)*24,"")</f>
        <v/>
      </c>
      <c r="AK150" s="7">
        <f>IF(OR(AA150="",AI150=""),"",IF(AI150&lt;=AA150,"Oui","Non"))</f>
        <v/>
      </c>
      <c r="AL150" s="7">
        <f>IF(OR(AB150="",AJ150=""),"",IF(AJ150&lt;=AB150,"Oui","Non"))</f>
        <v/>
      </c>
      <c r="AM150" s="7">
        <f>IF(A150="","",IF(OR(N150="Réalisé",N150="Clôturé"),"Oui","Non"))</f>
        <v/>
      </c>
      <c r="AN150" s="7">
        <f>IF(AM150="","",IF(AND(AM150="Non",S150&lt;&gt;"",S150&lt;'Tableau de bord'!$C$7),"Oui","Non"))</f>
        <v/>
      </c>
      <c r="AO150" s="7">
        <f>IF(A150="","",IF(COUNTIF($A$5:$A$504,A150)&gt;1,"N° d’OT en double",IF(COUNTIF('Sites et équipements'!$D$5:$D$204,F150)=0,"Code installation inconnu",IF(OR(D150="",J150="",N150="",M150=""),"Champ obligatoire manquant",IF(AND(R150="",S150=""),"Date de demande ou planifiée manquante",IF(AND(AM150="Oui",V150=""),"Date de réalisation manquante",IF(AND(N150="Clôturé",W150=""),"Date de clôture manquante",IF(OR(AND(T150&lt;&gt;"",R150&lt;&gt;"",T150&lt;R150),AND(U150&lt;&gt;"",T150&lt;&gt;"",U150&lt;T150)),"Chronologie incohérente",IF(AND(Q150="Oui",U150=""),"Rétablissement non daté","OK")))))))))</f>
        <v/>
      </c>
      <c r="AP150" s="16">
        <f>IF(R150&lt;&gt;"",R150,IF(S150&lt;&gt;"",S150,""))</f>
        <v/>
      </c>
      <c r="AQ150" s="7">
        <f>IF(AND(A150&lt;&gt;"",OR('Tableau de bord'!$C$9="",D150='Tableau de bord'!$C$9),OR('Tableau de bord'!$C$10="",E150='Tableau de bord'!$C$10),OR('Tableau de bord'!$C$11="",G150='Tableau de bord'!$C$11),OR('Tableau de bord'!$C$12="",H150='Tableau de bord'!$C$12),OR('Tableau de bord'!$C$13="",J150='Tableau de bord'!$C$13),OR('Tableau de bord'!$C$14="",N150='Tableau de bord'!$C$14),OR('Tableau de bord'!$C$15="",M150='Tableau de bord'!$C$15),OR('Tableau de bord'!$C$16="",O150='Tableau de bord'!$C$16),OR('Tableau de bord'!$C$17="",AD150='Tableau de bord'!$C$17)),1,0)</f>
        <v/>
      </c>
      <c r="AR150" s="7">
        <f>IF(AND(A150&lt;&gt;"",AP150&lt;&gt;""),IF(AND(AP150&gt;='Tableau de bord'!$C$5,AP150&lt;'Tableau de bord'!$C$6+1),1,0),0)</f>
        <v/>
      </c>
      <c r="AS150" s="7">
        <f>IF(AND(AQ150=1,AR150=1),1,0)</f>
        <v/>
      </c>
      <c r="AT150" s="7">
        <f>IF(AND(AS150=1,J150="Corrective"),1,0)</f>
        <v/>
      </c>
      <c r="AU150" s="7">
        <f>IF(AND(AS150=1,J150="Préventive"),1,0)</f>
        <v/>
      </c>
      <c r="AV150" s="7">
        <f>IF(AND(AS150=1,Q150="Oui"),1,0)</f>
        <v/>
      </c>
      <c r="AW150" s="21">
        <f>IF(AND(AV150=1,AJ150&lt;&gt;""),AJ150,0)</f>
        <v/>
      </c>
      <c r="AX150" s="21">
        <f>IF(AND(AS150=1,Y150&lt;&gt;""),Y150,0)</f>
        <v/>
      </c>
      <c r="AY150" s="22">
        <f>IF(AND(AS150=1,AH150&lt;&gt;""),AH150,0)</f>
        <v/>
      </c>
      <c r="AZ150" s="22">
        <f>IF(AS150=1,SUM(AE150:AF150),0)</f>
        <v/>
      </c>
      <c r="BA150" s="22">
        <f>IF(AND(AS150=1,AC150="Hors forfait"),AY150,0)</f>
        <v/>
      </c>
      <c r="BB150" s="7">
        <f>IF(AND(AS150=1,AK150&lt;&gt;""),1,0)</f>
        <v/>
      </c>
      <c r="BC150" s="7">
        <f>IF(AND(BB150=1,AK150="Oui"),1,0)</f>
        <v/>
      </c>
      <c r="BD150" s="7">
        <f>IF(AND(AS150=1,AL150&lt;&gt;""),1,0)</f>
        <v/>
      </c>
      <c r="BE150" s="7">
        <f>IF(AND(BD150=1,AL150="Oui"),1,0)</f>
        <v/>
      </c>
      <c r="BF150" s="7">
        <f>IF(AND(AQ150=1,AM150="Non"),1,0)</f>
        <v/>
      </c>
      <c r="BG150" s="21">
        <f>IF(AND(BF150=1,Z150&lt;&gt;""),Z150,0)</f>
        <v/>
      </c>
      <c r="BH150" s="7">
        <f>IF(AND(BF150=1,AN150="Oui"),1,0)</f>
        <v/>
      </c>
      <c r="BI150" s="7">
        <f>IF(AS150=1,N150,"")</f>
        <v/>
      </c>
      <c r="BJ150" s="7">
        <f>IF(BF150=1,N150,"")</f>
        <v/>
      </c>
      <c r="BK150" s="7">
        <f>IF(BF150=1,M150,"")</f>
        <v/>
      </c>
      <c r="BL150" s="7">
        <f>IF(AR150=1,D150&amp;" | "&amp;J150,"")</f>
        <v/>
      </c>
      <c r="BM150" s="7">
        <f>IF(AND(AR150=1,AL150="Non"),D150,"")</f>
        <v/>
      </c>
      <c r="BN150" s="7">
        <f>IF(OR(AO150="",AO150="OK"),0,1)</f>
        <v/>
      </c>
    </row>
    <row r="151" ht="18" customHeight="1">
      <c r="A151" s="7" t="n"/>
      <c r="B151" s="7" t="n"/>
      <c r="C151" s="7" t="n"/>
      <c r="D151" s="7" t="n"/>
      <c r="E151" s="7" t="n"/>
      <c r="F151" s="7" t="n"/>
      <c r="G151" s="7" t="n"/>
      <c r="H151" s="7" t="n"/>
      <c r="I151" s="7" t="n"/>
      <c r="J151" s="7" t="n"/>
      <c r="K151" s="7" t="n"/>
      <c r="L151" s="7" t="n"/>
      <c r="M151" s="7" t="n"/>
      <c r="N151" s="7" t="n"/>
      <c r="O151" s="7" t="n"/>
      <c r="P151" s="7" t="n"/>
      <c r="Q151" s="7" t="n"/>
      <c r="R151" s="20" t="n"/>
      <c r="S151" s="16" t="n"/>
      <c r="T151" s="20" t="n"/>
      <c r="U151" s="20" t="n"/>
      <c r="V151" s="16" t="n"/>
      <c r="W151" s="16" t="n"/>
      <c r="X151" s="21" t="n"/>
      <c r="Y151" s="21" t="n"/>
      <c r="Z151" s="21" t="n"/>
      <c r="AA151" s="21" t="n"/>
      <c r="AB151" s="21" t="n"/>
      <c r="AC151" s="7" t="n"/>
      <c r="AD151" s="7" t="n"/>
      <c r="AE151" s="22" t="n"/>
      <c r="AF151" s="22" t="n"/>
      <c r="AG151" s="22" t="n"/>
      <c r="AH151" s="22">
        <f>IF(A151="","",SUM(AE151:AG151))</f>
        <v/>
      </c>
      <c r="AI151" s="21">
        <f>IF(AND(R151&lt;&gt;"",T151&lt;&gt;""),(T151-R151)*24,"")</f>
        <v/>
      </c>
      <c r="AJ151" s="21">
        <f>IF(AND(R151&lt;&gt;"",U151&lt;&gt;""),(U151-R151)*24,"")</f>
        <v/>
      </c>
      <c r="AK151" s="7">
        <f>IF(OR(AA151="",AI151=""),"",IF(AI151&lt;=AA151,"Oui","Non"))</f>
        <v/>
      </c>
      <c r="AL151" s="7">
        <f>IF(OR(AB151="",AJ151=""),"",IF(AJ151&lt;=AB151,"Oui","Non"))</f>
        <v/>
      </c>
      <c r="AM151" s="7">
        <f>IF(A151="","",IF(OR(N151="Réalisé",N151="Clôturé"),"Oui","Non"))</f>
        <v/>
      </c>
      <c r="AN151" s="7">
        <f>IF(AM151="","",IF(AND(AM151="Non",S151&lt;&gt;"",S151&lt;'Tableau de bord'!$C$7),"Oui","Non"))</f>
        <v/>
      </c>
      <c r="AO151" s="7">
        <f>IF(A151="","",IF(COUNTIF($A$5:$A$504,A151)&gt;1,"N° d’OT en double",IF(COUNTIF('Sites et équipements'!$D$5:$D$204,F151)=0,"Code installation inconnu",IF(OR(D151="",J151="",N151="",M151=""),"Champ obligatoire manquant",IF(AND(R151="",S151=""),"Date de demande ou planifiée manquante",IF(AND(AM151="Oui",V151=""),"Date de réalisation manquante",IF(AND(N151="Clôturé",W151=""),"Date de clôture manquante",IF(OR(AND(T151&lt;&gt;"",R151&lt;&gt;"",T151&lt;R151),AND(U151&lt;&gt;"",T151&lt;&gt;"",U151&lt;T151)),"Chronologie incohérente",IF(AND(Q151="Oui",U151=""),"Rétablissement non daté","OK")))))))))</f>
        <v/>
      </c>
      <c r="AP151" s="16">
        <f>IF(R151&lt;&gt;"",R151,IF(S151&lt;&gt;"",S151,""))</f>
        <v/>
      </c>
      <c r="AQ151" s="7">
        <f>IF(AND(A151&lt;&gt;"",OR('Tableau de bord'!$C$9="",D151='Tableau de bord'!$C$9),OR('Tableau de bord'!$C$10="",E151='Tableau de bord'!$C$10),OR('Tableau de bord'!$C$11="",G151='Tableau de bord'!$C$11),OR('Tableau de bord'!$C$12="",H151='Tableau de bord'!$C$12),OR('Tableau de bord'!$C$13="",J151='Tableau de bord'!$C$13),OR('Tableau de bord'!$C$14="",N151='Tableau de bord'!$C$14),OR('Tableau de bord'!$C$15="",M151='Tableau de bord'!$C$15),OR('Tableau de bord'!$C$16="",O151='Tableau de bord'!$C$16),OR('Tableau de bord'!$C$17="",AD151='Tableau de bord'!$C$17)),1,0)</f>
        <v/>
      </c>
      <c r="AR151" s="7">
        <f>IF(AND(A151&lt;&gt;"",AP151&lt;&gt;""),IF(AND(AP151&gt;='Tableau de bord'!$C$5,AP151&lt;'Tableau de bord'!$C$6+1),1,0),0)</f>
        <v/>
      </c>
      <c r="AS151" s="7">
        <f>IF(AND(AQ151=1,AR151=1),1,0)</f>
        <v/>
      </c>
      <c r="AT151" s="7">
        <f>IF(AND(AS151=1,J151="Corrective"),1,0)</f>
        <v/>
      </c>
      <c r="AU151" s="7">
        <f>IF(AND(AS151=1,J151="Préventive"),1,0)</f>
        <v/>
      </c>
      <c r="AV151" s="7">
        <f>IF(AND(AS151=1,Q151="Oui"),1,0)</f>
        <v/>
      </c>
      <c r="AW151" s="21">
        <f>IF(AND(AV151=1,AJ151&lt;&gt;""),AJ151,0)</f>
        <v/>
      </c>
      <c r="AX151" s="21">
        <f>IF(AND(AS151=1,Y151&lt;&gt;""),Y151,0)</f>
        <v/>
      </c>
      <c r="AY151" s="22">
        <f>IF(AND(AS151=1,AH151&lt;&gt;""),AH151,0)</f>
        <v/>
      </c>
      <c r="AZ151" s="22">
        <f>IF(AS151=1,SUM(AE151:AF151),0)</f>
        <v/>
      </c>
      <c r="BA151" s="22">
        <f>IF(AND(AS151=1,AC151="Hors forfait"),AY151,0)</f>
        <v/>
      </c>
      <c r="BB151" s="7">
        <f>IF(AND(AS151=1,AK151&lt;&gt;""),1,0)</f>
        <v/>
      </c>
      <c r="BC151" s="7">
        <f>IF(AND(BB151=1,AK151="Oui"),1,0)</f>
        <v/>
      </c>
      <c r="BD151" s="7">
        <f>IF(AND(AS151=1,AL151&lt;&gt;""),1,0)</f>
        <v/>
      </c>
      <c r="BE151" s="7">
        <f>IF(AND(BD151=1,AL151="Oui"),1,0)</f>
        <v/>
      </c>
      <c r="BF151" s="7">
        <f>IF(AND(AQ151=1,AM151="Non"),1,0)</f>
        <v/>
      </c>
      <c r="BG151" s="21">
        <f>IF(AND(BF151=1,Z151&lt;&gt;""),Z151,0)</f>
        <v/>
      </c>
      <c r="BH151" s="7">
        <f>IF(AND(BF151=1,AN151="Oui"),1,0)</f>
        <v/>
      </c>
      <c r="BI151" s="7">
        <f>IF(AS151=1,N151,"")</f>
        <v/>
      </c>
      <c r="BJ151" s="7">
        <f>IF(BF151=1,N151,"")</f>
        <v/>
      </c>
      <c r="BK151" s="7">
        <f>IF(BF151=1,M151,"")</f>
        <v/>
      </c>
      <c r="BL151" s="7">
        <f>IF(AR151=1,D151&amp;" | "&amp;J151,"")</f>
        <v/>
      </c>
      <c r="BM151" s="7">
        <f>IF(AND(AR151=1,AL151="Non"),D151,"")</f>
        <v/>
      </c>
      <c r="BN151" s="7">
        <f>IF(OR(AO151="",AO151="OK"),0,1)</f>
        <v/>
      </c>
    </row>
    <row r="152" ht="18" customHeight="1">
      <c r="A152" s="7" t="n"/>
      <c r="B152" s="7" t="n"/>
      <c r="C152" s="7" t="n"/>
      <c r="D152" s="7" t="n"/>
      <c r="E152" s="7" t="n"/>
      <c r="F152" s="7" t="n"/>
      <c r="G152" s="7" t="n"/>
      <c r="H152" s="7" t="n"/>
      <c r="I152" s="7" t="n"/>
      <c r="J152" s="7" t="n"/>
      <c r="K152" s="7" t="n"/>
      <c r="L152" s="7" t="n"/>
      <c r="M152" s="7" t="n"/>
      <c r="N152" s="7" t="n"/>
      <c r="O152" s="7" t="n"/>
      <c r="P152" s="7" t="n"/>
      <c r="Q152" s="7" t="n"/>
      <c r="R152" s="20" t="n"/>
      <c r="S152" s="16" t="n"/>
      <c r="T152" s="20" t="n"/>
      <c r="U152" s="20" t="n"/>
      <c r="V152" s="16" t="n"/>
      <c r="W152" s="16" t="n"/>
      <c r="X152" s="21" t="n"/>
      <c r="Y152" s="21" t="n"/>
      <c r="Z152" s="21" t="n"/>
      <c r="AA152" s="21" t="n"/>
      <c r="AB152" s="21" t="n"/>
      <c r="AC152" s="7" t="n"/>
      <c r="AD152" s="7" t="n"/>
      <c r="AE152" s="22" t="n"/>
      <c r="AF152" s="22" t="n"/>
      <c r="AG152" s="22" t="n"/>
      <c r="AH152" s="22">
        <f>IF(A152="","",SUM(AE152:AG152))</f>
        <v/>
      </c>
      <c r="AI152" s="21">
        <f>IF(AND(R152&lt;&gt;"",T152&lt;&gt;""),(T152-R152)*24,"")</f>
        <v/>
      </c>
      <c r="AJ152" s="21">
        <f>IF(AND(R152&lt;&gt;"",U152&lt;&gt;""),(U152-R152)*24,"")</f>
        <v/>
      </c>
      <c r="AK152" s="7">
        <f>IF(OR(AA152="",AI152=""),"",IF(AI152&lt;=AA152,"Oui","Non"))</f>
        <v/>
      </c>
      <c r="AL152" s="7">
        <f>IF(OR(AB152="",AJ152=""),"",IF(AJ152&lt;=AB152,"Oui","Non"))</f>
        <v/>
      </c>
      <c r="AM152" s="7">
        <f>IF(A152="","",IF(OR(N152="Réalisé",N152="Clôturé"),"Oui","Non"))</f>
        <v/>
      </c>
      <c r="AN152" s="7">
        <f>IF(AM152="","",IF(AND(AM152="Non",S152&lt;&gt;"",S152&lt;'Tableau de bord'!$C$7),"Oui","Non"))</f>
        <v/>
      </c>
      <c r="AO152" s="7">
        <f>IF(A152="","",IF(COUNTIF($A$5:$A$504,A152)&gt;1,"N° d’OT en double",IF(COUNTIF('Sites et équipements'!$D$5:$D$204,F152)=0,"Code installation inconnu",IF(OR(D152="",J152="",N152="",M152=""),"Champ obligatoire manquant",IF(AND(R152="",S152=""),"Date de demande ou planifiée manquante",IF(AND(AM152="Oui",V152=""),"Date de réalisation manquante",IF(AND(N152="Clôturé",W152=""),"Date de clôture manquante",IF(OR(AND(T152&lt;&gt;"",R152&lt;&gt;"",T152&lt;R152),AND(U152&lt;&gt;"",T152&lt;&gt;"",U152&lt;T152)),"Chronologie incohérente",IF(AND(Q152="Oui",U152=""),"Rétablissement non daté","OK")))))))))</f>
        <v/>
      </c>
      <c r="AP152" s="16">
        <f>IF(R152&lt;&gt;"",R152,IF(S152&lt;&gt;"",S152,""))</f>
        <v/>
      </c>
      <c r="AQ152" s="7">
        <f>IF(AND(A152&lt;&gt;"",OR('Tableau de bord'!$C$9="",D152='Tableau de bord'!$C$9),OR('Tableau de bord'!$C$10="",E152='Tableau de bord'!$C$10),OR('Tableau de bord'!$C$11="",G152='Tableau de bord'!$C$11),OR('Tableau de bord'!$C$12="",H152='Tableau de bord'!$C$12),OR('Tableau de bord'!$C$13="",J152='Tableau de bord'!$C$13),OR('Tableau de bord'!$C$14="",N152='Tableau de bord'!$C$14),OR('Tableau de bord'!$C$15="",M152='Tableau de bord'!$C$15),OR('Tableau de bord'!$C$16="",O152='Tableau de bord'!$C$16),OR('Tableau de bord'!$C$17="",AD152='Tableau de bord'!$C$17)),1,0)</f>
        <v/>
      </c>
      <c r="AR152" s="7">
        <f>IF(AND(A152&lt;&gt;"",AP152&lt;&gt;""),IF(AND(AP152&gt;='Tableau de bord'!$C$5,AP152&lt;'Tableau de bord'!$C$6+1),1,0),0)</f>
        <v/>
      </c>
      <c r="AS152" s="7">
        <f>IF(AND(AQ152=1,AR152=1),1,0)</f>
        <v/>
      </c>
      <c r="AT152" s="7">
        <f>IF(AND(AS152=1,J152="Corrective"),1,0)</f>
        <v/>
      </c>
      <c r="AU152" s="7">
        <f>IF(AND(AS152=1,J152="Préventive"),1,0)</f>
        <v/>
      </c>
      <c r="AV152" s="7">
        <f>IF(AND(AS152=1,Q152="Oui"),1,0)</f>
        <v/>
      </c>
      <c r="AW152" s="21">
        <f>IF(AND(AV152=1,AJ152&lt;&gt;""),AJ152,0)</f>
        <v/>
      </c>
      <c r="AX152" s="21">
        <f>IF(AND(AS152=1,Y152&lt;&gt;""),Y152,0)</f>
        <v/>
      </c>
      <c r="AY152" s="22">
        <f>IF(AND(AS152=1,AH152&lt;&gt;""),AH152,0)</f>
        <v/>
      </c>
      <c r="AZ152" s="22">
        <f>IF(AS152=1,SUM(AE152:AF152),0)</f>
        <v/>
      </c>
      <c r="BA152" s="22">
        <f>IF(AND(AS152=1,AC152="Hors forfait"),AY152,0)</f>
        <v/>
      </c>
      <c r="BB152" s="7">
        <f>IF(AND(AS152=1,AK152&lt;&gt;""),1,0)</f>
        <v/>
      </c>
      <c r="BC152" s="7">
        <f>IF(AND(BB152=1,AK152="Oui"),1,0)</f>
        <v/>
      </c>
      <c r="BD152" s="7">
        <f>IF(AND(AS152=1,AL152&lt;&gt;""),1,0)</f>
        <v/>
      </c>
      <c r="BE152" s="7">
        <f>IF(AND(BD152=1,AL152="Oui"),1,0)</f>
        <v/>
      </c>
      <c r="BF152" s="7">
        <f>IF(AND(AQ152=1,AM152="Non"),1,0)</f>
        <v/>
      </c>
      <c r="BG152" s="21">
        <f>IF(AND(BF152=1,Z152&lt;&gt;""),Z152,0)</f>
        <v/>
      </c>
      <c r="BH152" s="7">
        <f>IF(AND(BF152=1,AN152="Oui"),1,0)</f>
        <v/>
      </c>
      <c r="BI152" s="7">
        <f>IF(AS152=1,N152,"")</f>
        <v/>
      </c>
      <c r="BJ152" s="7">
        <f>IF(BF152=1,N152,"")</f>
        <v/>
      </c>
      <c r="BK152" s="7">
        <f>IF(BF152=1,M152,"")</f>
        <v/>
      </c>
      <c r="BL152" s="7">
        <f>IF(AR152=1,D152&amp;" | "&amp;J152,"")</f>
        <v/>
      </c>
      <c r="BM152" s="7">
        <f>IF(AND(AR152=1,AL152="Non"),D152,"")</f>
        <v/>
      </c>
      <c r="BN152" s="7">
        <f>IF(OR(AO152="",AO152="OK"),0,1)</f>
        <v/>
      </c>
    </row>
    <row r="153" ht="18" customHeight="1">
      <c r="A153" s="7" t="n"/>
      <c r="B153" s="7" t="n"/>
      <c r="C153" s="7" t="n"/>
      <c r="D153" s="7" t="n"/>
      <c r="E153" s="7" t="n"/>
      <c r="F153" s="7" t="n"/>
      <c r="G153" s="7" t="n"/>
      <c r="H153" s="7" t="n"/>
      <c r="I153" s="7" t="n"/>
      <c r="J153" s="7" t="n"/>
      <c r="K153" s="7" t="n"/>
      <c r="L153" s="7" t="n"/>
      <c r="M153" s="7" t="n"/>
      <c r="N153" s="7" t="n"/>
      <c r="O153" s="7" t="n"/>
      <c r="P153" s="7" t="n"/>
      <c r="Q153" s="7" t="n"/>
      <c r="R153" s="20" t="n"/>
      <c r="S153" s="16" t="n"/>
      <c r="T153" s="20" t="n"/>
      <c r="U153" s="20" t="n"/>
      <c r="V153" s="16" t="n"/>
      <c r="W153" s="16" t="n"/>
      <c r="X153" s="21" t="n"/>
      <c r="Y153" s="21" t="n"/>
      <c r="Z153" s="21" t="n"/>
      <c r="AA153" s="21" t="n"/>
      <c r="AB153" s="21" t="n"/>
      <c r="AC153" s="7" t="n"/>
      <c r="AD153" s="7" t="n"/>
      <c r="AE153" s="22" t="n"/>
      <c r="AF153" s="22" t="n"/>
      <c r="AG153" s="22" t="n"/>
      <c r="AH153" s="22">
        <f>IF(A153="","",SUM(AE153:AG153))</f>
        <v/>
      </c>
      <c r="AI153" s="21">
        <f>IF(AND(R153&lt;&gt;"",T153&lt;&gt;""),(T153-R153)*24,"")</f>
        <v/>
      </c>
      <c r="AJ153" s="21">
        <f>IF(AND(R153&lt;&gt;"",U153&lt;&gt;""),(U153-R153)*24,"")</f>
        <v/>
      </c>
      <c r="AK153" s="7">
        <f>IF(OR(AA153="",AI153=""),"",IF(AI153&lt;=AA153,"Oui","Non"))</f>
        <v/>
      </c>
      <c r="AL153" s="7">
        <f>IF(OR(AB153="",AJ153=""),"",IF(AJ153&lt;=AB153,"Oui","Non"))</f>
        <v/>
      </c>
      <c r="AM153" s="7">
        <f>IF(A153="","",IF(OR(N153="Réalisé",N153="Clôturé"),"Oui","Non"))</f>
        <v/>
      </c>
      <c r="AN153" s="7">
        <f>IF(AM153="","",IF(AND(AM153="Non",S153&lt;&gt;"",S153&lt;'Tableau de bord'!$C$7),"Oui","Non"))</f>
        <v/>
      </c>
      <c r="AO153" s="7">
        <f>IF(A153="","",IF(COUNTIF($A$5:$A$504,A153)&gt;1,"N° d’OT en double",IF(COUNTIF('Sites et équipements'!$D$5:$D$204,F153)=0,"Code installation inconnu",IF(OR(D153="",J153="",N153="",M153=""),"Champ obligatoire manquant",IF(AND(R153="",S153=""),"Date de demande ou planifiée manquante",IF(AND(AM153="Oui",V153=""),"Date de réalisation manquante",IF(AND(N153="Clôturé",W153=""),"Date de clôture manquante",IF(OR(AND(T153&lt;&gt;"",R153&lt;&gt;"",T153&lt;R153),AND(U153&lt;&gt;"",T153&lt;&gt;"",U153&lt;T153)),"Chronologie incohérente",IF(AND(Q153="Oui",U153=""),"Rétablissement non daté","OK")))))))))</f>
        <v/>
      </c>
      <c r="AP153" s="16">
        <f>IF(R153&lt;&gt;"",R153,IF(S153&lt;&gt;"",S153,""))</f>
        <v/>
      </c>
      <c r="AQ153" s="7">
        <f>IF(AND(A153&lt;&gt;"",OR('Tableau de bord'!$C$9="",D153='Tableau de bord'!$C$9),OR('Tableau de bord'!$C$10="",E153='Tableau de bord'!$C$10),OR('Tableau de bord'!$C$11="",G153='Tableau de bord'!$C$11),OR('Tableau de bord'!$C$12="",H153='Tableau de bord'!$C$12),OR('Tableau de bord'!$C$13="",J153='Tableau de bord'!$C$13),OR('Tableau de bord'!$C$14="",N153='Tableau de bord'!$C$14),OR('Tableau de bord'!$C$15="",M153='Tableau de bord'!$C$15),OR('Tableau de bord'!$C$16="",O153='Tableau de bord'!$C$16),OR('Tableau de bord'!$C$17="",AD153='Tableau de bord'!$C$17)),1,0)</f>
        <v/>
      </c>
      <c r="AR153" s="7">
        <f>IF(AND(A153&lt;&gt;"",AP153&lt;&gt;""),IF(AND(AP153&gt;='Tableau de bord'!$C$5,AP153&lt;'Tableau de bord'!$C$6+1),1,0),0)</f>
        <v/>
      </c>
      <c r="AS153" s="7">
        <f>IF(AND(AQ153=1,AR153=1),1,0)</f>
        <v/>
      </c>
      <c r="AT153" s="7">
        <f>IF(AND(AS153=1,J153="Corrective"),1,0)</f>
        <v/>
      </c>
      <c r="AU153" s="7">
        <f>IF(AND(AS153=1,J153="Préventive"),1,0)</f>
        <v/>
      </c>
      <c r="AV153" s="7">
        <f>IF(AND(AS153=1,Q153="Oui"),1,0)</f>
        <v/>
      </c>
      <c r="AW153" s="21">
        <f>IF(AND(AV153=1,AJ153&lt;&gt;""),AJ153,0)</f>
        <v/>
      </c>
      <c r="AX153" s="21">
        <f>IF(AND(AS153=1,Y153&lt;&gt;""),Y153,0)</f>
        <v/>
      </c>
      <c r="AY153" s="22">
        <f>IF(AND(AS153=1,AH153&lt;&gt;""),AH153,0)</f>
        <v/>
      </c>
      <c r="AZ153" s="22">
        <f>IF(AS153=1,SUM(AE153:AF153),0)</f>
        <v/>
      </c>
      <c r="BA153" s="22">
        <f>IF(AND(AS153=1,AC153="Hors forfait"),AY153,0)</f>
        <v/>
      </c>
      <c r="BB153" s="7">
        <f>IF(AND(AS153=1,AK153&lt;&gt;""),1,0)</f>
        <v/>
      </c>
      <c r="BC153" s="7">
        <f>IF(AND(BB153=1,AK153="Oui"),1,0)</f>
        <v/>
      </c>
      <c r="BD153" s="7">
        <f>IF(AND(AS153=1,AL153&lt;&gt;""),1,0)</f>
        <v/>
      </c>
      <c r="BE153" s="7">
        <f>IF(AND(BD153=1,AL153="Oui"),1,0)</f>
        <v/>
      </c>
      <c r="BF153" s="7">
        <f>IF(AND(AQ153=1,AM153="Non"),1,0)</f>
        <v/>
      </c>
      <c r="BG153" s="21">
        <f>IF(AND(BF153=1,Z153&lt;&gt;""),Z153,0)</f>
        <v/>
      </c>
      <c r="BH153" s="7">
        <f>IF(AND(BF153=1,AN153="Oui"),1,0)</f>
        <v/>
      </c>
      <c r="BI153" s="7">
        <f>IF(AS153=1,N153,"")</f>
        <v/>
      </c>
      <c r="BJ153" s="7">
        <f>IF(BF153=1,N153,"")</f>
        <v/>
      </c>
      <c r="BK153" s="7">
        <f>IF(BF153=1,M153,"")</f>
        <v/>
      </c>
      <c r="BL153" s="7">
        <f>IF(AR153=1,D153&amp;" | "&amp;J153,"")</f>
        <v/>
      </c>
      <c r="BM153" s="7">
        <f>IF(AND(AR153=1,AL153="Non"),D153,"")</f>
        <v/>
      </c>
      <c r="BN153" s="7">
        <f>IF(OR(AO153="",AO153="OK"),0,1)</f>
        <v/>
      </c>
    </row>
    <row r="154" ht="18" customHeight="1">
      <c r="A154" s="7" t="n"/>
      <c r="B154" s="7" t="n"/>
      <c r="C154" s="7" t="n"/>
      <c r="D154" s="7" t="n"/>
      <c r="E154" s="7" t="n"/>
      <c r="F154" s="7" t="n"/>
      <c r="G154" s="7" t="n"/>
      <c r="H154" s="7" t="n"/>
      <c r="I154" s="7" t="n"/>
      <c r="J154" s="7" t="n"/>
      <c r="K154" s="7" t="n"/>
      <c r="L154" s="7" t="n"/>
      <c r="M154" s="7" t="n"/>
      <c r="N154" s="7" t="n"/>
      <c r="O154" s="7" t="n"/>
      <c r="P154" s="7" t="n"/>
      <c r="Q154" s="7" t="n"/>
      <c r="R154" s="20" t="n"/>
      <c r="S154" s="16" t="n"/>
      <c r="T154" s="20" t="n"/>
      <c r="U154" s="20" t="n"/>
      <c r="V154" s="16" t="n"/>
      <c r="W154" s="16" t="n"/>
      <c r="X154" s="21" t="n"/>
      <c r="Y154" s="21" t="n"/>
      <c r="Z154" s="21" t="n"/>
      <c r="AA154" s="21" t="n"/>
      <c r="AB154" s="21" t="n"/>
      <c r="AC154" s="7" t="n"/>
      <c r="AD154" s="7" t="n"/>
      <c r="AE154" s="22" t="n"/>
      <c r="AF154" s="22" t="n"/>
      <c r="AG154" s="22" t="n"/>
      <c r="AH154" s="22">
        <f>IF(A154="","",SUM(AE154:AG154))</f>
        <v/>
      </c>
      <c r="AI154" s="21">
        <f>IF(AND(R154&lt;&gt;"",T154&lt;&gt;""),(T154-R154)*24,"")</f>
        <v/>
      </c>
      <c r="AJ154" s="21">
        <f>IF(AND(R154&lt;&gt;"",U154&lt;&gt;""),(U154-R154)*24,"")</f>
        <v/>
      </c>
      <c r="AK154" s="7">
        <f>IF(OR(AA154="",AI154=""),"",IF(AI154&lt;=AA154,"Oui","Non"))</f>
        <v/>
      </c>
      <c r="AL154" s="7">
        <f>IF(OR(AB154="",AJ154=""),"",IF(AJ154&lt;=AB154,"Oui","Non"))</f>
        <v/>
      </c>
      <c r="AM154" s="7">
        <f>IF(A154="","",IF(OR(N154="Réalisé",N154="Clôturé"),"Oui","Non"))</f>
        <v/>
      </c>
      <c r="AN154" s="7">
        <f>IF(AM154="","",IF(AND(AM154="Non",S154&lt;&gt;"",S154&lt;'Tableau de bord'!$C$7),"Oui","Non"))</f>
        <v/>
      </c>
      <c r="AO154" s="7">
        <f>IF(A154="","",IF(COUNTIF($A$5:$A$504,A154)&gt;1,"N° d’OT en double",IF(COUNTIF('Sites et équipements'!$D$5:$D$204,F154)=0,"Code installation inconnu",IF(OR(D154="",J154="",N154="",M154=""),"Champ obligatoire manquant",IF(AND(R154="",S154=""),"Date de demande ou planifiée manquante",IF(AND(AM154="Oui",V154=""),"Date de réalisation manquante",IF(AND(N154="Clôturé",W154=""),"Date de clôture manquante",IF(OR(AND(T154&lt;&gt;"",R154&lt;&gt;"",T154&lt;R154),AND(U154&lt;&gt;"",T154&lt;&gt;"",U154&lt;T154)),"Chronologie incohérente",IF(AND(Q154="Oui",U154=""),"Rétablissement non daté","OK")))))))))</f>
        <v/>
      </c>
      <c r="AP154" s="16">
        <f>IF(R154&lt;&gt;"",R154,IF(S154&lt;&gt;"",S154,""))</f>
        <v/>
      </c>
      <c r="AQ154" s="7">
        <f>IF(AND(A154&lt;&gt;"",OR('Tableau de bord'!$C$9="",D154='Tableau de bord'!$C$9),OR('Tableau de bord'!$C$10="",E154='Tableau de bord'!$C$10),OR('Tableau de bord'!$C$11="",G154='Tableau de bord'!$C$11),OR('Tableau de bord'!$C$12="",H154='Tableau de bord'!$C$12),OR('Tableau de bord'!$C$13="",J154='Tableau de bord'!$C$13),OR('Tableau de bord'!$C$14="",N154='Tableau de bord'!$C$14),OR('Tableau de bord'!$C$15="",M154='Tableau de bord'!$C$15),OR('Tableau de bord'!$C$16="",O154='Tableau de bord'!$C$16),OR('Tableau de bord'!$C$17="",AD154='Tableau de bord'!$C$17)),1,0)</f>
        <v/>
      </c>
      <c r="AR154" s="7">
        <f>IF(AND(A154&lt;&gt;"",AP154&lt;&gt;""),IF(AND(AP154&gt;='Tableau de bord'!$C$5,AP154&lt;'Tableau de bord'!$C$6+1),1,0),0)</f>
        <v/>
      </c>
      <c r="AS154" s="7">
        <f>IF(AND(AQ154=1,AR154=1),1,0)</f>
        <v/>
      </c>
      <c r="AT154" s="7">
        <f>IF(AND(AS154=1,J154="Corrective"),1,0)</f>
        <v/>
      </c>
      <c r="AU154" s="7">
        <f>IF(AND(AS154=1,J154="Préventive"),1,0)</f>
        <v/>
      </c>
      <c r="AV154" s="7">
        <f>IF(AND(AS154=1,Q154="Oui"),1,0)</f>
        <v/>
      </c>
      <c r="AW154" s="21">
        <f>IF(AND(AV154=1,AJ154&lt;&gt;""),AJ154,0)</f>
        <v/>
      </c>
      <c r="AX154" s="21">
        <f>IF(AND(AS154=1,Y154&lt;&gt;""),Y154,0)</f>
        <v/>
      </c>
      <c r="AY154" s="22">
        <f>IF(AND(AS154=1,AH154&lt;&gt;""),AH154,0)</f>
        <v/>
      </c>
      <c r="AZ154" s="22">
        <f>IF(AS154=1,SUM(AE154:AF154),0)</f>
        <v/>
      </c>
      <c r="BA154" s="22">
        <f>IF(AND(AS154=1,AC154="Hors forfait"),AY154,0)</f>
        <v/>
      </c>
      <c r="BB154" s="7">
        <f>IF(AND(AS154=1,AK154&lt;&gt;""),1,0)</f>
        <v/>
      </c>
      <c r="BC154" s="7">
        <f>IF(AND(BB154=1,AK154="Oui"),1,0)</f>
        <v/>
      </c>
      <c r="BD154" s="7">
        <f>IF(AND(AS154=1,AL154&lt;&gt;""),1,0)</f>
        <v/>
      </c>
      <c r="BE154" s="7">
        <f>IF(AND(BD154=1,AL154="Oui"),1,0)</f>
        <v/>
      </c>
      <c r="BF154" s="7">
        <f>IF(AND(AQ154=1,AM154="Non"),1,0)</f>
        <v/>
      </c>
      <c r="BG154" s="21">
        <f>IF(AND(BF154=1,Z154&lt;&gt;""),Z154,0)</f>
        <v/>
      </c>
      <c r="BH154" s="7">
        <f>IF(AND(BF154=1,AN154="Oui"),1,0)</f>
        <v/>
      </c>
      <c r="BI154" s="7">
        <f>IF(AS154=1,N154,"")</f>
        <v/>
      </c>
      <c r="BJ154" s="7">
        <f>IF(BF154=1,N154,"")</f>
        <v/>
      </c>
      <c r="BK154" s="7">
        <f>IF(BF154=1,M154,"")</f>
        <v/>
      </c>
      <c r="BL154" s="7">
        <f>IF(AR154=1,D154&amp;" | "&amp;J154,"")</f>
        <v/>
      </c>
      <c r="BM154" s="7">
        <f>IF(AND(AR154=1,AL154="Non"),D154,"")</f>
        <v/>
      </c>
      <c r="BN154" s="7">
        <f>IF(OR(AO154="",AO154="OK"),0,1)</f>
        <v/>
      </c>
    </row>
    <row r="155" ht="18" customHeight="1">
      <c r="A155" s="7" t="n"/>
      <c r="B155" s="7" t="n"/>
      <c r="C155" s="7" t="n"/>
      <c r="D155" s="7" t="n"/>
      <c r="E155" s="7" t="n"/>
      <c r="F155" s="7" t="n"/>
      <c r="G155" s="7" t="n"/>
      <c r="H155" s="7" t="n"/>
      <c r="I155" s="7" t="n"/>
      <c r="J155" s="7" t="n"/>
      <c r="K155" s="7" t="n"/>
      <c r="L155" s="7" t="n"/>
      <c r="M155" s="7" t="n"/>
      <c r="N155" s="7" t="n"/>
      <c r="O155" s="7" t="n"/>
      <c r="P155" s="7" t="n"/>
      <c r="Q155" s="7" t="n"/>
      <c r="R155" s="20" t="n"/>
      <c r="S155" s="16" t="n"/>
      <c r="T155" s="20" t="n"/>
      <c r="U155" s="20" t="n"/>
      <c r="V155" s="16" t="n"/>
      <c r="W155" s="16" t="n"/>
      <c r="X155" s="21" t="n"/>
      <c r="Y155" s="21" t="n"/>
      <c r="Z155" s="21" t="n"/>
      <c r="AA155" s="21" t="n"/>
      <c r="AB155" s="21" t="n"/>
      <c r="AC155" s="7" t="n"/>
      <c r="AD155" s="7" t="n"/>
      <c r="AE155" s="22" t="n"/>
      <c r="AF155" s="22" t="n"/>
      <c r="AG155" s="22" t="n"/>
      <c r="AH155" s="22">
        <f>IF(A155="","",SUM(AE155:AG155))</f>
        <v/>
      </c>
      <c r="AI155" s="21">
        <f>IF(AND(R155&lt;&gt;"",T155&lt;&gt;""),(T155-R155)*24,"")</f>
        <v/>
      </c>
      <c r="AJ155" s="21">
        <f>IF(AND(R155&lt;&gt;"",U155&lt;&gt;""),(U155-R155)*24,"")</f>
        <v/>
      </c>
      <c r="AK155" s="7">
        <f>IF(OR(AA155="",AI155=""),"",IF(AI155&lt;=AA155,"Oui","Non"))</f>
        <v/>
      </c>
      <c r="AL155" s="7">
        <f>IF(OR(AB155="",AJ155=""),"",IF(AJ155&lt;=AB155,"Oui","Non"))</f>
        <v/>
      </c>
      <c r="AM155" s="7">
        <f>IF(A155="","",IF(OR(N155="Réalisé",N155="Clôturé"),"Oui","Non"))</f>
        <v/>
      </c>
      <c r="AN155" s="7">
        <f>IF(AM155="","",IF(AND(AM155="Non",S155&lt;&gt;"",S155&lt;'Tableau de bord'!$C$7),"Oui","Non"))</f>
        <v/>
      </c>
      <c r="AO155" s="7">
        <f>IF(A155="","",IF(COUNTIF($A$5:$A$504,A155)&gt;1,"N° d’OT en double",IF(COUNTIF('Sites et équipements'!$D$5:$D$204,F155)=0,"Code installation inconnu",IF(OR(D155="",J155="",N155="",M155=""),"Champ obligatoire manquant",IF(AND(R155="",S155=""),"Date de demande ou planifiée manquante",IF(AND(AM155="Oui",V155=""),"Date de réalisation manquante",IF(AND(N155="Clôturé",W155=""),"Date de clôture manquante",IF(OR(AND(T155&lt;&gt;"",R155&lt;&gt;"",T155&lt;R155),AND(U155&lt;&gt;"",T155&lt;&gt;"",U155&lt;T155)),"Chronologie incohérente",IF(AND(Q155="Oui",U155=""),"Rétablissement non daté","OK")))))))))</f>
        <v/>
      </c>
      <c r="AP155" s="16">
        <f>IF(R155&lt;&gt;"",R155,IF(S155&lt;&gt;"",S155,""))</f>
        <v/>
      </c>
      <c r="AQ155" s="7">
        <f>IF(AND(A155&lt;&gt;"",OR('Tableau de bord'!$C$9="",D155='Tableau de bord'!$C$9),OR('Tableau de bord'!$C$10="",E155='Tableau de bord'!$C$10),OR('Tableau de bord'!$C$11="",G155='Tableau de bord'!$C$11),OR('Tableau de bord'!$C$12="",H155='Tableau de bord'!$C$12),OR('Tableau de bord'!$C$13="",J155='Tableau de bord'!$C$13),OR('Tableau de bord'!$C$14="",N155='Tableau de bord'!$C$14),OR('Tableau de bord'!$C$15="",M155='Tableau de bord'!$C$15),OR('Tableau de bord'!$C$16="",O155='Tableau de bord'!$C$16),OR('Tableau de bord'!$C$17="",AD155='Tableau de bord'!$C$17)),1,0)</f>
        <v/>
      </c>
      <c r="AR155" s="7">
        <f>IF(AND(A155&lt;&gt;"",AP155&lt;&gt;""),IF(AND(AP155&gt;='Tableau de bord'!$C$5,AP155&lt;'Tableau de bord'!$C$6+1),1,0),0)</f>
        <v/>
      </c>
      <c r="AS155" s="7">
        <f>IF(AND(AQ155=1,AR155=1),1,0)</f>
        <v/>
      </c>
      <c r="AT155" s="7">
        <f>IF(AND(AS155=1,J155="Corrective"),1,0)</f>
        <v/>
      </c>
      <c r="AU155" s="7">
        <f>IF(AND(AS155=1,J155="Préventive"),1,0)</f>
        <v/>
      </c>
      <c r="AV155" s="7">
        <f>IF(AND(AS155=1,Q155="Oui"),1,0)</f>
        <v/>
      </c>
      <c r="AW155" s="21">
        <f>IF(AND(AV155=1,AJ155&lt;&gt;""),AJ155,0)</f>
        <v/>
      </c>
      <c r="AX155" s="21">
        <f>IF(AND(AS155=1,Y155&lt;&gt;""),Y155,0)</f>
        <v/>
      </c>
      <c r="AY155" s="22">
        <f>IF(AND(AS155=1,AH155&lt;&gt;""),AH155,0)</f>
        <v/>
      </c>
      <c r="AZ155" s="22">
        <f>IF(AS155=1,SUM(AE155:AF155),0)</f>
        <v/>
      </c>
      <c r="BA155" s="22">
        <f>IF(AND(AS155=1,AC155="Hors forfait"),AY155,0)</f>
        <v/>
      </c>
      <c r="BB155" s="7">
        <f>IF(AND(AS155=1,AK155&lt;&gt;""),1,0)</f>
        <v/>
      </c>
      <c r="BC155" s="7">
        <f>IF(AND(BB155=1,AK155="Oui"),1,0)</f>
        <v/>
      </c>
      <c r="BD155" s="7">
        <f>IF(AND(AS155=1,AL155&lt;&gt;""),1,0)</f>
        <v/>
      </c>
      <c r="BE155" s="7">
        <f>IF(AND(BD155=1,AL155="Oui"),1,0)</f>
        <v/>
      </c>
      <c r="BF155" s="7">
        <f>IF(AND(AQ155=1,AM155="Non"),1,0)</f>
        <v/>
      </c>
      <c r="BG155" s="21">
        <f>IF(AND(BF155=1,Z155&lt;&gt;""),Z155,0)</f>
        <v/>
      </c>
      <c r="BH155" s="7">
        <f>IF(AND(BF155=1,AN155="Oui"),1,0)</f>
        <v/>
      </c>
      <c r="BI155" s="7">
        <f>IF(AS155=1,N155,"")</f>
        <v/>
      </c>
      <c r="BJ155" s="7">
        <f>IF(BF155=1,N155,"")</f>
        <v/>
      </c>
      <c r="BK155" s="7">
        <f>IF(BF155=1,M155,"")</f>
        <v/>
      </c>
      <c r="BL155" s="7">
        <f>IF(AR155=1,D155&amp;" | "&amp;J155,"")</f>
        <v/>
      </c>
      <c r="BM155" s="7">
        <f>IF(AND(AR155=1,AL155="Non"),D155,"")</f>
        <v/>
      </c>
      <c r="BN155" s="7">
        <f>IF(OR(AO155="",AO155="OK"),0,1)</f>
        <v/>
      </c>
    </row>
    <row r="156" ht="18" customHeight="1">
      <c r="A156" s="7" t="n"/>
      <c r="B156" s="7" t="n"/>
      <c r="C156" s="7" t="n"/>
      <c r="D156" s="7" t="n"/>
      <c r="E156" s="7" t="n"/>
      <c r="F156" s="7" t="n"/>
      <c r="G156" s="7" t="n"/>
      <c r="H156" s="7" t="n"/>
      <c r="I156" s="7" t="n"/>
      <c r="J156" s="7" t="n"/>
      <c r="K156" s="7" t="n"/>
      <c r="L156" s="7" t="n"/>
      <c r="M156" s="7" t="n"/>
      <c r="N156" s="7" t="n"/>
      <c r="O156" s="7" t="n"/>
      <c r="P156" s="7" t="n"/>
      <c r="Q156" s="7" t="n"/>
      <c r="R156" s="20" t="n"/>
      <c r="S156" s="16" t="n"/>
      <c r="T156" s="20" t="n"/>
      <c r="U156" s="20" t="n"/>
      <c r="V156" s="16" t="n"/>
      <c r="W156" s="16" t="n"/>
      <c r="X156" s="21" t="n"/>
      <c r="Y156" s="21" t="n"/>
      <c r="Z156" s="21" t="n"/>
      <c r="AA156" s="21" t="n"/>
      <c r="AB156" s="21" t="n"/>
      <c r="AC156" s="7" t="n"/>
      <c r="AD156" s="7" t="n"/>
      <c r="AE156" s="22" t="n"/>
      <c r="AF156" s="22" t="n"/>
      <c r="AG156" s="22" t="n"/>
      <c r="AH156" s="22">
        <f>IF(A156="","",SUM(AE156:AG156))</f>
        <v/>
      </c>
      <c r="AI156" s="21">
        <f>IF(AND(R156&lt;&gt;"",T156&lt;&gt;""),(T156-R156)*24,"")</f>
        <v/>
      </c>
      <c r="AJ156" s="21">
        <f>IF(AND(R156&lt;&gt;"",U156&lt;&gt;""),(U156-R156)*24,"")</f>
        <v/>
      </c>
      <c r="AK156" s="7">
        <f>IF(OR(AA156="",AI156=""),"",IF(AI156&lt;=AA156,"Oui","Non"))</f>
        <v/>
      </c>
      <c r="AL156" s="7">
        <f>IF(OR(AB156="",AJ156=""),"",IF(AJ156&lt;=AB156,"Oui","Non"))</f>
        <v/>
      </c>
      <c r="AM156" s="7">
        <f>IF(A156="","",IF(OR(N156="Réalisé",N156="Clôturé"),"Oui","Non"))</f>
        <v/>
      </c>
      <c r="AN156" s="7">
        <f>IF(AM156="","",IF(AND(AM156="Non",S156&lt;&gt;"",S156&lt;'Tableau de bord'!$C$7),"Oui","Non"))</f>
        <v/>
      </c>
      <c r="AO156" s="7">
        <f>IF(A156="","",IF(COUNTIF($A$5:$A$504,A156)&gt;1,"N° d’OT en double",IF(COUNTIF('Sites et équipements'!$D$5:$D$204,F156)=0,"Code installation inconnu",IF(OR(D156="",J156="",N156="",M156=""),"Champ obligatoire manquant",IF(AND(R156="",S156=""),"Date de demande ou planifiée manquante",IF(AND(AM156="Oui",V156=""),"Date de réalisation manquante",IF(AND(N156="Clôturé",W156=""),"Date de clôture manquante",IF(OR(AND(T156&lt;&gt;"",R156&lt;&gt;"",T156&lt;R156),AND(U156&lt;&gt;"",T156&lt;&gt;"",U156&lt;T156)),"Chronologie incohérente",IF(AND(Q156="Oui",U156=""),"Rétablissement non daté","OK")))))))))</f>
        <v/>
      </c>
      <c r="AP156" s="16">
        <f>IF(R156&lt;&gt;"",R156,IF(S156&lt;&gt;"",S156,""))</f>
        <v/>
      </c>
      <c r="AQ156" s="7">
        <f>IF(AND(A156&lt;&gt;"",OR('Tableau de bord'!$C$9="",D156='Tableau de bord'!$C$9),OR('Tableau de bord'!$C$10="",E156='Tableau de bord'!$C$10),OR('Tableau de bord'!$C$11="",G156='Tableau de bord'!$C$11),OR('Tableau de bord'!$C$12="",H156='Tableau de bord'!$C$12),OR('Tableau de bord'!$C$13="",J156='Tableau de bord'!$C$13),OR('Tableau de bord'!$C$14="",N156='Tableau de bord'!$C$14),OR('Tableau de bord'!$C$15="",M156='Tableau de bord'!$C$15),OR('Tableau de bord'!$C$16="",O156='Tableau de bord'!$C$16),OR('Tableau de bord'!$C$17="",AD156='Tableau de bord'!$C$17)),1,0)</f>
        <v/>
      </c>
      <c r="AR156" s="7">
        <f>IF(AND(A156&lt;&gt;"",AP156&lt;&gt;""),IF(AND(AP156&gt;='Tableau de bord'!$C$5,AP156&lt;'Tableau de bord'!$C$6+1),1,0),0)</f>
        <v/>
      </c>
      <c r="AS156" s="7">
        <f>IF(AND(AQ156=1,AR156=1),1,0)</f>
        <v/>
      </c>
      <c r="AT156" s="7">
        <f>IF(AND(AS156=1,J156="Corrective"),1,0)</f>
        <v/>
      </c>
      <c r="AU156" s="7">
        <f>IF(AND(AS156=1,J156="Préventive"),1,0)</f>
        <v/>
      </c>
      <c r="AV156" s="7">
        <f>IF(AND(AS156=1,Q156="Oui"),1,0)</f>
        <v/>
      </c>
      <c r="AW156" s="21">
        <f>IF(AND(AV156=1,AJ156&lt;&gt;""),AJ156,0)</f>
        <v/>
      </c>
      <c r="AX156" s="21">
        <f>IF(AND(AS156=1,Y156&lt;&gt;""),Y156,0)</f>
        <v/>
      </c>
      <c r="AY156" s="22">
        <f>IF(AND(AS156=1,AH156&lt;&gt;""),AH156,0)</f>
        <v/>
      </c>
      <c r="AZ156" s="22">
        <f>IF(AS156=1,SUM(AE156:AF156),0)</f>
        <v/>
      </c>
      <c r="BA156" s="22">
        <f>IF(AND(AS156=1,AC156="Hors forfait"),AY156,0)</f>
        <v/>
      </c>
      <c r="BB156" s="7">
        <f>IF(AND(AS156=1,AK156&lt;&gt;""),1,0)</f>
        <v/>
      </c>
      <c r="BC156" s="7">
        <f>IF(AND(BB156=1,AK156="Oui"),1,0)</f>
        <v/>
      </c>
      <c r="BD156" s="7">
        <f>IF(AND(AS156=1,AL156&lt;&gt;""),1,0)</f>
        <v/>
      </c>
      <c r="BE156" s="7">
        <f>IF(AND(BD156=1,AL156="Oui"),1,0)</f>
        <v/>
      </c>
      <c r="BF156" s="7">
        <f>IF(AND(AQ156=1,AM156="Non"),1,0)</f>
        <v/>
      </c>
      <c r="BG156" s="21">
        <f>IF(AND(BF156=1,Z156&lt;&gt;""),Z156,0)</f>
        <v/>
      </c>
      <c r="BH156" s="7">
        <f>IF(AND(BF156=1,AN156="Oui"),1,0)</f>
        <v/>
      </c>
      <c r="BI156" s="7">
        <f>IF(AS156=1,N156,"")</f>
        <v/>
      </c>
      <c r="BJ156" s="7">
        <f>IF(BF156=1,N156,"")</f>
        <v/>
      </c>
      <c r="BK156" s="7">
        <f>IF(BF156=1,M156,"")</f>
        <v/>
      </c>
      <c r="BL156" s="7">
        <f>IF(AR156=1,D156&amp;" | "&amp;J156,"")</f>
        <v/>
      </c>
      <c r="BM156" s="7">
        <f>IF(AND(AR156=1,AL156="Non"),D156,"")</f>
        <v/>
      </c>
      <c r="BN156" s="7">
        <f>IF(OR(AO156="",AO156="OK"),0,1)</f>
        <v/>
      </c>
    </row>
    <row r="157" ht="18" customHeight="1">
      <c r="A157" s="7" t="n"/>
      <c r="B157" s="7" t="n"/>
      <c r="C157" s="7" t="n"/>
      <c r="D157" s="7" t="n"/>
      <c r="E157" s="7" t="n"/>
      <c r="F157" s="7" t="n"/>
      <c r="G157" s="7" t="n"/>
      <c r="H157" s="7" t="n"/>
      <c r="I157" s="7" t="n"/>
      <c r="J157" s="7" t="n"/>
      <c r="K157" s="7" t="n"/>
      <c r="L157" s="7" t="n"/>
      <c r="M157" s="7" t="n"/>
      <c r="N157" s="7" t="n"/>
      <c r="O157" s="7" t="n"/>
      <c r="P157" s="7" t="n"/>
      <c r="Q157" s="7" t="n"/>
      <c r="R157" s="20" t="n"/>
      <c r="S157" s="16" t="n"/>
      <c r="T157" s="20" t="n"/>
      <c r="U157" s="20" t="n"/>
      <c r="V157" s="16" t="n"/>
      <c r="W157" s="16" t="n"/>
      <c r="X157" s="21" t="n"/>
      <c r="Y157" s="21" t="n"/>
      <c r="Z157" s="21" t="n"/>
      <c r="AA157" s="21" t="n"/>
      <c r="AB157" s="21" t="n"/>
      <c r="AC157" s="7" t="n"/>
      <c r="AD157" s="7" t="n"/>
      <c r="AE157" s="22" t="n"/>
      <c r="AF157" s="22" t="n"/>
      <c r="AG157" s="22" t="n"/>
      <c r="AH157" s="22">
        <f>IF(A157="","",SUM(AE157:AG157))</f>
        <v/>
      </c>
      <c r="AI157" s="21">
        <f>IF(AND(R157&lt;&gt;"",T157&lt;&gt;""),(T157-R157)*24,"")</f>
        <v/>
      </c>
      <c r="AJ157" s="21">
        <f>IF(AND(R157&lt;&gt;"",U157&lt;&gt;""),(U157-R157)*24,"")</f>
        <v/>
      </c>
      <c r="AK157" s="7">
        <f>IF(OR(AA157="",AI157=""),"",IF(AI157&lt;=AA157,"Oui","Non"))</f>
        <v/>
      </c>
      <c r="AL157" s="7">
        <f>IF(OR(AB157="",AJ157=""),"",IF(AJ157&lt;=AB157,"Oui","Non"))</f>
        <v/>
      </c>
      <c r="AM157" s="7">
        <f>IF(A157="","",IF(OR(N157="Réalisé",N157="Clôturé"),"Oui","Non"))</f>
        <v/>
      </c>
      <c r="AN157" s="7">
        <f>IF(AM157="","",IF(AND(AM157="Non",S157&lt;&gt;"",S157&lt;'Tableau de bord'!$C$7),"Oui","Non"))</f>
        <v/>
      </c>
      <c r="AO157" s="7">
        <f>IF(A157="","",IF(COUNTIF($A$5:$A$504,A157)&gt;1,"N° d’OT en double",IF(COUNTIF('Sites et équipements'!$D$5:$D$204,F157)=0,"Code installation inconnu",IF(OR(D157="",J157="",N157="",M157=""),"Champ obligatoire manquant",IF(AND(R157="",S157=""),"Date de demande ou planifiée manquante",IF(AND(AM157="Oui",V157=""),"Date de réalisation manquante",IF(AND(N157="Clôturé",W157=""),"Date de clôture manquante",IF(OR(AND(T157&lt;&gt;"",R157&lt;&gt;"",T157&lt;R157),AND(U157&lt;&gt;"",T157&lt;&gt;"",U157&lt;T157)),"Chronologie incohérente",IF(AND(Q157="Oui",U157=""),"Rétablissement non daté","OK")))))))))</f>
        <v/>
      </c>
      <c r="AP157" s="16">
        <f>IF(R157&lt;&gt;"",R157,IF(S157&lt;&gt;"",S157,""))</f>
        <v/>
      </c>
      <c r="AQ157" s="7">
        <f>IF(AND(A157&lt;&gt;"",OR('Tableau de bord'!$C$9="",D157='Tableau de bord'!$C$9),OR('Tableau de bord'!$C$10="",E157='Tableau de bord'!$C$10),OR('Tableau de bord'!$C$11="",G157='Tableau de bord'!$C$11),OR('Tableau de bord'!$C$12="",H157='Tableau de bord'!$C$12),OR('Tableau de bord'!$C$13="",J157='Tableau de bord'!$C$13),OR('Tableau de bord'!$C$14="",N157='Tableau de bord'!$C$14),OR('Tableau de bord'!$C$15="",M157='Tableau de bord'!$C$15),OR('Tableau de bord'!$C$16="",O157='Tableau de bord'!$C$16),OR('Tableau de bord'!$C$17="",AD157='Tableau de bord'!$C$17)),1,0)</f>
        <v/>
      </c>
      <c r="AR157" s="7">
        <f>IF(AND(A157&lt;&gt;"",AP157&lt;&gt;""),IF(AND(AP157&gt;='Tableau de bord'!$C$5,AP157&lt;'Tableau de bord'!$C$6+1),1,0),0)</f>
        <v/>
      </c>
      <c r="AS157" s="7">
        <f>IF(AND(AQ157=1,AR157=1),1,0)</f>
        <v/>
      </c>
      <c r="AT157" s="7">
        <f>IF(AND(AS157=1,J157="Corrective"),1,0)</f>
        <v/>
      </c>
      <c r="AU157" s="7">
        <f>IF(AND(AS157=1,J157="Préventive"),1,0)</f>
        <v/>
      </c>
      <c r="AV157" s="7">
        <f>IF(AND(AS157=1,Q157="Oui"),1,0)</f>
        <v/>
      </c>
      <c r="AW157" s="21">
        <f>IF(AND(AV157=1,AJ157&lt;&gt;""),AJ157,0)</f>
        <v/>
      </c>
      <c r="AX157" s="21">
        <f>IF(AND(AS157=1,Y157&lt;&gt;""),Y157,0)</f>
        <v/>
      </c>
      <c r="AY157" s="22">
        <f>IF(AND(AS157=1,AH157&lt;&gt;""),AH157,0)</f>
        <v/>
      </c>
      <c r="AZ157" s="22">
        <f>IF(AS157=1,SUM(AE157:AF157),0)</f>
        <v/>
      </c>
      <c r="BA157" s="22">
        <f>IF(AND(AS157=1,AC157="Hors forfait"),AY157,0)</f>
        <v/>
      </c>
      <c r="BB157" s="7">
        <f>IF(AND(AS157=1,AK157&lt;&gt;""),1,0)</f>
        <v/>
      </c>
      <c r="BC157" s="7">
        <f>IF(AND(BB157=1,AK157="Oui"),1,0)</f>
        <v/>
      </c>
      <c r="BD157" s="7">
        <f>IF(AND(AS157=1,AL157&lt;&gt;""),1,0)</f>
        <v/>
      </c>
      <c r="BE157" s="7">
        <f>IF(AND(BD157=1,AL157="Oui"),1,0)</f>
        <v/>
      </c>
      <c r="BF157" s="7">
        <f>IF(AND(AQ157=1,AM157="Non"),1,0)</f>
        <v/>
      </c>
      <c r="BG157" s="21">
        <f>IF(AND(BF157=1,Z157&lt;&gt;""),Z157,0)</f>
        <v/>
      </c>
      <c r="BH157" s="7">
        <f>IF(AND(BF157=1,AN157="Oui"),1,0)</f>
        <v/>
      </c>
      <c r="BI157" s="7">
        <f>IF(AS157=1,N157,"")</f>
        <v/>
      </c>
      <c r="BJ157" s="7">
        <f>IF(BF157=1,N157,"")</f>
        <v/>
      </c>
      <c r="BK157" s="7">
        <f>IF(BF157=1,M157,"")</f>
        <v/>
      </c>
      <c r="BL157" s="7">
        <f>IF(AR157=1,D157&amp;" | "&amp;J157,"")</f>
        <v/>
      </c>
      <c r="BM157" s="7">
        <f>IF(AND(AR157=1,AL157="Non"),D157,"")</f>
        <v/>
      </c>
      <c r="BN157" s="7">
        <f>IF(OR(AO157="",AO157="OK"),0,1)</f>
        <v/>
      </c>
    </row>
    <row r="158" ht="18" customHeight="1">
      <c r="A158" s="7" t="n"/>
      <c r="B158" s="7" t="n"/>
      <c r="C158" s="7" t="n"/>
      <c r="D158" s="7" t="n"/>
      <c r="E158" s="7" t="n"/>
      <c r="F158" s="7" t="n"/>
      <c r="G158" s="7" t="n"/>
      <c r="H158" s="7" t="n"/>
      <c r="I158" s="7" t="n"/>
      <c r="J158" s="7" t="n"/>
      <c r="K158" s="7" t="n"/>
      <c r="L158" s="7" t="n"/>
      <c r="M158" s="7" t="n"/>
      <c r="N158" s="7" t="n"/>
      <c r="O158" s="7" t="n"/>
      <c r="P158" s="7" t="n"/>
      <c r="Q158" s="7" t="n"/>
      <c r="R158" s="20" t="n"/>
      <c r="S158" s="16" t="n"/>
      <c r="T158" s="20" t="n"/>
      <c r="U158" s="20" t="n"/>
      <c r="V158" s="16" t="n"/>
      <c r="W158" s="16" t="n"/>
      <c r="X158" s="21" t="n"/>
      <c r="Y158" s="21" t="n"/>
      <c r="Z158" s="21" t="n"/>
      <c r="AA158" s="21" t="n"/>
      <c r="AB158" s="21" t="n"/>
      <c r="AC158" s="7" t="n"/>
      <c r="AD158" s="7" t="n"/>
      <c r="AE158" s="22" t="n"/>
      <c r="AF158" s="22" t="n"/>
      <c r="AG158" s="22" t="n"/>
      <c r="AH158" s="22">
        <f>IF(A158="","",SUM(AE158:AG158))</f>
        <v/>
      </c>
      <c r="AI158" s="21">
        <f>IF(AND(R158&lt;&gt;"",T158&lt;&gt;""),(T158-R158)*24,"")</f>
        <v/>
      </c>
      <c r="AJ158" s="21">
        <f>IF(AND(R158&lt;&gt;"",U158&lt;&gt;""),(U158-R158)*24,"")</f>
        <v/>
      </c>
      <c r="AK158" s="7">
        <f>IF(OR(AA158="",AI158=""),"",IF(AI158&lt;=AA158,"Oui","Non"))</f>
        <v/>
      </c>
      <c r="AL158" s="7">
        <f>IF(OR(AB158="",AJ158=""),"",IF(AJ158&lt;=AB158,"Oui","Non"))</f>
        <v/>
      </c>
      <c r="AM158" s="7">
        <f>IF(A158="","",IF(OR(N158="Réalisé",N158="Clôturé"),"Oui","Non"))</f>
        <v/>
      </c>
      <c r="AN158" s="7">
        <f>IF(AM158="","",IF(AND(AM158="Non",S158&lt;&gt;"",S158&lt;'Tableau de bord'!$C$7),"Oui","Non"))</f>
        <v/>
      </c>
      <c r="AO158" s="7">
        <f>IF(A158="","",IF(COUNTIF($A$5:$A$504,A158)&gt;1,"N° d’OT en double",IF(COUNTIF('Sites et équipements'!$D$5:$D$204,F158)=0,"Code installation inconnu",IF(OR(D158="",J158="",N158="",M158=""),"Champ obligatoire manquant",IF(AND(R158="",S158=""),"Date de demande ou planifiée manquante",IF(AND(AM158="Oui",V158=""),"Date de réalisation manquante",IF(AND(N158="Clôturé",W158=""),"Date de clôture manquante",IF(OR(AND(T158&lt;&gt;"",R158&lt;&gt;"",T158&lt;R158),AND(U158&lt;&gt;"",T158&lt;&gt;"",U158&lt;T158)),"Chronologie incohérente",IF(AND(Q158="Oui",U158=""),"Rétablissement non daté","OK")))))))))</f>
        <v/>
      </c>
      <c r="AP158" s="16">
        <f>IF(R158&lt;&gt;"",R158,IF(S158&lt;&gt;"",S158,""))</f>
        <v/>
      </c>
      <c r="AQ158" s="7">
        <f>IF(AND(A158&lt;&gt;"",OR('Tableau de bord'!$C$9="",D158='Tableau de bord'!$C$9),OR('Tableau de bord'!$C$10="",E158='Tableau de bord'!$C$10),OR('Tableau de bord'!$C$11="",G158='Tableau de bord'!$C$11),OR('Tableau de bord'!$C$12="",H158='Tableau de bord'!$C$12),OR('Tableau de bord'!$C$13="",J158='Tableau de bord'!$C$13),OR('Tableau de bord'!$C$14="",N158='Tableau de bord'!$C$14),OR('Tableau de bord'!$C$15="",M158='Tableau de bord'!$C$15),OR('Tableau de bord'!$C$16="",O158='Tableau de bord'!$C$16),OR('Tableau de bord'!$C$17="",AD158='Tableau de bord'!$C$17)),1,0)</f>
        <v/>
      </c>
      <c r="AR158" s="7">
        <f>IF(AND(A158&lt;&gt;"",AP158&lt;&gt;""),IF(AND(AP158&gt;='Tableau de bord'!$C$5,AP158&lt;'Tableau de bord'!$C$6+1),1,0),0)</f>
        <v/>
      </c>
      <c r="AS158" s="7">
        <f>IF(AND(AQ158=1,AR158=1),1,0)</f>
        <v/>
      </c>
      <c r="AT158" s="7">
        <f>IF(AND(AS158=1,J158="Corrective"),1,0)</f>
        <v/>
      </c>
      <c r="AU158" s="7">
        <f>IF(AND(AS158=1,J158="Préventive"),1,0)</f>
        <v/>
      </c>
      <c r="AV158" s="7">
        <f>IF(AND(AS158=1,Q158="Oui"),1,0)</f>
        <v/>
      </c>
      <c r="AW158" s="21">
        <f>IF(AND(AV158=1,AJ158&lt;&gt;""),AJ158,0)</f>
        <v/>
      </c>
      <c r="AX158" s="21">
        <f>IF(AND(AS158=1,Y158&lt;&gt;""),Y158,0)</f>
        <v/>
      </c>
      <c r="AY158" s="22">
        <f>IF(AND(AS158=1,AH158&lt;&gt;""),AH158,0)</f>
        <v/>
      </c>
      <c r="AZ158" s="22">
        <f>IF(AS158=1,SUM(AE158:AF158),0)</f>
        <v/>
      </c>
      <c r="BA158" s="22">
        <f>IF(AND(AS158=1,AC158="Hors forfait"),AY158,0)</f>
        <v/>
      </c>
      <c r="BB158" s="7">
        <f>IF(AND(AS158=1,AK158&lt;&gt;""),1,0)</f>
        <v/>
      </c>
      <c r="BC158" s="7">
        <f>IF(AND(BB158=1,AK158="Oui"),1,0)</f>
        <v/>
      </c>
      <c r="BD158" s="7">
        <f>IF(AND(AS158=1,AL158&lt;&gt;""),1,0)</f>
        <v/>
      </c>
      <c r="BE158" s="7">
        <f>IF(AND(BD158=1,AL158="Oui"),1,0)</f>
        <v/>
      </c>
      <c r="BF158" s="7">
        <f>IF(AND(AQ158=1,AM158="Non"),1,0)</f>
        <v/>
      </c>
      <c r="BG158" s="21">
        <f>IF(AND(BF158=1,Z158&lt;&gt;""),Z158,0)</f>
        <v/>
      </c>
      <c r="BH158" s="7">
        <f>IF(AND(BF158=1,AN158="Oui"),1,0)</f>
        <v/>
      </c>
      <c r="BI158" s="7">
        <f>IF(AS158=1,N158,"")</f>
        <v/>
      </c>
      <c r="BJ158" s="7">
        <f>IF(BF158=1,N158,"")</f>
        <v/>
      </c>
      <c r="BK158" s="7">
        <f>IF(BF158=1,M158,"")</f>
        <v/>
      </c>
      <c r="BL158" s="7">
        <f>IF(AR158=1,D158&amp;" | "&amp;J158,"")</f>
        <v/>
      </c>
      <c r="BM158" s="7">
        <f>IF(AND(AR158=1,AL158="Non"),D158,"")</f>
        <v/>
      </c>
      <c r="BN158" s="7">
        <f>IF(OR(AO158="",AO158="OK"),0,1)</f>
        <v/>
      </c>
    </row>
    <row r="159" ht="18" customHeight="1">
      <c r="A159" s="7" t="n"/>
      <c r="B159" s="7" t="n"/>
      <c r="C159" s="7" t="n"/>
      <c r="D159" s="7" t="n"/>
      <c r="E159" s="7" t="n"/>
      <c r="F159" s="7" t="n"/>
      <c r="G159" s="7" t="n"/>
      <c r="H159" s="7" t="n"/>
      <c r="I159" s="7" t="n"/>
      <c r="J159" s="7" t="n"/>
      <c r="K159" s="7" t="n"/>
      <c r="L159" s="7" t="n"/>
      <c r="M159" s="7" t="n"/>
      <c r="N159" s="7" t="n"/>
      <c r="O159" s="7" t="n"/>
      <c r="P159" s="7" t="n"/>
      <c r="Q159" s="7" t="n"/>
      <c r="R159" s="20" t="n"/>
      <c r="S159" s="16" t="n"/>
      <c r="T159" s="20" t="n"/>
      <c r="U159" s="20" t="n"/>
      <c r="V159" s="16" t="n"/>
      <c r="W159" s="16" t="n"/>
      <c r="X159" s="21" t="n"/>
      <c r="Y159" s="21" t="n"/>
      <c r="Z159" s="21" t="n"/>
      <c r="AA159" s="21" t="n"/>
      <c r="AB159" s="21" t="n"/>
      <c r="AC159" s="7" t="n"/>
      <c r="AD159" s="7" t="n"/>
      <c r="AE159" s="22" t="n"/>
      <c r="AF159" s="22" t="n"/>
      <c r="AG159" s="22" t="n"/>
      <c r="AH159" s="22">
        <f>IF(A159="","",SUM(AE159:AG159))</f>
        <v/>
      </c>
      <c r="AI159" s="21">
        <f>IF(AND(R159&lt;&gt;"",T159&lt;&gt;""),(T159-R159)*24,"")</f>
        <v/>
      </c>
      <c r="AJ159" s="21">
        <f>IF(AND(R159&lt;&gt;"",U159&lt;&gt;""),(U159-R159)*24,"")</f>
        <v/>
      </c>
      <c r="AK159" s="7">
        <f>IF(OR(AA159="",AI159=""),"",IF(AI159&lt;=AA159,"Oui","Non"))</f>
        <v/>
      </c>
      <c r="AL159" s="7">
        <f>IF(OR(AB159="",AJ159=""),"",IF(AJ159&lt;=AB159,"Oui","Non"))</f>
        <v/>
      </c>
      <c r="AM159" s="7">
        <f>IF(A159="","",IF(OR(N159="Réalisé",N159="Clôturé"),"Oui","Non"))</f>
        <v/>
      </c>
      <c r="AN159" s="7">
        <f>IF(AM159="","",IF(AND(AM159="Non",S159&lt;&gt;"",S159&lt;'Tableau de bord'!$C$7),"Oui","Non"))</f>
        <v/>
      </c>
      <c r="AO159" s="7">
        <f>IF(A159="","",IF(COUNTIF($A$5:$A$504,A159)&gt;1,"N° d’OT en double",IF(COUNTIF('Sites et équipements'!$D$5:$D$204,F159)=0,"Code installation inconnu",IF(OR(D159="",J159="",N159="",M159=""),"Champ obligatoire manquant",IF(AND(R159="",S159=""),"Date de demande ou planifiée manquante",IF(AND(AM159="Oui",V159=""),"Date de réalisation manquante",IF(AND(N159="Clôturé",W159=""),"Date de clôture manquante",IF(OR(AND(T159&lt;&gt;"",R159&lt;&gt;"",T159&lt;R159),AND(U159&lt;&gt;"",T159&lt;&gt;"",U159&lt;T159)),"Chronologie incohérente",IF(AND(Q159="Oui",U159=""),"Rétablissement non daté","OK")))))))))</f>
        <v/>
      </c>
      <c r="AP159" s="16">
        <f>IF(R159&lt;&gt;"",R159,IF(S159&lt;&gt;"",S159,""))</f>
        <v/>
      </c>
      <c r="AQ159" s="7">
        <f>IF(AND(A159&lt;&gt;"",OR('Tableau de bord'!$C$9="",D159='Tableau de bord'!$C$9),OR('Tableau de bord'!$C$10="",E159='Tableau de bord'!$C$10),OR('Tableau de bord'!$C$11="",G159='Tableau de bord'!$C$11),OR('Tableau de bord'!$C$12="",H159='Tableau de bord'!$C$12),OR('Tableau de bord'!$C$13="",J159='Tableau de bord'!$C$13),OR('Tableau de bord'!$C$14="",N159='Tableau de bord'!$C$14),OR('Tableau de bord'!$C$15="",M159='Tableau de bord'!$C$15),OR('Tableau de bord'!$C$16="",O159='Tableau de bord'!$C$16),OR('Tableau de bord'!$C$17="",AD159='Tableau de bord'!$C$17)),1,0)</f>
        <v/>
      </c>
      <c r="AR159" s="7">
        <f>IF(AND(A159&lt;&gt;"",AP159&lt;&gt;""),IF(AND(AP159&gt;='Tableau de bord'!$C$5,AP159&lt;'Tableau de bord'!$C$6+1),1,0),0)</f>
        <v/>
      </c>
      <c r="AS159" s="7">
        <f>IF(AND(AQ159=1,AR159=1),1,0)</f>
        <v/>
      </c>
      <c r="AT159" s="7">
        <f>IF(AND(AS159=1,J159="Corrective"),1,0)</f>
        <v/>
      </c>
      <c r="AU159" s="7">
        <f>IF(AND(AS159=1,J159="Préventive"),1,0)</f>
        <v/>
      </c>
      <c r="AV159" s="7">
        <f>IF(AND(AS159=1,Q159="Oui"),1,0)</f>
        <v/>
      </c>
      <c r="AW159" s="21">
        <f>IF(AND(AV159=1,AJ159&lt;&gt;""),AJ159,0)</f>
        <v/>
      </c>
      <c r="AX159" s="21">
        <f>IF(AND(AS159=1,Y159&lt;&gt;""),Y159,0)</f>
        <v/>
      </c>
      <c r="AY159" s="22">
        <f>IF(AND(AS159=1,AH159&lt;&gt;""),AH159,0)</f>
        <v/>
      </c>
      <c r="AZ159" s="22">
        <f>IF(AS159=1,SUM(AE159:AF159),0)</f>
        <v/>
      </c>
      <c r="BA159" s="22">
        <f>IF(AND(AS159=1,AC159="Hors forfait"),AY159,0)</f>
        <v/>
      </c>
      <c r="BB159" s="7">
        <f>IF(AND(AS159=1,AK159&lt;&gt;""),1,0)</f>
        <v/>
      </c>
      <c r="BC159" s="7">
        <f>IF(AND(BB159=1,AK159="Oui"),1,0)</f>
        <v/>
      </c>
      <c r="BD159" s="7">
        <f>IF(AND(AS159=1,AL159&lt;&gt;""),1,0)</f>
        <v/>
      </c>
      <c r="BE159" s="7">
        <f>IF(AND(BD159=1,AL159="Oui"),1,0)</f>
        <v/>
      </c>
      <c r="BF159" s="7">
        <f>IF(AND(AQ159=1,AM159="Non"),1,0)</f>
        <v/>
      </c>
      <c r="BG159" s="21">
        <f>IF(AND(BF159=1,Z159&lt;&gt;""),Z159,0)</f>
        <v/>
      </c>
      <c r="BH159" s="7">
        <f>IF(AND(BF159=1,AN159="Oui"),1,0)</f>
        <v/>
      </c>
      <c r="BI159" s="7">
        <f>IF(AS159=1,N159,"")</f>
        <v/>
      </c>
      <c r="BJ159" s="7">
        <f>IF(BF159=1,N159,"")</f>
        <v/>
      </c>
      <c r="BK159" s="7">
        <f>IF(BF159=1,M159,"")</f>
        <v/>
      </c>
      <c r="BL159" s="7">
        <f>IF(AR159=1,D159&amp;" | "&amp;J159,"")</f>
        <v/>
      </c>
      <c r="BM159" s="7">
        <f>IF(AND(AR159=1,AL159="Non"),D159,"")</f>
        <v/>
      </c>
      <c r="BN159" s="7">
        <f>IF(OR(AO159="",AO159="OK"),0,1)</f>
        <v/>
      </c>
    </row>
    <row r="160" ht="18" customHeight="1">
      <c r="A160" s="7" t="n"/>
      <c r="B160" s="7" t="n"/>
      <c r="C160" s="7" t="n"/>
      <c r="D160" s="7" t="n"/>
      <c r="E160" s="7" t="n"/>
      <c r="F160" s="7" t="n"/>
      <c r="G160" s="7" t="n"/>
      <c r="H160" s="7" t="n"/>
      <c r="I160" s="7" t="n"/>
      <c r="J160" s="7" t="n"/>
      <c r="K160" s="7" t="n"/>
      <c r="L160" s="7" t="n"/>
      <c r="M160" s="7" t="n"/>
      <c r="N160" s="7" t="n"/>
      <c r="O160" s="7" t="n"/>
      <c r="P160" s="7" t="n"/>
      <c r="Q160" s="7" t="n"/>
      <c r="R160" s="20" t="n"/>
      <c r="S160" s="16" t="n"/>
      <c r="T160" s="20" t="n"/>
      <c r="U160" s="20" t="n"/>
      <c r="V160" s="16" t="n"/>
      <c r="W160" s="16" t="n"/>
      <c r="X160" s="21" t="n"/>
      <c r="Y160" s="21" t="n"/>
      <c r="Z160" s="21" t="n"/>
      <c r="AA160" s="21" t="n"/>
      <c r="AB160" s="21" t="n"/>
      <c r="AC160" s="7" t="n"/>
      <c r="AD160" s="7" t="n"/>
      <c r="AE160" s="22" t="n"/>
      <c r="AF160" s="22" t="n"/>
      <c r="AG160" s="22" t="n"/>
      <c r="AH160" s="22">
        <f>IF(A160="","",SUM(AE160:AG160))</f>
        <v/>
      </c>
      <c r="AI160" s="21">
        <f>IF(AND(R160&lt;&gt;"",T160&lt;&gt;""),(T160-R160)*24,"")</f>
        <v/>
      </c>
      <c r="AJ160" s="21">
        <f>IF(AND(R160&lt;&gt;"",U160&lt;&gt;""),(U160-R160)*24,"")</f>
        <v/>
      </c>
      <c r="AK160" s="7">
        <f>IF(OR(AA160="",AI160=""),"",IF(AI160&lt;=AA160,"Oui","Non"))</f>
        <v/>
      </c>
      <c r="AL160" s="7">
        <f>IF(OR(AB160="",AJ160=""),"",IF(AJ160&lt;=AB160,"Oui","Non"))</f>
        <v/>
      </c>
      <c r="AM160" s="7">
        <f>IF(A160="","",IF(OR(N160="Réalisé",N160="Clôturé"),"Oui","Non"))</f>
        <v/>
      </c>
      <c r="AN160" s="7">
        <f>IF(AM160="","",IF(AND(AM160="Non",S160&lt;&gt;"",S160&lt;'Tableau de bord'!$C$7),"Oui","Non"))</f>
        <v/>
      </c>
      <c r="AO160" s="7">
        <f>IF(A160="","",IF(COUNTIF($A$5:$A$504,A160)&gt;1,"N° d’OT en double",IF(COUNTIF('Sites et équipements'!$D$5:$D$204,F160)=0,"Code installation inconnu",IF(OR(D160="",J160="",N160="",M160=""),"Champ obligatoire manquant",IF(AND(R160="",S160=""),"Date de demande ou planifiée manquante",IF(AND(AM160="Oui",V160=""),"Date de réalisation manquante",IF(AND(N160="Clôturé",W160=""),"Date de clôture manquante",IF(OR(AND(T160&lt;&gt;"",R160&lt;&gt;"",T160&lt;R160),AND(U160&lt;&gt;"",T160&lt;&gt;"",U160&lt;T160)),"Chronologie incohérente",IF(AND(Q160="Oui",U160=""),"Rétablissement non daté","OK")))))))))</f>
        <v/>
      </c>
      <c r="AP160" s="16">
        <f>IF(R160&lt;&gt;"",R160,IF(S160&lt;&gt;"",S160,""))</f>
        <v/>
      </c>
      <c r="AQ160" s="7">
        <f>IF(AND(A160&lt;&gt;"",OR('Tableau de bord'!$C$9="",D160='Tableau de bord'!$C$9),OR('Tableau de bord'!$C$10="",E160='Tableau de bord'!$C$10),OR('Tableau de bord'!$C$11="",G160='Tableau de bord'!$C$11),OR('Tableau de bord'!$C$12="",H160='Tableau de bord'!$C$12),OR('Tableau de bord'!$C$13="",J160='Tableau de bord'!$C$13),OR('Tableau de bord'!$C$14="",N160='Tableau de bord'!$C$14),OR('Tableau de bord'!$C$15="",M160='Tableau de bord'!$C$15),OR('Tableau de bord'!$C$16="",O160='Tableau de bord'!$C$16),OR('Tableau de bord'!$C$17="",AD160='Tableau de bord'!$C$17)),1,0)</f>
        <v/>
      </c>
      <c r="AR160" s="7">
        <f>IF(AND(A160&lt;&gt;"",AP160&lt;&gt;""),IF(AND(AP160&gt;='Tableau de bord'!$C$5,AP160&lt;'Tableau de bord'!$C$6+1),1,0),0)</f>
        <v/>
      </c>
      <c r="AS160" s="7">
        <f>IF(AND(AQ160=1,AR160=1),1,0)</f>
        <v/>
      </c>
      <c r="AT160" s="7">
        <f>IF(AND(AS160=1,J160="Corrective"),1,0)</f>
        <v/>
      </c>
      <c r="AU160" s="7">
        <f>IF(AND(AS160=1,J160="Préventive"),1,0)</f>
        <v/>
      </c>
      <c r="AV160" s="7">
        <f>IF(AND(AS160=1,Q160="Oui"),1,0)</f>
        <v/>
      </c>
      <c r="AW160" s="21">
        <f>IF(AND(AV160=1,AJ160&lt;&gt;""),AJ160,0)</f>
        <v/>
      </c>
      <c r="AX160" s="21">
        <f>IF(AND(AS160=1,Y160&lt;&gt;""),Y160,0)</f>
        <v/>
      </c>
      <c r="AY160" s="22">
        <f>IF(AND(AS160=1,AH160&lt;&gt;""),AH160,0)</f>
        <v/>
      </c>
      <c r="AZ160" s="22">
        <f>IF(AS160=1,SUM(AE160:AF160),0)</f>
        <v/>
      </c>
      <c r="BA160" s="22">
        <f>IF(AND(AS160=1,AC160="Hors forfait"),AY160,0)</f>
        <v/>
      </c>
      <c r="BB160" s="7">
        <f>IF(AND(AS160=1,AK160&lt;&gt;""),1,0)</f>
        <v/>
      </c>
      <c r="BC160" s="7">
        <f>IF(AND(BB160=1,AK160="Oui"),1,0)</f>
        <v/>
      </c>
      <c r="BD160" s="7">
        <f>IF(AND(AS160=1,AL160&lt;&gt;""),1,0)</f>
        <v/>
      </c>
      <c r="BE160" s="7">
        <f>IF(AND(BD160=1,AL160="Oui"),1,0)</f>
        <v/>
      </c>
      <c r="BF160" s="7">
        <f>IF(AND(AQ160=1,AM160="Non"),1,0)</f>
        <v/>
      </c>
      <c r="BG160" s="21">
        <f>IF(AND(BF160=1,Z160&lt;&gt;""),Z160,0)</f>
        <v/>
      </c>
      <c r="BH160" s="7">
        <f>IF(AND(BF160=1,AN160="Oui"),1,0)</f>
        <v/>
      </c>
      <c r="BI160" s="7">
        <f>IF(AS160=1,N160,"")</f>
        <v/>
      </c>
      <c r="BJ160" s="7">
        <f>IF(BF160=1,N160,"")</f>
        <v/>
      </c>
      <c r="BK160" s="7">
        <f>IF(BF160=1,M160,"")</f>
        <v/>
      </c>
      <c r="BL160" s="7">
        <f>IF(AR160=1,D160&amp;" | "&amp;J160,"")</f>
        <v/>
      </c>
      <c r="BM160" s="7">
        <f>IF(AND(AR160=1,AL160="Non"),D160,"")</f>
        <v/>
      </c>
      <c r="BN160" s="7">
        <f>IF(OR(AO160="",AO160="OK"),0,1)</f>
        <v/>
      </c>
    </row>
    <row r="161" ht="18" customHeight="1">
      <c r="A161" s="7" t="n"/>
      <c r="B161" s="7" t="n"/>
      <c r="C161" s="7" t="n"/>
      <c r="D161" s="7" t="n"/>
      <c r="E161" s="7" t="n"/>
      <c r="F161" s="7" t="n"/>
      <c r="G161" s="7" t="n"/>
      <c r="H161" s="7" t="n"/>
      <c r="I161" s="7" t="n"/>
      <c r="J161" s="7" t="n"/>
      <c r="K161" s="7" t="n"/>
      <c r="L161" s="7" t="n"/>
      <c r="M161" s="7" t="n"/>
      <c r="N161" s="7" t="n"/>
      <c r="O161" s="7" t="n"/>
      <c r="P161" s="7" t="n"/>
      <c r="Q161" s="7" t="n"/>
      <c r="R161" s="20" t="n"/>
      <c r="S161" s="16" t="n"/>
      <c r="T161" s="20" t="n"/>
      <c r="U161" s="20" t="n"/>
      <c r="V161" s="16" t="n"/>
      <c r="W161" s="16" t="n"/>
      <c r="X161" s="21" t="n"/>
      <c r="Y161" s="21" t="n"/>
      <c r="Z161" s="21" t="n"/>
      <c r="AA161" s="21" t="n"/>
      <c r="AB161" s="21" t="n"/>
      <c r="AC161" s="7" t="n"/>
      <c r="AD161" s="7" t="n"/>
      <c r="AE161" s="22" t="n"/>
      <c r="AF161" s="22" t="n"/>
      <c r="AG161" s="22" t="n"/>
      <c r="AH161" s="22">
        <f>IF(A161="","",SUM(AE161:AG161))</f>
        <v/>
      </c>
      <c r="AI161" s="21">
        <f>IF(AND(R161&lt;&gt;"",T161&lt;&gt;""),(T161-R161)*24,"")</f>
        <v/>
      </c>
      <c r="AJ161" s="21">
        <f>IF(AND(R161&lt;&gt;"",U161&lt;&gt;""),(U161-R161)*24,"")</f>
        <v/>
      </c>
      <c r="AK161" s="7">
        <f>IF(OR(AA161="",AI161=""),"",IF(AI161&lt;=AA161,"Oui","Non"))</f>
        <v/>
      </c>
      <c r="AL161" s="7">
        <f>IF(OR(AB161="",AJ161=""),"",IF(AJ161&lt;=AB161,"Oui","Non"))</f>
        <v/>
      </c>
      <c r="AM161" s="7">
        <f>IF(A161="","",IF(OR(N161="Réalisé",N161="Clôturé"),"Oui","Non"))</f>
        <v/>
      </c>
      <c r="AN161" s="7">
        <f>IF(AM161="","",IF(AND(AM161="Non",S161&lt;&gt;"",S161&lt;'Tableau de bord'!$C$7),"Oui","Non"))</f>
        <v/>
      </c>
      <c r="AO161" s="7">
        <f>IF(A161="","",IF(COUNTIF($A$5:$A$504,A161)&gt;1,"N° d’OT en double",IF(COUNTIF('Sites et équipements'!$D$5:$D$204,F161)=0,"Code installation inconnu",IF(OR(D161="",J161="",N161="",M161=""),"Champ obligatoire manquant",IF(AND(R161="",S161=""),"Date de demande ou planifiée manquante",IF(AND(AM161="Oui",V161=""),"Date de réalisation manquante",IF(AND(N161="Clôturé",W161=""),"Date de clôture manquante",IF(OR(AND(T161&lt;&gt;"",R161&lt;&gt;"",T161&lt;R161),AND(U161&lt;&gt;"",T161&lt;&gt;"",U161&lt;T161)),"Chronologie incohérente",IF(AND(Q161="Oui",U161=""),"Rétablissement non daté","OK")))))))))</f>
        <v/>
      </c>
      <c r="AP161" s="16">
        <f>IF(R161&lt;&gt;"",R161,IF(S161&lt;&gt;"",S161,""))</f>
        <v/>
      </c>
      <c r="AQ161" s="7">
        <f>IF(AND(A161&lt;&gt;"",OR('Tableau de bord'!$C$9="",D161='Tableau de bord'!$C$9),OR('Tableau de bord'!$C$10="",E161='Tableau de bord'!$C$10),OR('Tableau de bord'!$C$11="",G161='Tableau de bord'!$C$11),OR('Tableau de bord'!$C$12="",H161='Tableau de bord'!$C$12),OR('Tableau de bord'!$C$13="",J161='Tableau de bord'!$C$13),OR('Tableau de bord'!$C$14="",N161='Tableau de bord'!$C$14),OR('Tableau de bord'!$C$15="",M161='Tableau de bord'!$C$15),OR('Tableau de bord'!$C$16="",O161='Tableau de bord'!$C$16),OR('Tableau de bord'!$C$17="",AD161='Tableau de bord'!$C$17)),1,0)</f>
        <v/>
      </c>
      <c r="AR161" s="7">
        <f>IF(AND(A161&lt;&gt;"",AP161&lt;&gt;""),IF(AND(AP161&gt;='Tableau de bord'!$C$5,AP161&lt;'Tableau de bord'!$C$6+1),1,0),0)</f>
        <v/>
      </c>
      <c r="AS161" s="7">
        <f>IF(AND(AQ161=1,AR161=1),1,0)</f>
        <v/>
      </c>
      <c r="AT161" s="7">
        <f>IF(AND(AS161=1,J161="Corrective"),1,0)</f>
        <v/>
      </c>
      <c r="AU161" s="7">
        <f>IF(AND(AS161=1,J161="Préventive"),1,0)</f>
        <v/>
      </c>
      <c r="AV161" s="7">
        <f>IF(AND(AS161=1,Q161="Oui"),1,0)</f>
        <v/>
      </c>
      <c r="AW161" s="21">
        <f>IF(AND(AV161=1,AJ161&lt;&gt;""),AJ161,0)</f>
        <v/>
      </c>
      <c r="AX161" s="21">
        <f>IF(AND(AS161=1,Y161&lt;&gt;""),Y161,0)</f>
        <v/>
      </c>
      <c r="AY161" s="22">
        <f>IF(AND(AS161=1,AH161&lt;&gt;""),AH161,0)</f>
        <v/>
      </c>
      <c r="AZ161" s="22">
        <f>IF(AS161=1,SUM(AE161:AF161),0)</f>
        <v/>
      </c>
      <c r="BA161" s="22">
        <f>IF(AND(AS161=1,AC161="Hors forfait"),AY161,0)</f>
        <v/>
      </c>
      <c r="BB161" s="7">
        <f>IF(AND(AS161=1,AK161&lt;&gt;""),1,0)</f>
        <v/>
      </c>
      <c r="BC161" s="7">
        <f>IF(AND(BB161=1,AK161="Oui"),1,0)</f>
        <v/>
      </c>
      <c r="BD161" s="7">
        <f>IF(AND(AS161=1,AL161&lt;&gt;""),1,0)</f>
        <v/>
      </c>
      <c r="BE161" s="7">
        <f>IF(AND(BD161=1,AL161="Oui"),1,0)</f>
        <v/>
      </c>
      <c r="BF161" s="7">
        <f>IF(AND(AQ161=1,AM161="Non"),1,0)</f>
        <v/>
      </c>
      <c r="BG161" s="21">
        <f>IF(AND(BF161=1,Z161&lt;&gt;""),Z161,0)</f>
        <v/>
      </c>
      <c r="BH161" s="7">
        <f>IF(AND(BF161=1,AN161="Oui"),1,0)</f>
        <v/>
      </c>
      <c r="BI161" s="7">
        <f>IF(AS161=1,N161,"")</f>
        <v/>
      </c>
      <c r="BJ161" s="7">
        <f>IF(BF161=1,N161,"")</f>
        <v/>
      </c>
      <c r="BK161" s="7">
        <f>IF(BF161=1,M161,"")</f>
        <v/>
      </c>
      <c r="BL161" s="7">
        <f>IF(AR161=1,D161&amp;" | "&amp;J161,"")</f>
        <v/>
      </c>
      <c r="BM161" s="7">
        <f>IF(AND(AR161=1,AL161="Non"),D161,"")</f>
        <v/>
      </c>
      <c r="BN161" s="7">
        <f>IF(OR(AO161="",AO161="OK"),0,1)</f>
        <v/>
      </c>
    </row>
    <row r="162" ht="18" customHeight="1">
      <c r="A162" s="7" t="n"/>
      <c r="B162" s="7" t="n"/>
      <c r="C162" s="7" t="n"/>
      <c r="D162" s="7" t="n"/>
      <c r="E162" s="7" t="n"/>
      <c r="F162" s="7" t="n"/>
      <c r="G162" s="7" t="n"/>
      <c r="H162" s="7" t="n"/>
      <c r="I162" s="7" t="n"/>
      <c r="J162" s="7" t="n"/>
      <c r="K162" s="7" t="n"/>
      <c r="L162" s="7" t="n"/>
      <c r="M162" s="7" t="n"/>
      <c r="N162" s="7" t="n"/>
      <c r="O162" s="7" t="n"/>
      <c r="P162" s="7" t="n"/>
      <c r="Q162" s="7" t="n"/>
      <c r="R162" s="20" t="n"/>
      <c r="S162" s="16" t="n"/>
      <c r="T162" s="20" t="n"/>
      <c r="U162" s="20" t="n"/>
      <c r="V162" s="16" t="n"/>
      <c r="W162" s="16" t="n"/>
      <c r="X162" s="21" t="n"/>
      <c r="Y162" s="21" t="n"/>
      <c r="Z162" s="21" t="n"/>
      <c r="AA162" s="21" t="n"/>
      <c r="AB162" s="21" t="n"/>
      <c r="AC162" s="7" t="n"/>
      <c r="AD162" s="7" t="n"/>
      <c r="AE162" s="22" t="n"/>
      <c r="AF162" s="22" t="n"/>
      <c r="AG162" s="22" t="n"/>
      <c r="AH162" s="22">
        <f>IF(A162="","",SUM(AE162:AG162))</f>
        <v/>
      </c>
      <c r="AI162" s="21">
        <f>IF(AND(R162&lt;&gt;"",T162&lt;&gt;""),(T162-R162)*24,"")</f>
        <v/>
      </c>
      <c r="AJ162" s="21">
        <f>IF(AND(R162&lt;&gt;"",U162&lt;&gt;""),(U162-R162)*24,"")</f>
        <v/>
      </c>
      <c r="AK162" s="7">
        <f>IF(OR(AA162="",AI162=""),"",IF(AI162&lt;=AA162,"Oui","Non"))</f>
        <v/>
      </c>
      <c r="AL162" s="7">
        <f>IF(OR(AB162="",AJ162=""),"",IF(AJ162&lt;=AB162,"Oui","Non"))</f>
        <v/>
      </c>
      <c r="AM162" s="7">
        <f>IF(A162="","",IF(OR(N162="Réalisé",N162="Clôturé"),"Oui","Non"))</f>
        <v/>
      </c>
      <c r="AN162" s="7">
        <f>IF(AM162="","",IF(AND(AM162="Non",S162&lt;&gt;"",S162&lt;'Tableau de bord'!$C$7),"Oui","Non"))</f>
        <v/>
      </c>
      <c r="AO162" s="7">
        <f>IF(A162="","",IF(COUNTIF($A$5:$A$504,A162)&gt;1,"N° d’OT en double",IF(COUNTIF('Sites et équipements'!$D$5:$D$204,F162)=0,"Code installation inconnu",IF(OR(D162="",J162="",N162="",M162=""),"Champ obligatoire manquant",IF(AND(R162="",S162=""),"Date de demande ou planifiée manquante",IF(AND(AM162="Oui",V162=""),"Date de réalisation manquante",IF(AND(N162="Clôturé",W162=""),"Date de clôture manquante",IF(OR(AND(T162&lt;&gt;"",R162&lt;&gt;"",T162&lt;R162),AND(U162&lt;&gt;"",T162&lt;&gt;"",U162&lt;T162)),"Chronologie incohérente",IF(AND(Q162="Oui",U162=""),"Rétablissement non daté","OK")))))))))</f>
        <v/>
      </c>
      <c r="AP162" s="16">
        <f>IF(R162&lt;&gt;"",R162,IF(S162&lt;&gt;"",S162,""))</f>
        <v/>
      </c>
      <c r="AQ162" s="7">
        <f>IF(AND(A162&lt;&gt;"",OR('Tableau de bord'!$C$9="",D162='Tableau de bord'!$C$9),OR('Tableau de bord'!$C$10="",E162='Tableau de bord'!$C$10),OR('Tableau de bord'!$C$11="",G162='Tableau de bord'!$C$11),OR('Tableau de bord'!$C$12="",H162='Tableau de bord'!$C$12),OR('Tableau de bord'!$C$13="",J162='Tableau de bord'!$C$13),OR('Tableau de bord'!$C$14="",N162='Tableau de bord'!$C$14),OR('Tableau de bord'!$C$15="",M162='Tableau de bord'!$C$15),OR('Tableau de bord'!$C$16="",O162='Tableau de bord'!$C$16),OR('Tableau de bord'!$C$17="",AD162='Tableau de bord'!$C$17)),1,0)</f>
        <v/>
      </c>
      <c r="AR162" s="7">
        <f>IF(AND(A162&lt;&gt;"",AP162&lt;&gt;""),IF(AND(AP162&gt;='Tableau de bord'!$C$5,AP162&lt;'Tableau de bord'!$C$6+1),1,0),0)</f>
        <v/>
      </c>
      <c r="AS162" s="7">
        <f>IF(AND(AQ162=1,AR162=1),1,0)</f>
        <v/>
      </c>
      <c r="AT162" s="7">
        <f>IF(AND(AS162=1,J162="Corrective"),1,0)</f>
        <v/>
      </c>
      <c r="AU162" s="7">
        <f>IF(AND(AS162=1,J162="Préventive"),1,0)</f>
        <v/>
      </c>
      <c r="AV162" s="7">
        <f>IF(AND(AS162=1,Q162="Oui"),1,0)</f>
        <v/>
      </c>
      <c r="AW162" s="21">
        <f>IF(AND(AV162=1,AJ162&lt;&gt;""),AJ162,0)</f>
        <v/>
      </c>
      <c r="AX162" s="21">
        <f>IF(AND(AS162=1,Y162&lt;&gt;""),Y162,0)</f>
        <v/>
      </c>
      <c r="AY162" s="22">
        <f>IF(AND(AS162=1,AH162&lt;&gt;""),AH162,0)</f>
        <v/>
      </c>
      <c r="AZ162" s="22">
        <f>IF(AS162=1,SUM(AE162:AF162),0)</f>
        <v/>
      </c>
      <c r="BA162" s="22">
        <f>IF(AND(AS162=1,AC162="Hors forfait"),AY162,0)</f>
        <v/>
      </c>
      <c r="BB162" s="7">
        <f>IF(AND(AS162=1,AK162&lt;&gt;""),1,0)</f>
        <v/>
      </c>
      <c r="BC162" s="7">
        <f>IF(AND(BB162=1,AK162="Oui"),1,0)</f>
        <v/>
      </c>
      <c r="BD162" s="7">
        <f>IF(AND(AS162=1,AL162&lt;&gt;""),1,0)</f>
        <v/>
      </c>
      <c r="BE162" s="7">
        <f>IF(AND(BD162=1,AL162="Oui"),1,0)</f>
        <v/>
      </c>
      <c r="BF162" s="7">
        <f>IF(AND(AQ162=1,AM162="Non"),1,0)</f>
        <v/>
      </c>
      <c r="BG162" s="21">
        <f>IF(AND(BF162=1,Z162&lt;&gt;""),Z162,0)</f>
        <v/>
      </c>
      <c r="BH162" s="7">
        <f>IF(AND(BF162=1,AN162="Oui"),1,0)</f>
        <v/>
      </c>
      <c r="BI162" s="7">
        <f>IF(AS162=1,N162,"")</f>
        <v/>
      </c>
      <c r="BJ162" s="7">
        <f>IF(BF162=1,N162,"")</f>
        <v/>
      </c>
      <c r="BK162" s="7">
        <f>IF(BF162=1,M162,"")</f>
        <v/>
      </c>
      <c r="BL162" s="7">
        <f>IF(AR162=1,D162&amp;" | "&amp;J162,"")</f>
        <v/>
      </c>
      <c r="BM162" s="7">
        <f>IF(AND(AR162=1,AL162="Non"),D162,"")</f>
        <v/>
      </c>
      <c r="BN162" s="7">
        <f>IF(OR(AO162="",AO162="OK"),0,1)</f>
        <v/>
      </c>
    </row>
    <row r="163" ht="18" customHeight="1">
      <c r="A163" s="7" t="n"/>
      <c r="B163" s="7" t="n"/>
      <c r="C163" s="7" t="n"/>
      <c r="D163" s="7" t="n"/>
      <c r="E163" s="7" t="n"/>
      <c r="F163" s="7" t="n"/>
      <c r="G163" s="7" t="n"/>
      <c r="H163" s="7" t="n"/>
      <c r="I163" s="7" t="n"/>
      <c r="J163" s="7" t="n"/>
      <c r="K163" s="7" t="n"/>
      <c r="L163" s="7" t="n"/>
      <c r="M163" s="7" t="n"/>
      <c r="N163" s="7" t="n"/>
      <c r="O163" s="7" t="n"/>
      <c r="P163" s="7" t="n"/>
      <c r="Q163" s="7" t="n"/>
      <c r="R163" s="20" t="n"/>
      <c r="S163" s="16" t="n"/>
      <c r="T163" s="20" t="n"/>
      <c r="U163" s="20" t="n"/>
      <c r="V163" s="16" t="n"/>
      <c r="W163" s="16" t="n"/>
      <c r="X163" s="21" t="n"/>
      <c r="Y163" s="21" t="n"/>
      <c r="Z163" s="21" t="n"/>
      <c r="AA163" s="21" t="n"/>
      <c r="AB163" s="21" t="n"/>
      <c r="AC163" s="7" t="n"/>
      <c r="AD163" s="7" t="n"/>
      <c r="AE163" s="22" t="n"/>
      <c r="AF163" s="22" t="n"/>
      <c r="AG163" s="22" t="n"/>
      <c r="AH163" s="22">
        <f>IF(A163="","",SUM(AE163:AG163))</f>
        <v/>
      </c>
      <c r="AI163" s="21">
        <f>IF(AND(R163&lt;&gt;"",T163&lt;&gt;""),(T163-R163)*24,"")</f>
        <v/>
      </c>
      <c r="AJ163" s="21">
        <f>IF(AND(R163&lt;&gt;"",U163&lt;&gt;""),(U163-R163)*24,"")</f>
        <v/>
      </c>
      <c r="AK163" s="7">
        <f>IF(OR(AA163="",AI163=""),"",IF(AI163&lt;=AA163,"Oui","Non"))</f>
        <v/>
      </c>
      <c r="AL163" s="7">
        <f>IF(OR(AB163="",AJ163=""),"",IF(AJ163&lt;=AB163,"Oui","Non"))</f>
        <v/>
      </c>
      <c r="AM163" s="7">
        <f>IF(A163="","",IF(OR(N163="Réalisé",N163="Clôturé"),"Oui","Non"))</f>
        <v/>
      </c>
      <c r="AN163" s="7">
        <f>IF(AM163="","",IF(AND(AM163="Non",S163&lt;&gt;"",S163&lt;'Tableau de bord'!$C$7),"Oui","Non"))</f>
        <v/>
      </c>
      <c r="AO163" s="7">
        <f>IF(A163="","",IF(COUNTIF($A$5:$A$504,A163)&gt;1,"N° d’OT en double",IF(COUNTIF('Sites et équipements'!$D$5:$D$204,F163)=0,"Code installation inconnu",IF(OR(D163="",J163="",N163="",M163=""),"Champ obligatoire manquant",IF(AND(R163="",S163=""),"Date de demande ou planifiée manquante",IF(AND(AM163="Oui",V163=""),"Date de réalisation manquante",IF(AND(N163="Clôturé",W163=""),"Date de clôture manquante",IF(OR(AND(T163&lt;&gt;"",R163&lt;&gt;"",T163&lt;R163),AND(U163&lt;&gt;"",T163&lt;&gt;"",U163&lt;T163)),"Chronologie incohérente",IF(AND(Q163="Oui",U163=""),"Rétablissement non daté","OK")))))))))</f>
        <v/>
      </c>
      <c r="AP163" s="16">
        <f>IF(R163&lt;&gt;"",R163,IF(S163&lt;&gt;"",S163,""))</f>
        <v/>
      </c>
      <c r="AQ163" s="7">
        <f>IF(AND(A163&lt;&gt;"",OR('Tableau de bord'!$C$9="",D163='Tableau de bord'!$C$9),OR('Tableau de bord'!$C$10="",E163='Tableau de bord'!$C$10),OR('Tableau de bord'!$C$11="",G163='Tableau de bord'!$C$11),OR('Tableau de bord'!$C$12="",H163='Tableau de bord'!$C$12),OR('Tableau de bord'!$C$13="",J163='Tableau de bord'!$C$13),OR('Tableau de bord'!$C$14="",N163='Tableau de bord'!$C$14),OR('Tableau de bord'!$C$15="",M163='Tableau de bord'!$C$15),OR('Tableau de bord'!$C$16="",O163='Tableau de bord'!$C$16),OR('Tableau de bord'!$C$17="",AD163='Tableau de bord'!$C$17)),1,0)</f>
        <v/>
      </c>
      <c r="AR163" s="7">
        <f>IF(AND(A163&lt;&gt;"",AP163&lt;&gt;""),IF(AND(AP163&gt;='Tableau de bord'!$C$5,AP163&lt;'Tableau de bord'!$C$6+1),1,0),0)</f>
        <v/>
      </c>
      <c r="AS163" s="7">
        <f>IF(AND(AQ163=1,AR163=1),1,0)</f>
        <v/>
      </c>
      <c r="AT163" s="7">
        <f>IF(AND(AS163=1,J163="Corrective"),1,0)</f>
        <v/>
      </c>
      <c r="AU163" s="7">
        <f>IF(AND(AS163=1,J163="Préventive"),1,0)</f>
        <v/>
      </c>
      <c r="AV163" s="7">
        <f>IF(AND(AS163=1,Q163="Oui"),1,0)</f>
        <v/>
      </c>
      <c r="AW163" s="21">
        <f>IF(AND(AV163=1,AJ163&lt;&gt;""),AJ163,0)</f>
        <v/>
      </c>
      <c r="AX163" s="21">
        <f>IF(AND(AS163=1,Y163&lt;&gt;""),Y163,0)</f>
        <v/>
      </c>
      <c r="AY163" s="22">
        <f>IF(AND(AS163=1,AH163&lt;&gt;""),AH163,0)</f>
        <v/>
      </c>
      <c r="AZ163" s="22">
        <f>IF(AS163=1,SUM(AE163:AF163),0)</f>
        <v/>
      </c>
      <c r="BA163" s="22">
        <f>IF(AND(AS163=1,AC163="Hors forfait"),AY163,0)</f>
        <v/>
      </c>
      <c r="BB163" s="7">
        <f>IF(AND(AS163=1,AK163&lt;&gt;""),1,0)</f>
        <v/>
      </c>
      <c r="BC163" s="7">
        <f>IF(AND(BB163=1,AK163="Oui"),1,0)</f>
        <v/>
      </c>
      <c r="BD163" s="7">
        <f>IF(AND(AS163=1,AL163&lt;&gt;""),1,0)</f>
        <v/>
      </c>
      <c r="BE163" s="7">
        <f>IF(AND(BD163=1,AL163="Oui"),1,0)</f>
        <v/>
      </c>
      <c r="BF163" s="7">
        <f>IF(AND(AQ163=1,AM163="Non"),1,0)</f>
        <v/>
      </c>
      <c r="BG163" s="21">
        <f>IF(AND(BF163=1,Z163&lt;&gt;""),Z163,0)</f>
        <v/>
      </c>
      <c r="BH163" s="7">
        <f>IF(AND(BF163=1,AN163="Oui"),1,0)</f>
        <v/>
      </c>
      <c r="BI163" s="7">
        <f>IF(AS163=1,N163,"")</f>
        <v/>
      </c>
      <c r="BJ163" s="7">
        <f>IF(BF163=1,N163,"")</f>
        <v/>
      </c>
      <c r="BK163" s="7">
        <f>IF(BF163=1,M163,"")</f>
        <v/>
      </c>
      <c r="BL163" s="7">
        <f>IF(AR163=1,D163&amp;" | "&amp;J163,"")</f>
        <v/>
      </c>
      <c r="BM163" s="7">
        <f>IF(AND(AR163=1,AL163="Non"),D163,"")</f>
        <v/>
      </c>
      <c r="BN163" s="7">
        <f>IF(OR(AO163="",AO163="OK"),0,1)</f>
        <v/>
      </c>
    </row>
    <row r="164" ht="18" customHeight="1">
      <c r="A164" s="7" t="n"/>
      <c r="B164" s="7" t="n"/>
      <c r="C164" s="7" t="n"/>
      <c r="D164" s="7" t="n"/>
      <c r="E164" s="7" t="n"/>
      <c r="F164" s="7" t="n"/>
      <c r="G164" s="7" t="n"/>
      <c r="H164" s="7" t="n"/>
      <c r="I164" s="7" t="n"/>
      <c r="J164" s="7" t="n"/>
      <c r="K164" s="7" t="n"/>
      <c r="L164" s="7" t="n"/>
      <c r="M164" s="7" t="n"/>
      <c r="N164" s="7" t="n"/>
      <c r="O164" s="7" t="n"/>
      <c r="P164" s="7" t="n"/>
      <c r="Q164" s="7" t="n"/>
      <c r="R164" s="20" t="n"/>
      <c r="S164" s="16" t="n"/>
      <c r="T164" s="20" t="n"/>
      <c r="U164" s="20" t="n"/>
      <c r="V164" s="16" t="n"/>
      <c r="W164" s="16" t="n"/>
      <c r="X164" s="21" t="n"/>
      <c r="Y164" s="21" t="n"/>
      <c r="Z164" s="21" t="n"/>
      <c r="AA164" s="21" t="n"/>
      <c r="AB164" s="21" t="n"/>
      <c r="AC164" s="7" t="n"/>
      <c r="AD164" s="7" t="n"/>
      <c r="AE164" s="22" t="n"/>
      <c r="AF164" s="22" t="n"/>
      <c r="AG164" s="22" t="n"/>
      <c r="AH164" s="22">
        <f>IF(A164="","",SUM(AE164:AG164))</f>
        <v/>
      </c>
      <c r="AI164" s="21">
        <f>IF(AND(R164&lt;&gt;"",T164&lt;&gt;""),(T164-R164)*24,"")</f>
        <v/>
      </c>
      <c r="AJ164" s="21">
        <f>IF(AND(R164&lt;&gt;"",U164&lt;&gt;""),(U164-R164)*24,"")</f>
        <v/>
      </c>
      <c r="AK164" s="7">
        <f>IF(OR(AA164="",AI164=""),"",IF(AI164&lt;=AA164,"Oui","Non"))</f>
        <v/>
      </c>
      <c r="AL164" s="7">
        <f>IF(OR(AB164="",AJ164=""),"",IF(AJ164&lt;=AB164,"Oui","Non"))</f>
        <v/>
      </c>
      <c r="AM164" s="7">
        <f>IF(A164="","",IF(OR(N164="Réalisé",N164="Clôturé"),"Oui","Non"))</f>
        <v/>
      </c>
      <c r="AN164" s="7">
        <f>IF(AM164="","",IF(AND(AM164="Non",S164&lt;&gt;"",S164&lt;'Tableau de bord'!$C$7),"Oui","Non"))</f>
        <v/>
      </c>
      <c r="AO164" s="7">
        <f>IF(A164="","",IF(COUNTIF($A$5:$A$504,A164)&gt;1,"N° d’OT en double",IF(COUNTIF('Sites et équipements'!$D$5:$D$204,F164)=0,"Code installation inconnu",IF(OR(D164="",J164="",N164="",M164=""),"Champ obligatoire manquant",IF(AND(R164="",S164=""),"Date de demande ou planifiée manquante",IF(AND(AM164="Oui",V164=""),"Date de réalisation manquante",IF(AND(N164="Clôturé",W164=""),"Date de clôture manquante",IF(OR(AND(T164&lt;&gt;"",R164&lt;&gt;"",T164&lt;R164),AND(U164&lt;&gt;"",T164&lt;&gt;"",U164&lt;T164)),"Chronologie incohérente",IF(AND(Q164="Oui",U164=""),"Rétablissement non daté","OK")))))))))</f>
        <v/>
      </c>
      <c r="AP164" s="16">
        <f>IF(R164&lt;&gt;"",R164,IF(S164&lt;&gt;"",S164,""))</f>
        <v/>
      </c>
      <c r="AQ164" s="7">
        <f>IF(AND(A164&lt;&gt;"",OR('Tableau de bord'!$C$9="",D164='Tableau de bord'!$C$9),OR('Tableau de bord'!$C$10="",E164='Tableau de bord'!$C$10),OR('Tableau de bord'!$C$11="",G164='Tableau de bord'!$C$11),OR('Tableau de bord'!$C$12="",H164='Tableau de bord'!$C$12),OR('Tableau de bord'!$C$13="",J164='Tableau de bord'!$C$13),OR('Tableau de bord'!$C$14="",N164='Tableau de bord'!$C$14),OR('Tableau de bord'!$C$15="",M164='Tableau de bord'!$C$15),OR('Tableau de bord'!$C$16="",O164='Tableau de bord'!$C$16),OR('Tableau de bord'!$C$17="",AD164='Tableau de bord'!$C$17)),1,0)</f>
        <v/>
      </c>
      <c r="AR164" s="7">
        <f>IF(AND(A164&lt;&gt;"",AP164&lt;&gt;""),IF(AND(AP164&gt;='Tableau de bord'!$C$5,AP164&lt;'Tableau de bord'!$C$6+1),1,0),0)</f>
        <v/>
      </c>
      <c r="AS164" s="7">
        <f>IF(AND(AQ164=1,AR164=1),1,0)</f>
        <v/>
      </c>
      <c r="AT164" s="7">
        <f>IF(AND(AS164=1,J164="Corrective"),1,0)</f>
        <v/>
      </c>
      <c r="AU164" s="7">
        <f>IF(AND(AS164=1,J164="Préventive"),1,0)</f>
        <v/>
      </c>
      <c r="AV164" s="7">
        <f>IF(AND(AS164=1,Q164="Oui"),1,0)</f>
        <v/>
      </c>
      <c r="AW164" s="21">
        <f>IF(AND(AV164=1,AJ164&lt;&gt;""),AJ164,0)</f>
        <v/>
      </c>
      <c r="AX164" s="21">
        <f>IF(AND(AS164=1,Y164&lt;&gt;""),Y164,0)</f>
        <v/>
      </c>
      <c r="AY164" s="22">
        <f>IF(AND(AS164=1,AH164&lt;&gt;""),AH164,0)</f>
        <v/>
      </c>
      <c r="AZ164" s="22">
        <f>IF(AS164=1,SUM(AE164:AF164),0)</f>
        <v/>
      </c>
      <c r="BA164" s="22">
        <f>IF(AND(AS164=1,AC164="Hors forfait"),AY164,0)</f>
        <v/>
      </c>
      <c r="BB164" s="7">
        <f>IF(AND(AS164=1,AK164&lt;&gt;""),1,0)</f>
        <v/>
      </c>
      <c r="BC164" s="7">
        <f>IF(AND(BB164=1,AK164="Oui"),1,0)</f>
        <v/>
      </c>
      <c r="BD164" s="7">
        <f>IF(AND(AS164=1,AL164&lt;&gt;""),1,0)</f>
        <v/>
      </c>
      <c r="BE164" s="7">
        <f>IF(AND(BD164=1,AL164="Oui"),1,0)</f>
        <v/>
      </c>
      <c r="BF164" s="7">
        <f>IF(AND(AQ164=1,AM164="Non"),1,0)</f>
        <v/>
      </c>
      <c r="BG164" s="21">
        <f>IF(AND(BF164=1,Z164&lt;&gt;""),Z164,0)</f>
        <v/>
      </c>
      <c r="BH164" s="7">
        <f>IF(AND(BF164=1,AN164="Oui"),1,0)</f>
        <v/>
      </c>
      <c r="BI164" s="7">
        <f>IF(AS164=1,N164,"")</f>
        <v/>
      </c>
      <c r="BJ164" s="7">
        <f>IF(BF164=1,N164,"")</f>
        <v/>
      </c>
      <c r="BK164" s="7">
        <f>IF(BF164=1,M164,"")</f>
        <v/>
      </c>
      <c r="BL164" s="7">
        <f>IF(AR164=1,D164&amp;" | "&amp;J164,"")</f>
        <v/>
      </c>
      <c r="BM164" s="7">
        <f>IF(AND(AR164=1,AL164="Non"),D164,"")</f>
        <v/>
      </c>
      <c r="BN164" s="7">
        <f>IF(OR(AO164="",AO164="OK"),0,1)</f>
        <v/>
      </c>
    </row>
    <row r="165" ht="18" customHeight="1">
      <c r="A165" s="7" t="n"/>
      <c r="B165" s="7" t="n"/>
      <c r="C165" s="7" t="n"/>
      <c r="D165" s="7" t="n"/>
      <c r="E165" s="7" t="n"/>
      <c r="F165" s="7" t="n"/>
      <c r="G165" s="7" t="n"/>
      <c r="H165" s="7" t="n"/>
      <c r="I165" s="7" t="n"/>
      <c r="J165" s="7" t="n"/>
      <c r="K165" s="7" t="n"/>
      <c r="L165" s="7" t="n"/>
      <c r="M165" s="7" t="n"/>
      <c r="N165" s="7" t="n"/>
      <c r="O165" s="7" t="n"/>
      <c r="P165" s="7" t="n"/>
      <c r="Q165" s="7" t="n"/>
      <c r="R165" s="20" t="n"/>
      <c r="S165" s="16" t="n"/>
      <c r="T165" s="20" t="n"/>
      <c r="U165" s="20" t="n"/>
      <c r="V165" s="16" t="n"/>
      <c r="W165" s="16" t="n"/>
      <c r="X165" s="21" t="n"/>
      <c r="Y165" s="21" t="n"/>
      <c r="Z165" s="21" t="n"/>
      <c r="AA165" s="21" t="n"/>
      <c r="AB165" s="21" t="n"/>
      <c r="AC165" s="7" t="n"/>
      <c r="AD165" s="7" t="n"/>
      <c r="AE165" s="22" t="n"/>
      <c r="AF165" s="22" t="n"/>
      <c r="AG165" s="22" t="n"/>
      <c r="AH165" s="22">
        <f>IF(A165="","",SUM(AE165:AG165))</f>
        <v/>
      </c>
      <c r="AI165" s="21">
        <f>IF(AND(R165&lt;&gt;"",T165&lt;&gt;""),(T165-R165)*24,"")</f>
        <v/>
      </c>
      <c r="AJ165" s="21">
        <f>IF(AND(R165&lt;&gt;"",U165&lt;&gt;""),(U165-R165)*24,"")</f>
        <v/>
      </c>
      <c r="AK165" s="7">
        <f>IF(OR(AA165="",AI165=""),"",IF(AI165&lt;=AA165,"Oui","Non"))</f>
        <v/>
      </c>
      <c r="AL165" s="7">
        <f>IF(OR(AB165="",AJ165=""),"",IF(AJ165&lt;=AB165,"Oui","Non"))</f>
        <v/>
      </c>
      <c r="AM165" s="7">
        <f>IF(A165="","",IF(OR(N165="Réalisé",N165="Clôturé"),"Oui","Non"))</f>
        <v/>
      </c>
      <c r="AN165" s="7">
        <f>IF(AM165="","",IF(AND(AM165="Non",S165&lt;&gt;"",S165&lt;'Tableau de bord'!$C$7),"Oui","Non"))</f>
        <v/>
      </c>
      <c r="AO165" s="7">
        <f>IF(A165="","",IF(COUNTIF($A$5:$A$504,A165)&gt;1,"N° d’OT en double",IF(COUNTIF('Sites et équipements'!$D$5:$D$204,F165)=0,"Code installation inconnu",IF(OR(D165="",J165="",N165="",M165=""),"Champ obligatoire manquant",IF(AND(R165="",S165=""),"Date de demande ou planifiée manquante",IF(AND(AM165="Oui",V165=""),"Date de réalisation manquante",IF(AND(N165="Clôturé",W165=""),"Date de clôture manquante",IF(OR(AND(T165&lt;&gt;"",R165&lt;&gt;"",T165&lt;R165),AND(U165&lt;&gt;"",T165&lt;&gt;"",U165&lt;T165)),"Chronologie incohérente",IF(AND(Q165="Oui",U165=""),"Rétablissement non daté","OK")))))))))</f>
        <v/>
      </c>
      <c r="AP165" s="16">
        <f>IF(R165&lt;&gt;"",R165,IF(S165&lt;&gt;"",S165,""))</f>
        <v/>
      </c>
      <c r="AQ165" s="7">
        <f>IF(AND(A165&lt;&gt;"",OR('Tableau de bord'!$C$9="",D165='Tableau de bord'!$C$9),OR('Tableau de bord'!$C$10="",E165='Tableau de bord'!$C$10),OR('Tableau de bord'!$C$11="",G165='Tableau de bord'!$C$11),OR('Tableau de bord'!$C$12="",H165='Tableau de bord'!$C$12),OR('Tableau de bord'!$C$13="",J165='Tableau de bord'!$C$13),OR('Tableau de bord'!$C$14="",N165='Tableau de bord'!$C$14),OR('Tableau de bord'!$C$15="",M165='Tableau de bord'!$C$15),OR('Tableau de bord'!$C$16="",O165='Tableau de bord'!$C$16),OR('Tableau de bord'!$C$17="",AD165='Tableau de bord'!$C$17)),1,0)</f>
        <v/>
      </c>
      <c r="AR165" s="7">
        <f>IF(AND(A165&lt;&gt;"",AP165&lt;&gt;""),IF(AND(AP165&gt;='Tableau de bord'!$C$5,AP165&lt;'Tableau de bord'!$C$6+1),1,0),0)</f>
        <v/>
      </c>
      <c r="AS165" s="7">
        <f>IF(AND(AQ165=1,AR165=1),1,0)</f>
        <v/>
      </c>
      <c r="AT165" s="7">
        <f>IF(AND(AS165=1,J165="Corrective"),1,0)</f>
        <v/>
      </c>
      <c r="AU165" s="7">
        <f>IF(AND(AS165=1,J165="Préventive"),1,0)</f>
        <v/>
      </c>
      <c r="AV165" s="7">
        <f>IF(AND(AS165=1,Q165="Oui"),1,0)</f>
        <v/>
      </c>
      <c r="AW165" s="21">
        <f>IF(AND(AV165=1,AJ165&lt;&gt;""),AJ165,0)</f>
        <v/>
      </c>
      <c r="AX165" s="21">
        <f>IF(AND(AS165=1,Y165&lt;&gt;""),Y165,0)</f>
        <v/>
      </c>
      <c r="AY165" s="22">
        <f>IF(AND(AS165=1,AH165&lt;&gt;""),AH165,0)</f>
        <v/>
      </c>
      <c r="AZ165" s="22">
        <f>IF(AS165=1,SUM(AE165:AF165),0)</f>
        <v/>
      </c>
      <c r="BA165" s="22">
        <f>IF(AND(AS165=1,AC165="Hors forfait"),AY165,0)</f>
        <v/>
      </c>
      <c r="BB165" s="7">
        <f>IF(AND(AS165=1,AK165&lt;&gt;""),1,0)</f>
        <v/>
      </c>
      <c r="BC165" s="7">
        <f>IF(AND(BB165=1,AK165="Oui"),1,0)</f>
        <v/>
      </c>
      <c r="BD165" s="7">
        <f>IF(AND(AS165=1,AL165&lt;&gt;""),1,0)</f>
        <v/>
      </c>
      <c r="BE165" s="7">
        <f>IF(AND(BD165=1,AL165="Oui"),1,0)</f>
        <v/>
      </c>
      <c r="BF165" s="7">
        <f>IF(AND(AQ165=1,AM165="Non"),1,0)</f>
        <v/>
      </c>
      <c r="BG165" s="21">
        <f>IF(AND(BF165=1,Z165&lt;&gt;""),Z165,0)</f>
        <v/>
      </c>
      <c r="BH165" s="7">
        <f>IF(AND(BF165=1,AN165="Oui"),1,0)</f>
        <v/>
      </c>
      <c r="BI165" s="7">
        <f>IF(AS165=1,N165,"")</f>
        <v/>
      </c>
      <c r="BJ165" s="7">
        <f>IF(BF165=1,N165,"")</f>
        <v/>
      </c>
      <c r="BK165" s="7">
        <f>IF(BF165=1,M165,"")</f>
        <v/>
      </c>
      <c r="BL165" s="7">
        <f>IF(AR165=1,D165&amp;" | "&amp;J165,"")</f>
        <v/>
      </c>
      <c r="BM165" s="7">
        <f>IF(AND(AR165=1,AL165="Non"),D165,"")</f>
        <v/>
      </c>
      <c r="BN165" s="7">
        <f>IF(OR(AO165="",AO165="OK"),0,1)</f>
        <v/>
      </c>
    </row>
    <row r="166" ht="18" customHeight="1">
      <c r="A166" s="7" t="n"/>
      <c r="B166" s="7" t="n"/>
      <c r="C166" s="7" t="n"/>
      <c r="D166" s="7" t="n"/>
      <c r="E166" s="7" t="n"/>
      <c r="F166" s="7" t="n"/>
      <c r="G166" s="7" t="n"/>
      <c r="H166" s="7" t="n"/>
      <c r="I166" s="7" t="n"/>
      <c r="J166" s="7" t="n"/>
      <c r="K166" s="7" t="n"/>
      <c r="L166" s="7" t="n"/>
      <c r="M166" s="7" t="n"/>
      <c r="N166" s="7" t="n"/>
      <c r="O166" s="7" t="n"/>
      <c r="P166" s="7" t="n"/>
      <c r="Q166" s="7" t="n"/>
      <c r="R166" s="20" t="n"/>
      <c r="S166" s="16" t="n"/>
      <c r="T166" s="20" t="n"/>
      <c r="U166" s="20" t="n"/>
      <c r="V166" s="16" t="n"/>
      <c r="W166" s="16" t="n"/>
      <c r="X166" s="21" t="n"/>
      <c r="Y166" s="21" t="n"/>
      <c r="Z166" s="21" t="n"/>
      <c r="AA166" s="21" t="n"/>
      <c r="AB166" s="21" t="n"/>
      <c r="AC166" s="7" t="n"/>
      <c r="AD166" s="7" t="n"/>
      <c r="AE166" s="22" t="n"/>
      <c r="AF166" s="22" t="n"/>
      <c r="AG166" s="22" t="n"/>
      <c r="AH166" s="22">
        <f>IF(A166="","",SUM(AE166:AG166))</f>
        <v/>
      </c>
      <c r="AI166" s="21">
        <f>IF(AND(R166&lt;&gt;"",T166&lt;&gt;""),(T166-R166)*24,"")</f>
        <v/>
      </c>
      <c r="AJ166" s="21">
        <f>IF(AND(R166&lt;&gt;"",U166&lt;&gt;""),(U166-R166)*24,"")</f>
        <v/>
      </c>
      <c r="AK166" s="7">
        <f>IF(OR(AA166="",AI166=""),"",IF(AI166&lt;=AA166,"Oui","Non"))</f>
        <v/>
      </c>
      <c r="AL166" s="7">
        <f>IF(OR(AB166="",AJ166=""),"",IF(AJ166&lt;=AB166,"Oui","Non"))</f>
        <v/>
      </c>
      <c r="AM166" s="7">
        <f>IF(A166="","",IF(OR(N166="Réalisé",N166="Clôturé"),"Oui","Non"))</f>
        <v/>
      </c>
      <c r="AN166" s="7">
        <f>IF(AM166="","",IF(AND(AM166="Non",S166&lt;&gt;"",S166&lt;'Tableau de bord'!$C$7),"Oui","Non"))</f>
        <v/>
      </c>
      <c r="AO166" s="7">
        <f>IF(A166="","",IF(COUNTIF($A$5:$A$504,A166)&gt;1,"N° d’OT en double",IF(COUNTIF('Sites et équipements'!$D$5:$D$204,F166)=0,"Code installation inconnu",IF(OR(D166="",J166="",N166="",M166=""),"Champ obligatoire manquant",IF(AND(R166="",S166=""),"Date de demande ou planifiée manquante",IF(AND(AM166="Oui",V166=""),"Date de réalisation manquante",IF(AND(N166="Clôturé",W166=""),"Date de clôture manquante",IF(OR(AND(T166&lt;&gt;"",R166&lt;&gt;"",T166&lt;R166),AND(U166&lt;&gt;"",T166&lt;&gt;"",U166&lt;T166)),"Chronologie incohérente",IF(AND(Q166="Oui",U166=""),"Rétablissement non daté","OK")))))))))</f>
        <v/>
      </c>
      <c r="AP166" s="16">
        <f>IF(R166&lt;&gt;"",R166,IF(S166&lt;&gt;"",S166,""))</f>
        <v/>
      </c>
      <c r="AQ166" s="7">
        <f>IF(AND(A166&lt;&gt;"",OR('Tableau de bord'!$C$9="",D166='Tableau de bord'!$C$9),OR('Tableau de bord'!$C$10="",E166='Tableau de bord'!$C$10),OR('Tableau de bord'!$C$11="",G166='Tableau de bord'!$C$11),OR('Tableau de bord'!$C$12="",H166='Tableau de bord'!$C$12),OR('Tableau de bord'!$C$13="",J166='Tableau de bord'!$C$13),OR('Tableau de bord'!$C$14="",N166='Tableau de bord'!$C$14),OR('Tableau de bord'!$C$15="",M166='Tableau de bord'!$C$15),OR('Tableau de bord'!$C$16="",O166='Tableau de bord'!$C$16),OR('Tableau de bord'!$C$17="",AD166='Tableau de bord'!$C$17)),1,0)</f>
        <v/>
      </c>
      <c r="AR166" s="7">
        <f>IF(AND(A166&lt;&gt;"",AP166&lt;&gt;""),IF(AND(AP166&gt;='Tableau de bord'!$C$5,AP166&lt;'Tableau de bord'!$C$6+1),1,0),0)</f>
        <v/>
      </c>
      <c r="AS166" s="7">
        <f>IF(AND(AQ166=1,AR166=1),1,0)</f>
        <v/>
      </c>
      <c r="AT166" s="7">
        <f>IF(AND(AS166=1,J166="Corrective"),1,0)</f>
        <v/>
      </c>
      <c r="AU166" s="7">
        <f>IF(AND(AS166=1,J166="Préventive"),1,0)</f>
        <v/>
      </c>
      <c r="AV166" s="7">
        <f>IF(AND(AS166=1,Q166="Oui"),1,0)</f>
        <v/>
      </c>
      <c r="AW166" s="21">
        <f>IF(AND(AV166=1,AJ166&lt;&gt;""),AJ166,0)</f>
        <v/>
      </c>
      <c r="AX166" s="21">
        <f>IF(AND(AS166=1,Y166&lt;&gt;""),Y166,0)</f>
        <v/>
      </c>
      <c r="AY166" s="22">
        <f>IF(AND(AS166=1,AH166&lt;&gt;""),AH166,0)</f>
        <v/>
      </c>
      <c r="AZ166" s="22">
        <f>IF(AS166=1,SUM(AE166:AF166),0)</f>
        <v/>
      </c>
      <c r="BA166" s="22">
        <f>IF(AND(AS166=1,AC166="Hors forfait"),AY166,0)</f>
        <v/>
      </c>
      <c r="BB166" s="7">
        <f>IF(AND(AS166=1,AK166&lt;&gt;""),1,0)</f>
        <v/>
      </c>
      <c r="BC166" s="7">
        <f>IF(AND(BB166=1,AK166="Oui"),1,0)</f>
        <v/>
      </c>
      <c r="BD166" s="7">
        <f>IF(AND(AS166=1,AL166&lt;&gt;""),1,0)</f>
        <v/>
      </c>
      <c r="BE166" s="7">
        <f>IF(AND(BD166=1,AL166="Oui"),1,0)</f>
        <v/>
      </c>
      <c r="BF166" s="7">
        <f>IF(AND(AQ166=1,AM166="Non"),1,0)</f>
        <v/>
      </c>
      <c r="BG166" s="21">
        <f>IF(AND(BF166=1,Z166&lt;&gt;""),Z166,0)</f>
        <v/>
      </c>
      <c r="BH166" s="7">
        <f>IF(AND(BF166=1,AN166="Oui"),1,0)</f>
        <v/>
      </c>
      <c r="BI166" s="7">
        <f>IF(AS166=1,N166,"")</f>
        <v/>
      </c>
      <c r="BJ166" s="7">
        <f>IF(BF166=1,N166,"")</f>
        <v/>
      </c>
      <c r="BK166" s="7">
        <f>IF(BF166=1,M166,"")</f>
        <v/>
      </c>
      <c r="BL166" s="7">
        <f>IF(AR166=1,D166&amp;" | "&amp;J166,"")</f>
        <v/>
      </c>
      <c r="BM166" s="7">
        <f>IF(AND(AR166=1,AL166="Non"),D166,"")</f>
        <v/>
      </c>
      <c r="BN166" s="7">
        <f>IF(OR(AO166="",AO166="OK"),0,1)</f>
        <v/>
      </c>
    </row>
    <row r="167" ht="18" customHeight="1">
      <c r="A167" s="7" t="n"/>
      <c r="B167" s="7" t="n"/>
      <c r="C167" s="7" t="n"/>
      <c r="D167" s="7" t="n"/>
      <c r="E167" s="7" t="n"/>
      <c r="F167" s="7" t="n"/>
      <c r="G167" s="7" t="n"/>
      <c r="H167" s="7" t="n"/>
      <c r="I167" s="7" t="n"/>
      <c r="J167" s="7" t="n"/>
      <c r="K167" s="7" t="n"/>
      <c r="L167" s="7" t="n"/>
      <c r="M167" s="7" t="n"/>
      <c r="N167" s="7" t="n"/>
      <c r="O167" s="7" t="n"/>
      <c r="P167" s="7" t="n"/>
      <c r="Q167" s="7" t="n"/>
      <c r="R167" s="20" t="n"/>
      <c r="S167" s="16" t="n"/>
      <c r="T167" s="20" t="n"/>
      <c r="U167" s="20" t="n"/>
      <c r="V167" s="16" t="n"/>
      <c r="W167" s="16" t="n"/>
      <c r="X167" s="21" t="n"/>
      <c r="Y167" s="21" t="n"/>
      <c r="Z167" s="21" t="n"/>
      <c r="AA167" s="21" t="n"/>
      <c r="AB167" s="21" t="n"/>
      <c r="AC167" s="7" t="n"/>
      <c r="AD167" s="7" t="n"/>
      <c r="AE167" s="22" t="n"/>
      <c r="AF167" s="22" t="n"/>
      <c r="AG167" s="22" t="n"/>
      <c r="AH167" s="22">
        <f>IF(A167="","",SUM(AE167:AG167))</f>
        <v/>
      </c>
      <c r="AI167" s="21">
        <f>IF(AND(R167&lt;&gt;"",T167&lt;&gt;""),(T167-R167)*24,"")</f>
        <v/>
      </c>
      <c r="AJ167" s="21">
        <f>IF(AND(R167&lt;&gt;"",U167&lt;&gt;""),(U167-R167)*24,"")</f>
        <v/>
      </c>
      <c r="AK167" s="7">
        <f>IF(OR(AA167="",AI167=""),"",IF(AI167&lt;=AA167,"Oui","Non"))</f>
        <v/>
      </c>
      <c r="AL167" s="7">
        <f>IF(OR(AB167="",AJ167=""),"",IF(AJ167&lt;=AB167,"Oui","Non"))</f>
        <v/>
      </c>
      <c r="AM167" s="7">
        <f>IF(A167="","",IF(OR(N167="Réalisé",N167="Clôturé"),"Oui","Non"))</f>
        <v/>
      </c>
      <c r="AN167" s="7">
        <f>IF(AM167="","",IF(AND(AM167="Non",S167&lt;&gt;"",S167&lt;'Tableau de bord'!$C$7),"Oui","Non"))</f>
        <v/>
      </c>
      <c r="AO167" s="7">
        <f>IF(A167="","",IF(COUNTIF($A$5:$A$504,A167)&gt;1,"N° d’OT en double",IF(COUNTIF('Sites et équipements'!$D$5:$D$204,F167)=0,"Code installation inconnu",IF(OR(D167="",J167="",N167="",M167=""),"Champ obligatoire manquant",IF(AND(R167="",S167=""),"Date de demande ou planifiée manquante",IF(AND(AM167="Oui",V167=""),"Date de réalisation manquante",IF(AND(N167="Clôturé",W167=""),"Date de clôture manquante",IF(OR(AND(T167&lt;&gt;"",R167&lt;&gt;"",T167&lt;R167),AND(U167&lt;&gt;"",T167&lt;&gt;"",U167&lt;T167)),"Chronologie incohérente",IF(AND(Q167="Oui",U167=""),"Rétablissement non daté","OK")))))))))</f>
        <v/>
      </c>
      <c r="AP167" s="16">
        <f>IF(R167&lt;&gt;"",R167,IF(S167&lt;&gt;"",S167,""))</f>
        <v/>
      </c>
      <c r="AQ167" s="7">
        <f>IF(AND(A167&lt;&gt;"",OR('Tableau de bord'!$C$9="",D167='Tableau de bord'!$C$9),OR('Tableau de bord'!$C$10="",E167='Tableau de bord'!$C$10),OR('Tableau de bord'!$C$11="",G167='Tableau de bord'!$C$11),OR('Tableau de bord'!$C$12="",H167='Tableau de bord'!$C$12),OR('Tableau de bord'!$C$13="",J167='Tableau de bord'!$C$13),OR('Tableau de bord'!$C$14="",N167='Tableau de bord'!$C$14),OR('Tableau de bord'!$C$15="",M167='Tableau de bord'!$C$15),OR('Tableau de bord'!$C$16="",O167='Tableau de bord'!$C$16),OR('Tableau de bord'!$C$17="",AD167='Tableau de bord'!$C$17)),1,0)</f>
        <v/>
      </c>
      <c r="AR167" s="7">
        <f>IF(AND(A167&lt;&gt;"",AP167&lt;&gt;""),IF(AND(AP167&gt;='Tableau de bord'!$C$5,AP167&lt;'Tableau de bord'!$C$6+1),1,0),0)</f>
        <v/>
      </c>
      <c r="AS167" s="7">
        <f>IF(AND(AQ167=1,AR167=1),1,0)</f>
        <v/>
      </c>
      <c r="AT167" s="7">
        <f>IF(AND(AS167=1,J167="Corrective"),1,0)</f>
        <v/>
      </c>
      <c r="AU167" s="7">
        <f>IF(AND(AS167=1,J167="Préventive"),1,0)</f>
        <v/>
      </c>
      <c r="AV167" s="7">
        <f>IF(AND(AS167=1,Q167="Oui"),1,0)</f>
        <v/>
      </c>
      <c r="AW167" s="21">
        <f>IF(AND(AV167=1,AJ167&lt;&gt;""),AJ167,0)</f>
        <v/>
      </c>
      <c r="AX167" s="21">
        <f>IF(AND(AS167=1,Y167&lt;&gt;""),Y167,0)</f>
        <v/>
      </c>
      <c r="AY167" s="22">
        <f>IF(AND(AS167=1,AH167&lt;&gt;""),AH167,0)</f>
        <v/>
      </c>
      <c r="AZ167" s="22">
        <f>IF(AS167=1,SUM(AE167:AF167),0)</f>
        <v/>
      </c>
      <c r="BA167" s="22">
        <f>IF(AND(AS167=1,AC167="Hors forfait"),AY167,0)</f>
        <v/>
      </c>
      <c r="BB167" s="7">
        <f>IF(AND(AS167=1,AK167&lt;&gt;""),1,0)</f>
        <v/>
      </c>
      <c r="BC167" s="7">
        <f>IF(AND(BB167=1,AK167="Oui"),1,0)</f>
        <v/>
      </c>
      <c r="BD167" s="7">
        <f>IF(AND(AS167=1,AL167&lt;&gt;""),1,0)</f>
        <v/>
      </c>
      <c r="BE167" s="7">
        <f>IF(AND(BD167=1,AL167="Oui"),1,0)</f>
        <v/>
      </c>
      <c r="BF167" s="7">
        <f>IF(AND(AQ167=1,AM167="Non"),1,0)</f>
        <v/>
      </c>
      <c r="BG167" s="21">
        <f>IF(AND(BF167=1,Z167&lt;&gt;""),Z167,0)</f>
        <v/>
      </c>
      <c r="BH167" s="7">
        <f>IF(AND(BF167=1,AN167="Oui"),1,0)</f>
        <v/>
      </c>
      <c r="BI167" s="7">
        <f>IF(AS167=1,N167,"")</f>
        <v/>
      </c>
      <c r="BJ167" s="7">
        <f>IF(BF167=1,N167,"")</f>
        <v/>
      </c>
      <c r="BK167" s="7">
        <f>IF(BF167=1,M167,"")</f>
        <v/>
      </c>
      <c r="BL167" s="7">
        <f>IF(AR167=1,D167&amp;" | "&amp;J167,"")</f>
        <v/>
      </c>
      <c r="BM167" s="7">
        <f>IF(AND(AR167=1,AL167="Non"),D167,"")</f>
        <v/>
      </c>
      <c r="BN167" s="7">
        <f>IF(OR(AO167="",AO167="OK"),0,1)</f>
        <v/>
      </c>
    </row>
    <row r="168" ht="18" customHeight="1">
      <c r="A168" s="7" t="n"/>
      <c r="B168" s="7" t="n"/>
      <c r="C168" s="7" t="n"/>
      <c r="D168" s="7" t="n"/>
      <c r="E168" s="7" t="n"/>
      <c r="F168" s="7" t="n"/>
      <c r="G168" s="7" t="n"/>
      <c r="H168" s="7" t="n"/>
      <c r="I168" s="7" t="n"/>
      <c r="J168" s="7" t="n"/>
      <c r="K168" s="7" t="n"/>
      <c r="L168" s="7" t="n"/>
      <c r="M168" s="7" t="n"/>
      <c r="N168" s="7" t="n"/>
      <c r="O168" s="7" t="n"/>
      <c r="P168" s="7" t="n"/>
      <c r="Q168" s="7" t="n"/>
      <c r="R168" s="20" t="n"/>
      <c r="S168" s="16" t="n"/>
      <c r="T168" s="20" t="n"/>
      <c r="U168" s="20" t="n"/>
      <c r="V168" s="16" t="n"/>
      <c r="W168" s="16" t="n"/>
      <c r="X168" s="21" t="n"/>
      <c r="Y168" s="21" t="n"/>
      <c r="Z168" s="21" t="n"/>
      <c r="AA168" s="21" t="n"/>
      <c r="AB168" s="21" t="n"/>
      <c r="AC168" s="7" t="n"/>
      <c r="AD168" s="7" t="n"/>
      <c r="AE168" s="22" t="n"/>
      <c r="AF168" s="22" t="n"/>
      <c r="AG168" s="22" t="n"/>
      <c r="AH168" s="22">
        <f>IF(A168="","",SUM(AE168:AG168))</f>
        <v/>
      </c>
      <c r="AI168" s="21">
        <f>IF(AND(R168&lt;&gt;"",T168&lt;&gt;""),(T168-R168)*24,"")</f>
        <v/>
      </c>
      <c r="AJ168" s="21">
        <f>IF(AND(R168&lt;&gt;"",U168&lt;&gt;""),(U168-R168)*24,"")</f>
        <v/>
      </c>
      <c r="AK168" s="7">
        <f>IF(OR(AA168="",AI168=""),"",IF(AI168&lt;=AA168,"Oui","Non"))</f>
        <v/>
      </c>
      <c r="AL168" s="7">
        <f>IF(OR(AB168="",AJ168=""),"",IF(AJ168&lt;=AB168,"Oui","Non"))</f>
        <v/>
      </c>
      <c r="AM168" s="7">
        <f>IF(A168="","",IF(OR(N168="Réalisé",N168="Clôturé"),"Oui","Non"))</f>
        <v/>
      </c>
      <c r="AN168" s="7">
        <f>IF(AM168="","",IF(AND(AM168="Non",S168&lt;&gt;"",S168&lt;'Tableau de bord'!$C$7),"Oui","Non"))</f>
        <v/>
      </c>
      <c r="AO168" s="7">
        <f>IF(A168="","",IF(COUNTIF($A$5:$A$504,A168)&gt;1,"N° d’OT en double",IF(COUNTIF('Sites et équipements'!$D$5:$D$204,F168)=0,"Code installation inconnu",IF(OR(D168="",J168="",N168="",M168=""),"Champ obligatoire manquant",IF(AND(R168="",S168=""),"Date de demande ou planifiée manquante",IF(AND(AM168="Oui",V168=""),"Date de réalisation manquante",IF(AND(N168="Clôturé",W168=""),"Date de clôture manquante",IF(OR(AND(T168&lt;&gt;"",R168&lt;&gt;"",T168&lt;R168),AND(U168&lt;&gt;"",T168&lt;&gt;"",U168&lt;T168)),"Chronologie incohérente",IF(AND(Q168="Oui",U168=""),"Rétablissement non daté","OK")))))))))</f>
        <v/>
      </c>
      <c r="AP168" s="16">
        <f>IF(R168&lt;&gt;"",R168,IF(S168&lt;&gt;"",S168,""))</f>
        <v/>
      </c>
      <c r="AQ168" s="7">
        <f>IF(AND(A168&lt;&gt;"",OR('Tableau de bord'!$C$9="",D168='Tableau de bord'!$C$9),OR('Tableau de bord'!$C$10="",E168='Tableau de bord'!$C$10),OR('Tableau de bord'!$C$11="",G168='Tableau de bord'!$C$11),OR('Tableau de bord'!$C$12="",H168='Tableau de bord'!$C$12),OR('Tableau de bord'!$C$13="",J168='Tableau de bord'!$C$13),OR('Tableau de bord'!$C$14="",N168='Tableau de bord'!$C$14),OR('Tableau de bord'!$C$15="",M168='Tableau de bord'!$C$15),OR('Tableau de bord'!$C$16="",O168='Tableau de bord'!$C$16),OR('Tableau de bord'!$C$17="",AD168='Tableau de bord'!$C$17)),1,0)</f>
        <v/>
      </c>
      <c r="AR168" s="7">
        <f>IF(AND(A168&lt;&gt;"",AP168&lt;&gt;""),IF(AND(AP168&gt;='Tableau de bord'!$C$5,AP168&lt;'Tableau de bord'!$C$6+1),1,0),0)</f>
        <v/>
      </c>
      <c r="AS168" s="7">
        <f>IF(AND(AQ168=1,AR168=1),1,0)</f>
        <v/>
      </c>
      <c r="AT168" s="7">
        <f>IF(AND(AS168=1,J168="Corrective"),1,0)</f>
        <v/>
      </c>
      <c r="AU168" s="7">
        <f>IF(AND(AS168=1,J168="Préventive"),1,0)</f>
        <v/>
      </c>
      <c r="AV168" s="7">
        <f>IF(AND(AS168=1,Q168="Oui"),1,0)</f>
        <v/>
      </c>
      <c r="AW168" s="21">
        <f>IF(AND(AV168=1,AJ168&lt;&gt;""),AJ168,0)</f>
        <v/>
      </c>
      <c r="AX168" s="21">
        <f>IF(AND(AS168=1,Y168&lt;&gt;""),Y168,0)</f>
        <v/>
      </c>
      <c r="AY168" s="22">
        <f>IF(AND(AS168=1,AH168&lt;&gt;""),AH168,0)</f>
        <v/>
      </c>
      <c r="AZ168" s="22">
        <f>IF(AS168=1,SUM(AE168:AF168),0)</f>
        <v/>
      </c>
      <c r="BA168" s="22">
        <f>IF(AND(AS168=1,AC168="Hors forfait"),AY168,0)</f>
        <v/>
      </c>
      <c r="BB168" s="7">
        <f>IF(AND(AS168=1,AK168&lt;&gt;""),1,0)</f>
        <v/>
      </c>
      <c r="BC168" s="7">
        <f>IF(AND(BB168=1,AK168="Oui"),1,0)</f>
        <v/>
      </c>
      <c r="BD168" s="7">
        <f>IF(AND(AS168=1,AL168&lt;&gt;""),1,0)</f>
        <v/>
      </c>
      <c r="BE168" s="7">
        <f>IF(AND(BD168=1,AL168="Oui"),1,0)</f>
        <v/>
      </c>
      <c r="BF168" s="7">
        <f>IF(AND(AQ168=1,AM168="Non"),1,0)</f>
        <v/>
      </c>
      <c r="BG168" s="21">
        <f>IF(AND(BF168=1,Z168&lt;&gt;""),Z168,0)</f>
        <v/>
      </c>
      <c r="BH168" s="7">
        <f>IF(AND(BF168=1,AN168="Oui"),1,0)</f>
        <v/>
      </c>
      <c r="BI168" s="7">
        <f>IF(AS168=1,N168,"")</f>
        <v/>
      </c>
      <c r="BJ168" s="7">
        <f>IF(BF168=1,N168,"")</f>
        <v/>
      </c>
      <c r="BK168" s="7">
        <f>IF(BF168=1,M168,"")</f>
        <v/>
      </c>
      <c r="BL168" s="7">
        <f>IF(AR168=1,D168&amp;" | "&amp;J168,"")</f>
        <v/>
      </c>
      <c r="BM168" s="7">
        <f>IF(AND(AR168=1,AL168="Non"),D168,"")</f>
        <v/>
      </c>
      <c r="BN168" s="7">
        <f>IF(OR(AO168="",AO168="OK"),0,1)</f>
        <v/>
      </c>
    </row>
    <row r="169" ht="18" customHeight="1">
      <c r="A169" s="7" t="n"/>
      <c r="B169" s="7" t="n"/>
      <c r="C169" s="7" t="n"/>
      <c r="D169" s="7" t="n"/>
      <c r="E169" s="7" t="n"/>
      <c r="F169" s="7" t="n"/>
      <c r="G169" s="7" t="n"/>
      <c r="H169" s="7" t="n"/>
      <c r="I169" s="7" t="n"/>
      <c r="J169" s="7" t="n"/>
      <c r="K169" s="7" t="n"/>
      <c r="L169" s="7" t="n"/>
      <c r="M169" s="7" t="n"/>
      <c r="N169" s="7" t="n"/>
      <c r="O169" s="7" t="n"/>
      <c r="P169" s="7" t="n"/>
      <c r="Q169" s="7" t="n"/>
      <c r="R169" s="20" t="n"/>
      <c r="S169" s="16" t="n"/>
      <c r="T169" s="20" t="n"/>
      <c r="U169" s="20" t="n"/>
      <c r="V169" s="16" t="n"/>
      <c r="W169" s="16" t="n"/>
      <c r="X169" s="21" t="n"/>
      <c r="Y169" s="21" t="n"/>
      <c r="Z169" s="21" t="n"/>
      <c r="AA169" s="21" t="n"/>
      <c r="AB169" s="21" t="n"/>
      <c r="AC169" s="7" t="n"/>
      <c r="AD169" s="7" t="n"/>
      <c r="AE169" s="22" t="n"/>
      <c r="AF169" s="22" t="n"/>
      <c r="AG169" s="22" t="n"/>
      <c r="AH169" s="22">
        <f>IF(A169="","",SUM(AE169:AG169))</f>
        <v/>
      </c>
      <c r="AI169" s="21">
        <f>IF(AND(R169&lt;&gt;"",T169&lt;&gt;""),(T169-R169)*24,"")</f>
        <v/>
      </c>
      <c r="AJ169" s="21">
        <f>IF(AND(R169&lt;&gt;"",U169&lt;&gt;""),(U169-R169)*24,"")</f>
        <v/>
      </c>
      <c r="AK169" s="7">
        <f>IF(OR(AA169="",AI169=""),"",IF(AI169&lt;=AA169,"Oui","Non"))</f>
        <v/>
      </c>
      <c r="AL169" s="7">
        <f>IF(OR(AB169="",AJ169=""),"",IF(AJ169&lt;=AB169,"Oui","Non"))</f>
        <v/>
      </c>
      <c r="AM169" s="7">
        <f>IF(A169="","",IF(OR(N169="Réalisé",N169="Clôturé"),"Oui","Non"))</f>
        <v/>
      </c>
      <c r="AN169" s="7">
        <f>IF(AM169="","",IF(AND(AM169="Non",S169&lt;&gt;"",S169&lt;'Tableau de bord'!$C$7),"Oui","Non"))</f>
        <v/>
      </c>
      <c r="AO169" s="7">
        <f>IF(A169="","",IF(COUNTIF($A$5:$A$504,A169)&gt;1,"N° d’OT en double",IF(COUNTIF('Sites et équipements'!$D$5:$D$204,F169)=0,"Code installation inconnu",IF(OR(D169="",J169="",N169="",M169=""),"Champ obligatoire manquant",IF(AND(R169="",S169=""),"Date de demande ou planifiée manquante",IF(AND(AM169="Oui",V169=""),"Date de réalisation manquante",IF(AND(N169="Clôturé",W169=""),"Date de clôture manquante",IF(OR(AND(T169&lt;&gt;"",R169&lt;&gt;"",T169&lt;R169),AND(U169&lt;&gt;"",T169&lt;&gt;"",U169&lt;T169)),"Chronologie incohérente",IF(AND(Q169="Oui",U169=""),"Rétablissement non daté","OK")))))))))</f>
        <v/>
      </c>
      <c r="AP169" s="16">
        <f>IF(R169&lt;&gt;"",R169,IF(S169&lt;&gt;"",S169,""))</f>
        <v/>
      </c>
      <c r="AQ169" s="7">
        <f>IF(AND(A169&lt;&gt;"",OR('Tableau de bord'!$C$9="",D169='Tableau de bord'!$C$9),OR('Tableau de bord'!$C$10="",E169='Tableau de bord'!$C$10),OR('Tableau de bord'!$C$11="",G169='Tableau de bord'!$C$11),OR('Tableau de bord'!$C$12="",H169='Tableau de bord'!$C$12),OR('Tableau de bord'!$C$13="",J169='Tableau de bord'!$C$13),OR('Tableau de bord'!$C$14="",N169='Tableau de bord'!$C$14),OR('Tableau de bord'!$C$15="",M169='Tableau de bord'!$C$15),OR('Tableau de bord'!$C$16="",O169='Tableau de bord'!$C$16),OR('Tableau de bord'!$C$17="",AD169='Tableau de bord'!$C$17)),1,0)</f>
        <v/>
      </c>
      <c r="AR169" s="7">
        <f>IF(AND(A169&lt;&gt;"",AP169&lt;&gt;""),IF(AND(AP169&gt;='Tableau de bord'!$C$5,AP169&lt;'Tableau de bord'!$C$6+1),1,0),0)</f>
        <v/>
      </c>
      <c r="AS169" s="7">
        <f>IF(AND(AQ169=1,AR169=1),1,0)</f>
        <v/>
      </c>
      <c r="AT169" s="7">
        <f>IF(AND(AS169=1,J169="Corrective"),1,0)</f>
        <v/>
      </c>
      <c r="AU169" s="7">
        <f>IF(AND(AS169=1,J169="Préventive"),1,0)</f>
        <v/>
      </c>
      <c r="AV169" s="7">
        <f>IF(AND(AS169=1,Q169="Oui"),1,0)</f>
        <v/>
      </c>
      <c r="AW169" s="21">
        <f>IF(AND(AV169=1,AJ169&lt;&gt;""),AJ169,0)</f>
        <v/>
      </c>
      <c r="AX169" s="21">
        <f>IF(AND(AS169=1,Y169&lt;&gt;""),Y169,0)</f>
        <v/>
      </c>
      <c r="AY169" s="22">
        <f>IF(AND(AS169=1,AH169&lt;&gt;""),AH169,0)</f>
        <v/>
      </c>
      <c r="AZ169" s="22">
        <f>IF(AS169=1,SUM(AE169:AF169),0)</f>
        <v/>
      </c>
      <c r="BA169" s="22">
        <f>IF(AND(AS169=1,AC169="Hors forfait"),AY169,0)</f>
        <v/>
      </c>
      <c r="BB169" s="7">
        <f>IF(AND(AS169=1,AK169&lt;&gt;""),1,0)</f>
        <v/>
      </c>
      <c r="BC169" s="7">
        <f>IF(AND(BB169=1,AK169="Oui"),1,0)</f>
        <v/>
      </c>
      <c r="BD169" s="7">
        <f>IF(AND(AS169=1,AL169&lt;&gt;""),1,0)</f>
        <v/>
      </c>
      <c r="BE169" s="7">
        <f>IF(AND(BD169=1,AL169="Oui"),1,0)</f>
        <v/>
      </c>
      <c r="BF169" s="7">
        <f>IF(AND(AQ169=1,AM169="Non"),1,0)</f>
        <v/>
      </c>
      <c r="BG169" s="21">
        <f>IF(AND(BF169=1,Z169&lt;&gt;""),Z169,0)</f>
        <v/>
      </c>
      <c r="BH169" s="7">
        <f>IF(AND(BF169=1,AN169="Oui"),1,0)</f>
        <v/>
      </c>
      <c r="BI169" s="7">
        <f>IF(AS169=1,N169,"")</f>
        <v/>
      </c>
      <c r="BJ169" s="7">
        <f>IF(BF169=1,N169,"")</f>
        <v/>
      </c>
      <c r="BK169" s="7">
        <f>IF(BF169=1,M169,"")</f>
        <v/>
      </c>
      <c r="BL169" s="7">
        <f>IF(AR169=1,D169&amp;" | "&amp;J169,"")</f>
        <v/>
      </c>
      <c r="BM169" s="7">
        <f>IF(AND(AR169=1,AL169="Non"),D169,"")</f>
        <v/>
      </c>
      <c r="BN169" s="7">
        <f>IF(OR(AO169="",AO169="OK"),0,1)</f>
        <v/>
      </c>
    </row>
    <row r="170" ht="18" customHeight="1">
      <c r="A170" s="7" t="n"/>
      <c r="B170" s="7" t="n"/>
      <c r="C170" s="7" t="n"/>
      <c r="D170" s="7" t="n"/>
      <c r="E170" s="7" t="n"/>
      <c r="F170" s="7" t="n"/>
      <c r="G170" s="7" t="n"/>
      <c r="H170" s="7" t="n"/>
      <c r="I170" s="7" t="n"/>
      <c r="J170" s="7" t="n"/>
      <c r="K170" s="7" t="n"/>
      <c r="L170" s="7" t="n"/>
      <c r="M170" s="7" t="n"/>
      <c r="N170" s="7" t="n"/>
      <c r="O170" s="7" t="n"/>
      <c r="P170" s="7" t="n"/>
      <c r="Q170" s="7" t="n"/>
      <c r="R170" s="20" t="n"/>
      <c r="S170" s="16" t="n"/>
      <c r="T170" s="20" t="n"/>
      <c r="U170" s="20" t="n"/>
      <c r="V170" s="16" t="n"/>
      <c r="W170" s="16" t="n"/>
      <c r="X170" s="21" t="n"/>
      <c r="Y170" s="21" t="n"/>
      <c r="Z170" s="21" t="n"/>
      <c r="AA170" s="21" t="n"/>
      <c r="AB170" s="21" t="n"/>
      <c r="AC170" s="7" t="n"/>
      <c r="AD170" s="7" t="n"/>
      <c r="AE170" s="22" t="n"/>
      <c r="AF170" s="22" t="n"/>
      <c r="AG170" s="22" t="n"/>
      <c r="AH170" s="22">
        <f>IF(A170="","",SUM(AE170:AG170))</f>
        <v/>
      </c>
      <c r="AI170" s="21">
        <f>IF(AND(R170&lt;&gt;"",T170&lt;&gt;""),(T170-R170)*24,"")</f>
        <v/>
      </c>
      <c r="AJ170" s="21">
        <f>IF(AND(R170&lt;&gt;"",U170&lt;&gt;""),(U170-R170)*24,"")</f>
        <v/>
      </c>
      <c r="AK170" s="7">
        <f>IF(OR(AA170="",AI170=""),"",IF(AI170&lt;=AA170,"Oui","Non"))</f>
        <v/>
      </c>
      <c r="AL170" s="7">
        <f>IF(OR(AB170="",AJ170=""),"",IF(AJ170&lt;=AB170,"Oui","Non"))</f>
        <v/>
      </c>
      <c r="AM170" s="7">
        <f>IF(A170="","",IF(OR(N170="Réalisé",N170="Clôturé"),"Oui","Non"))</f>
        <v/>
      </c>
      <c r="AN170" s="7">
        <f>IF(AM170="","",IF(AND(AM170="Non",S170&lt;&gt;"",S170&lt;'Tableau de bord'!$C$7),"Oui","Non"))</f>
        <v/>
      </c>
      <c r="AO170" s="7">
        <f>IF(A170="","",IF(COUNTIF($A$5:$A$504,A170)&gt;1,"N° d’OT en double",IF(COUNTIF('Sites et équipements'!$D$5:$D$204,F170)=0,"Code installation inconnu",IF(OR(D170="",J170="",N170="",M170=""),"Champ obligatoire manquant",IF(AND(R170="",S170=""),"Date de demande ou planifiée manquante",IF(AND(AM170="Oui",V170=""),"Date de réalisation manquante",IF(AND(N170="Clôturé",W170=""),"Date de clôture manquante",IF(OR(AND(T170&lt;&gt;"",R170&lt;&gt;"",T170&lt;R170),AND(U170&lt;&gt;"",T170&lt;&gt;"",U170&lt;T170)),"Chronologie incohérente",IF(AND(Q170="Oui",U170=""),"Rétablissement non daté","OK")))))))))</f>
        <v/>
      </c>
      <c r="AP170" s="16">
        <f>IF(R170&lt;&gt;"",R170,IF(S170&lt;&gt;"",S170,""))</f>
        <v/>
      </c>
      <c r="AQ170" s="7">
        <f>IF(AND(A170&lt;&gt;"",OR('Tableau de bord'!$C$9="",D170='Tableau de bord'!$C$9),OR('Tableau de bord'!$C$10="",E170='Tableau de bord'!$C$10),OR('Tableau de bord'!$C$11="",G170='Tableau de bord'!$C$11),OR('Tableau de bord'!$C$12="",H170='Tableau de bord'!$C$12),OR('Tableau de bord'!$C$13="",J170='Tableau de bord'!$C$13),OR('Tableau de bord'!$C$14="",N170='Tableau de bord'!$C$14),OR('Tableau de bord'!$C$15="",M170='Tableau de bord'!$C$15),OR('Tableau de bord'!$C$16="",O170='Tableau de bord'!$C$16),OR('Tableau de bord'!$C$17="",AD170='Tableau de bord'!$C$17)),1,0)</f>
        <v/>
      </c>
      <c r="AR170" s="7">
        <f>IF(AND(A170&lt;&gt;"",AP170&lt;&gt;""),IF(AND(AP170&gt;='Tableau de bord'!$C$5,AP170&lt;'Tableau de bord'!$C$6+1),1,0),0)</f>
        <v/>
      </c>
      <c r="AS170" s="7">
        <f>IF(AND(AQ170=1,AR170=1),1,0)</f>
        <v/>
      </c>
      <c r="AT170" s="7">
        <f>IF(AND(AS170=1,J170="Corrective"),1,0)</f>
        <v/>
      </c>
      <c r="AU170" s="7">
        <f>IF(AND(AS170=1,J170="Préventive"),1,0)</f>
        <v/>
      </c>
      <c r="AV170" s="7">
        <f>IF(AND(AS170=1,Q170="Oui"),1,0)</f>
        <v/>
      </c>
      <c r="AW170" s="21">
        <f>IF(AND(AV170=1,AJ170&lt;&gt;""),AJ170,0)</f>
        <v/>
      </c>
      <c r="AX170" s="21">
        <f>IF(AND(AS170=1,Y170&lt;&gt;""),Y170,0)</f>
        <v/>
      </c>
      <c r="AY170" s="22">
        <f>IF(AND(AS170=1,AH170&lt;&gt;""),AH170,0)</f>
        <v/>
      </c>
      <c r="AZ170" s="22">
        <f>IF(AS170=1,SUM(AE170:AF170),0)</f>
        <v/>
      </c>
      <c r="BA170" s="22">
        <f>IF(AND(AS170=1,AC170="Hors forfait"),AY170,0)</f>
        <v/>
      </c>
      <c r="BB170" s="7">
        <f>IF(AND(AS170=1,AK170&lt;&gt;""),1,0)</f>
        <v/>
      </c>
      <c r="BC170" s="7">
        <f>IF(AND(BB170=1,AK170="Oui"),1,0)</f>
        <v/>
      </c>
      <c r="BD170" s="7">
        <f>IF(AND(AS170=1,AL170&lt;&gt;""),1,0)</f>
        <v/>
      </c>
      <c r="BE170" s="7">
        <f>IF(AND(BD170=1,AL170="Oui"),1,0)</f>
        <v/>
      </c>
      <c r="BF170" s="7">
        <f>IF(AND(AQ170=1,AM170="Non"),1,0)</f>
        <v/>
      </c>
      <c r="BG170" s="21">
        <f>IF(AND(BF170=1,Z170&lt;&gt;""),Z170,0)</f>
        <v/>
      </c>
      <c r="BH170" s="7">
        <f>IF(AND(BF170=1,AN170="Oui"),1,0)</f>
        <v/>
      </c>
      <c r="BI170" s="7">
        <f>IF(AS170=1,N170,"")</f>
        <v/>
      </c>
      <c r="BJ170" s="7">
        <f>IF(BF170=1,N170,"")</f>
        <v/>
      </c>
      <c r="BK170" s="7">
        <f>IF(BF170=1,M170,"")</f>
        <v/>
      </c>
      <c r="BL170" s="7">
        <f>IF(AR170=1,D170&amp;" | "&amp;J170,"")</f>
        <v/>
      </c>
      <c r="BM170" s="7">
        <f>IF(AND(AR170=1,AL170="Non"),D170,"")</f>
        <v/>
      </c>
      <c r="BN170" s="7">
        <f>IF(OR(AO170="",AO170="OK"),0,1)</f>
        <v/>
      </c>
    </row>
    <row r="171" ht="18" customHeight="1">
      <c r="A171" s="7" t="n"/>
      <c r="B171" s="7" t="n"/>
      <c r="C171" s="7" t="n"/>
      <c r="D171" s="7" t="n"/>
      <c r="E171" s="7" t="n"/>
      <c r="F171" s="7" t="n"/>
      <c r="G171" s="7" t="n"/>
      <c r="H171" s="7" t="n"/>
      <c r="I171" s="7" t="n"/>
      <c r="J171" s="7" t="n"/>
      <c r="K171" s="7" t="n"/>
      <c r="L171" s="7" t="n"/>
      <c r="M171" s="7" t="n"/>
      <c r="N171" s="7" t="n"/>
      <c r="O171" s="7" t="n"/>
      <c r="P171" s="7" t="n"/>
      <c r="Q171" s="7" t="n"/>
      <c r="R171" s="20" t="n"/>
      <c r="S171" s="16" t="n"/>
      <c r="T171" s="20" t="n"/>
      <c r="U171" s="20" t="n"/>
      <c r="V171" s="16" t="n"/>
      <c r="W171" s="16" t="n"/>
      <c r="X171" s="21" t="n"/>
      <c r="Y171" s="21" t="n"/>
      <c r="Z171" s="21" t="n"/>
      <c r="AA171" s="21" t="n"/>
      <c r="AB171" s="21" t="n"/>
      <c r="AC171" s="7" t="n"/>
      <c r="AD171" s="7" t="n"/>
      <c r="AE171" s="22" t="n"/>
      <c r="AF171" s="22" t="n"/>
      <c r="AG171" s="22" t="n"/>
      <c r="AH171" s="22">
        <f>IF(A171="","",SUM(AE171:AG171))</f>
        <v/>
      </c>
      <c r="AI171" s="21">
        <f>IF(AND(R171&lt;&gt;"",T171&lt;&gt;""),(T171-R171)*24,"")</f>
        <v/>
      </c>
      <c r="AJ171" s="21">
        <f>IF(AND(R171&lt;&gt;"",U171&lt;&gt;""),(U171-R171)*24,"")</f>
        <v/>
      </c>
      <c r="AK171" s="7">
        <f>IF(OR(AA171="",AI171=""),"",IF(AI171&lt;=AA171,"Oui","Non"))</f>
        <v/>
      </c>
      <c r="AL171" s="7">
        <f>IF(OR(AB171="",AJ171=""),"",IF(AJ171&lt;=AB171,"Oui","Non"))</f>
        <v/>
      </c>
      <c r="AM171" s="7">
        <f>IF(A171="","",IF(OR(N171="Réalisé",N171="Clôturé"),"Oui","Non"))</f>
        <v/>
      </c>
      <c r="AN171" s="7">
        <f>IF(AM171="","",IF(AND(AM171="Non",S171&lt;&gt;"",S171&lt;'Tableau de bord'!$C$7),"Oui","Non"))</f>
        <v/>
      </c>
      <c r="AO171" s="7">
        <f>IF(A171="","",IF(COUNTIF($A$5:$A$504,A171)&gt;1,"N° d’OT en double",IF(COUNTIF('Sites et équipements'!$D$5:$D$204,F171)=0,"Code installation inconnu",IF(OR(D171="",J171="",N171="",M171=""),"Champ obligatoire manquant",IF(AND(R171="",S171=""),"Date de demande ou planifiée manquante",IF(AND(AM171="Oui",V171=""),"Date de réalisation manquante",IF(AND(N171="Clôturé",W171=""),"Date de clôture manquante",IF(OR(AND(T171&lt;&gt;"",R171&lt;&gt;"",T171&lt;R171),AND(U171&lt;&gt;"",T171&lt;&gt;"",U171&lt;T171)),"Chronologie incohérente",IF(AND(Q171="Oui",U171=""),"Rétablissement non daté","OK")))))))))</f>
        <v/>
      </c>
      <c r="AP171" s="16">
        <f>IF(R171&lt;&gt;"",R171,IF(S171&lt;&gt;"",S171,""))</f>
        <v/>
      </c>
      <c r="AQ171" s="7">
        <f>IF(AND(A171&lt;&gt;"",OR('Tableau de bord'!$C$9="",D171='Tableau de bord'!$C$9),OR('Tableau de bord'!$C$10="",E171='Tableau de bord'!$C$10),OR('Tableau de bord'!$C$11="",G171='Tableau de bord'!$C$11),OR('Tableau de bord'!$C$12="",H171='Tableau de bord'!$C$12),OR('Tableau de bord'!$C$13="",J171='Tableau de bord'!$C$13),OR('Tableau de bord'!$C$14="",N171='Tableau de bord'!$C$14),OR('Tableau de bord'!$C$15="",M171='Tableau de bord'!$C$15),OR('Tableau de bord'!$C$16="",O171='Tableau de bord'!$C$16),OR('Tableau de bord'!$C$17="",AD171='Tableau de bord'!$C$17)),1,0)</f>
        <v/>
      </c>
      <c r="AR171" s="7">
        <f>IF(AND(A171&lt;&gt;"",AP171&lt;&gt;""),IF(AND(AP171&gt;='Tableau de bord'!$C$5,AP171&lt;'Tableau de bord'!$C$6+1),1,0),0)</f>
        <v/>
      </c>
      <c r="AS171" s="7">
        <f>IF(AND(AQ171=1,AR171=1),1,0)</f>
        <v/>
      </c>
      <c r="AT171" s="7">
        <f>IF(AND(AS171=1,J171="Corrective"),1,0)</f>
        <v/>
      </c>
      <c r="AU171" s="7">
        <f>IF(AND(AS171=1,J171="Préventive"),1,0)</f>
        <v/>
      </c>
      <c r="AV171" s="7">
        <f>IF(AND(AS171=1,Q171="Oui"),1,0)</f>
        <v/>
      </c>
      <c r="AW171" s="21">
        <f>IF(AND(AV171=1,AJ171&lt;&gt;""),AJ171,0)</f>
        <v/>
      </c>
      <c r="AX171" s="21">
        <f>IF(AND(AS171=1,Y171&lt;&gt;""),Y171,0)</f>
        <v/>
      </c>
      <c r="AY171" s="22">
        <f>IF(AND(AS171=1,AH171&lt;&gt;""),AH171,0)</f>
        <v/>
      </c>
      <c r="AZ171" s="22">
        <f>IF(AS171=1,SUM(AE171:AF171),0)</f>
        <v/>
      </c>
      <c r="BA171" s="22">
        <f>IF(AND(AS171=1,AC171="Hors forfait"),AY171,0)</f>
        <v/>
      </c>
      <c r="BB171" s="7">
        <f>IF(AND(AS171=1,AK171&lt;&gt;""),1,0)</f>
        <v/>
      </c>
      <c r="BC171" s="7">
        <f>IF(AND(BB171=1,AK171="Oui"),1,0)</f>
        <v/>
      </c>
      <c r="BD171" s="7">
        <f>IF(AND(AS171=1,AL171&lt;&gt;""),1,0)</f>
        <v/>
      </c>
      <c r="BE171" s="7">
        <f>IF(AND(BD171=1,AL171="Oui"),1,0)</f>
        <v/>
      </c>
      <c r="BF171" s="7">
        <f>IF(AND(AQ171=1,AM171="Non"),1,0)</f>
        <v/>
      </c>
      <c r="BG171" s="21">
        <f>IF(AND(BF171=1,Z171&lt;&gt;""),Z171,0)</f>
        <v/>
      </c>
      <c r="BH171" s="7">
        <f>IF(AND(BF171=1,AN171="Oui"),1,0)</f>
        <v/>
      </c>
      <c r="BI171" s="7">
        <f>IF(AS171=1,N171,"")</f>
        <v/>
      </c>
      <c r="BJ171" s="7">
        <f>IF(BF171=1,N171,"")</f>
        <v/>
      </c>
      <c r="BK171" s="7">
        <f>IF(BF171=1,M171,"")</f>
        <v/>
      </c>
      <c r="BL171" s="7">
        <f>IF(AR171=1,D171&amp;" | "&amp;J171,"")</f>
        <v/>
      </c>
      <c r="BM171" s="7">
        <f>IF(AND(AR171=1,AL171="Non"),D171,"")</f>
        <v/>
      </c>
      <c r="BN171" s="7">
        <f>IF(OR(AO171="",AO171="OK"),0,1)</f>
        <v/>
      </c>
    </row>
    <row r="172" ht="18" customHeight="1">
      <c r="A172" s="7" t="n"/>
      <c r="B172" s="7" t="n"/>
      <c r="C172" s="7" t="n"/>
      <c r="D172" s="7" t="n"/>
      <c r="E172" s="7" t="n"/>
      <c r="F172" s="7" t="n"/>
      <c r="G172" s="7" t="n"/>
      <c r="H172" s="7" t="n"/>
      <c r="I172" s="7" t="n"/>
      <c r="J172" s="7" t="n"/>
      <c r="K172" s="7" t="n"/>
      <c r="L172" s="7" t="n"/>
      <c r="M172" s="7" t="n"/>
      <c r="N172" s="7" t="n"/>
      <c r="O172" s="7" t="n"/>
      <c r="P172" s="7" t="n"/>
      <c r="Q172" s="7" t="n"/>
      <c r="R172" s="20" t="n"/>
      <c r="S172" s="16" t="n"/>
      <c r="T172" s="20" t="n"/>
      <c r="U172" s="20" t="n"/>
      <c r="V172" s="16" t="n"/>
      <c r="W172" s="16" t="n"/>
      <c r="X172" s="21" t="n"/>
      <c r="Y172" s="21" t="n"/>
      <c r="Z172" s="21" t="n"/>
      <c r="AA172" s="21" t="n"/>
      <c r="AB172" s="21" t="n"/>
      <c r="AC172" s="7" t="n"/>
      <c r="AD172" s="7" t="n"/>
      <c r="AE172" s="22" t="n"/>
      <c r="AF172" s="22" t="n"/>
      <c r="AG172" s="22" t="n"/>
      <c r="AH172" s="22">
        <f>IF(A172="","",SUM(AE172:AG172))</f>
        <v/>
      </c>
      <c r="AI172" s="21">
        <f>IF(AND(R172&lt;&gt;"",T172&lt;&gt;""),(T172-R172)*24,"")</f>
        <v/>
      </c>
      <c r="AJ172" s="21">
        <f>IF(AND(R172&lt;&gt;"",U172&lt;&gt;""),(U172-R172)*24,"")</f>
        <v/>
      </c>
      <c r="AK172" s="7">
        <f>IF(OR(AA172="",AI172=""),"",IF(AI172&lt;=AA172,"Oui","Non"))</f>
        <v/>
      </c>
      <c r="AL172" s="7">
        <f>IF(OR(AB172="",AJ172=""),"",IF(AJ172&lt;=AB172,"Oui","Non"))</f>
        <v/>
      </c>
      <c r="AM172" s="7">
        <f>IF(A172="","",IF(OR(N172="Réalisé",N172="Clôturé"),"Oui","Non"))</f>
        <v/>
      </c>
      <c r="AN172" s="7">
        <f>IF(AM172="","",IF(AND(AM172="Non",S172&lt;&gt;"",S172&lt;'Tableau de bord'!$C$7),"Oui","Non"))</f>
        <v/>
      </c>
      <c r="AO172" s="7">
        <f>IF(A172="","",IF(COUNTIF($A$5:$A$504,A172)&gt;1,"N° d’OT en double",IF(COUNTIF('Sites et équipements'!$D$5:$D$204,F172)=0,"Code installation inconnu",IF(OR(D172="",J172="",N172="",M172=""),"Champ obligatoire manquant",IF(AND(R172="",S172=""),"Date de demande ou planifiée manquante",IF(AND(AM172="Oui",V172=""),"Date de réalisation manquante",IF(AND(N172="Clôturé",W172=""),"Date de clôture manquante",IF(OR(AND(T172&lt;&gt;"",R172&lt;&gt;"",T172&lt;R172),AND(U172&lt;&gt;"",T172&lt;&gt;"",U172&lt;T172)),"Chronologie incohérente",IF(AND(Q172="Oui",U172=""),"Rétablissement non daté","OK")))))))))</f>
        <v/>
      </c>
      <c r="AP172" s="16">
        <f>IF(R172&lt;&gt;"",R172,IF(S172&lt;&gt;"",S172,""))</f>
        <v/>
      </c>
      <c r="AQ172" s="7">
        <f>IF(AND(A172&lt;&gt;"",OR('Tableau de bord'!$C$9="",D172='Tableau de bord'!$C$9),OR('Tableau de bord'!$C$10="",E172='Tableau de bord'!$C$10),OR('Tableau de bord'!$C$11="",G172='Tableau de bord'!$C$11),OR('Tableau de bord'!$C$12="",H172='Tableau de bord'!$C$12),OR('Tableau de bord'!$C$13="",J172='Tableau de bord'!$C$13),OR('Tableau de bord'!$C$14="",N172='Tableau de bord'!$C$14),OR('Tableau de bord'!$C$15="",M172='Tableau de bord'!$C$15),OR('Tableau de bord'!$C$16="",O172='Tableau de bord'!$C$16),OR('Tableau de bord'!$C$17="",AD172='Tableau de bord'!$C$17)),1,0)</f>
        <v/>
      </c>
      <c r="AR172" s="7">
        <f>IF(AND(A172&lt;&gt;"",AP172&lt;&gt;""),IF(AND(AP172&gt;='Tableau de bord'!$C$5,AP172&lt;'Tableau de bord'!$C$6+1),1,0),0)</f>
        <v/>
      </c>
      <c r="AS172" s="7">
        <f>IF(AND(AQ172=1,AR172=1),1,0)</f>
        <v/>
      </c>
      <c r="AT172" s="7">
        <f>IF(AND(AS172=1,J172="Corrective"),1,0)</f>
        <v/>
      </c>
      <c r="AU172" s="7">
        <f>IF(AND(AS172=1,J172="Préventive"),1,0)</f>
        <v/>
      </c>
      <c r="AV172" s="7">
        <f>IF(AND(AS172=1,Q172="Oui"),1,0)</f>
        <v/>
      </c>
      <c r="AW172" s="21">
        <f>IF(AND(AV172=1,AJ172&lt;&gt;""),AJ172,0)</f>
        <v/>
      </c>
      <c r="AX172" s="21">
        <f>IF(AND(AS172=1,Y172&lt;&gt;""),Y172,0)</f>
        <v/>
      </c>
      <c r="AY172" s="22">
        <f>IF(AND(AS172=1,AH172&lt;&gt;""),AH172,0)</f>
        <v/>
      </c>
      <c r="AZ172" s="22">
        <f>IF(AS172=1,SUM(AE172:AF172),0)</f>
        <v/>
      </c>
      <c r="BA172" s="22">
        <f>IF(AND(AS172=1,AC172="Hors forfait"),AY172,0)</f>
        <v/>
      </c>
      <c r="BB172" s="7">
        <f>IF(AND(AS172=1,AK172&lt;&gt;""),1,0)</f>
        <v/>
      </c>
      <c r="BC172" s="7">
        <f>IF(AND(BB172=1,AK172="Oui"),1,0)</f>
        <v/>
      </c>
      <c r="BD172" s="7">
        <f>IF(AND(AS172=1,AL172&lt;&gt;""),1,0)</f>
        <v/>
      </c>
      <c r="BE172" s="7">
        <f>IF(AND(BD172=1,AL172="Oui"),1,0)</f>
        <v/>
      </c>
      <c r="BF172" s="7">
        <f>IF(AND(AQ172=1,AM172="Non"),1,0)</f>
        <v/>
      </c>
      <c r="BG172" s="21">
        <f>IF(AND(BF172=1,Z172&lt;&gt;""),Z172,0)</f>
        <v/>
      </c>
      <c r="BH172" s="7">
        <f>IF(AND(BF172=1,AN172="Oui"),1,0)</f>
        <v/>
      </c>
      <c r="BI172" s="7">
        <f>IF(AS172=1,N172,"")</f>
        <v/>
      </c>
      <c r="BJ172" s="7">
        <f>IF(BF172=1,N172,"")</f>
        <v/>
      </c>
      <c r="BK172" s="7">
        <f>IF(BF172=1,M172,"")</f>
        <v/>
      </c>
      <c r="BL172" s="7">
        <f>IF(AR172=1,D172&amp;" | "&amp;J172,"")</f>
        <v/>
      </c>
      <c r="BM172" s="7">
        <f>IF(AND(AR172=1,AL172="Non"),D172,"")</f>
        <v/>
      </c>
      <c r="BN172" s="7">
        <f>IF(OR(AO172="",AO172="OK"),0,1)</f>
        <v/>
      </c>
    </row>
    <row r="173" ht="18" customHeight="1">
      <c r="A173" s="7" t="n"/>
      <c r="B173" s="7" t="n"/>
      <c r="C173" s="7" t="n"/>
      <c r="D173" s="7" t="n"/>
      <c r="E173" s="7" t="n"/>
      <c r="F173" s="7" t="n"/>
      <c r="G173" s="7" t="n"/>
      <c r="H173" s="7" t="n"/>
      <c r="I173" s="7" t="n"/>
      <c r="J173" s="7" t="n"/>
      <c r="K173" s="7" t="n"/>
      <c r="L173" s="7" t="n"/>
      <c r="M173" s="7" t="n"/>
      <c r="N173" s="7" t="n"/>
      <c r="O173" s="7" t="n"/>
      <c r="P173" s="7" t="n"/>
      <c r="Q173" s="7" t="n"/>
      <c r="R173" s="20" t="n"/>
      <c r="S173" s="16" t="n"/>
      <c r="T173" s="20" t="n"/>
      <c r="U173" s="20" t="n"/>
      <c r="V173" s="16" t="n"/>
      <c r="W173" s="16" t="n"/>
      <c r="X173" s="21" t="n"/>
      <c r="Y173" s="21" t="n"/>
      <c r="Z173" s="21" t="n"/>
      <c r="AA173" s="21" t="n"/>
      <c r="AB173" s="21" t="n"/>
      <c r="AC173" s="7" t="n"/>
      <c r="AD173" s="7" t="n"/>
      <c r="AE173" s="22" t="n"/>
      <c r="AF173" s="22" t="n"/>
      <c r="AG173" s="22" t="n"/>
      <c r="AH173" s="22">
        <f>IF(A173="","",SUM(AE173:AG173))</f>
        <v/>
      </c>
      <c r="AI173" s="21">
        <f>IF(AND(R173&lt;&gt;"",T173&lt;&gt;""),(T173-R173)*24,"")</f>
        <v/>
      </c>
      <c r="AJ173" s="21">
        <f>IF(AND(R173&lt;&gt;"",U173&lt;&gt;""),(U173-R173)*24,"")</f>
        <v/>
      </c>
      <c r="AK173" s="7">
        <f>IF(OR(AA173="",AI173=""),"",IF(AI173&lt;=AA173,"Oui","Non"))</f>
        <v/>
      </c>
      <c r="AL173" s="7">
        <f>IF(OR(AB173="",AJ173=""),"",IF(AJ173&lt;=AB173,"Oui","Non"))</f>
        <v/>
      </c>
      <c r="AM173" s="7">
        <f>IF(A173="","",IF(OR(N173="Réalisé",N173="Clôturé"),"Oui","Non"))</f>
        <v/>
      </c>
      <c r="AN173" s="7">
        <f>IF(AM173="","",IF(AND(AM173="Non",S173&lt;&gt;"",S173&lt;'Tableau de bord'!$C$7),"Oui","Non"))</f>
        <v/>
      </c>
      <c r="AO173" s="7">
        <f>IF(A173="","",IF(COUNTIF($A$5:$A$504,A173)&gt;1,"N° d’OT en double",IF(COUNTIF('Sites et équipements'!$D$5:$D$204,F173)=0,"Code installation inconnu",IF(OR(D173="",J173="",N173="",M173=""),"Champ obligatoire manquant",IF(AND(R173="",S173=""),"Date de demande ou planifiée manquante",IF(AND(AM173="Oui",V173=""),"Date de réalisation manquante",IF(AND(N173="Clôturé",W173=""),"Date de clôture manquante",IF(OR(AND(T173&lt;&gt;"",R173&lt;&gt;"",T173&lt;R173),AND(U173&lt;&gt;"",T173&lt;&gt;"",U173&lt;T173)),"Chronologie incohérente",IF(AND(Q173="Oui",U173=""),"Rétablissement non daté","OK")))))))))</f>
        <v/>
      </c>
      <c r="AP173" s="16">
        <f>IF(R173&lt;&gt;"",R173,IF(S173&lt;&gt;"",S173,""))</f>
        <v/>
      </c>
      <c r="AQ173" s="7">
        <f>IF(AND(A173&lt;&gt;"",OR('Tableau de bord'!$C$9="",D173='Tableau de bord'!$C$9),OR('Tableau de bord'!$C$10="",E173='Tableau de bord'!$C$10),OR('Tableau de bord'!$C$11="",G173='Tableau de bord'!$C$11),OR('Tableau de bord'!$C$12="",H173='Tableau de bord'!$C$12),OR('Tableau de bord'!$C$13="",J173='Tableau de bord'!$C$13),OR('Tableau de bord'!$C$14="",N173='Tableau de bord'!$C$14),OR('Tableau de bord'!$C$15="",M173='Tableau de bord'!$C$15),OR('Tableau de bord'!$C$16="",O173='Tableau de bord'!$C$16),OR('Tableau de bord'!$C$17="",AD173='Tableau de bord'!$C$17)),1,0)</f>
        <v/>
      </c>
      <c r="AR173" s="7">
        <f>IF(AND(A173&lt;&gt;"",AP173&lt;&gt;""),IF(AND(AP173&gt;='Tableau de bord'!$C$5,AP173&lt;'Tableau de bord'!$C$6+1),1,0),0)</f>
        <v/>
      </c>
      <c r="AS173" s="7">
        <f>IF(AND(AQ173=1,AR173=1),1,0)</f>
        <v/>
      </c>
      <c r="AT173" s="7">
        <f>IF(AND(AS173=1,J173="Corrective"),1,0)</f>
        <v/>
      </c>
      <c r="AU173" s="7">
        <f>IF(AND(AS173=1,J173="Préventive"),1,0)</f>
        <v/>
      </c>
      <c r="AV173" s="7">
        <f>IF(AND(AS173=1,Q173="Oui"),1,0)</f>
        <v/>
      </c>
      <c r="AW173" s="21">
        <f>IF(AND(AV173=1,AJ173&lt;&gt;""),AJ173,0)</f>
        <v/>
      </c>
      <c r="AX173" s="21">
        <f>IF(AND(AS173=1,Y173&lt;&gt;""),Y173,0)</f>
        <v/>
      </c>
      <c r="AY173" s="22">
        <f>IF(AND(AS173=1,AH173&lt;&gt;""),AH173,0)</f>
        <v/>
      </c>
      <c r="AZ173" s="22">
        <f>IF(AS173=1,SUM(AE173:AF173),0)</f>
        <v/>
      </c>
      <c r="BA173" s="22">
        <f>IF(AND(AS173=1,AC173="Hors forfait"),AY173,0)</f>
        <v/>
      </c>
      <c r="BB173" s="7">
        <f>IF(AND(AS173=1,AK173&lt;&gt;""),1,0)</f>
        <v/>
      </c>
      <c r="BC173" s="7">
        <f>IF(AND(BB173=1,AK173="Oui"),1,0)</f>
        <v/>
      </c>
      <c r="BD173" s="7">
        <f>IF(AND(AS173=1,AL173&lt;&gt;""),1,0)</f>
        <v/>
      </c>
      <c r="BE173" s="7">
        <f>IF(AND(BD173=1,AL173="Oui"),1,0)</f>
        <v/>
      </c>
      <c r="BF173" s="7">
        <f>IF(AND(AQ173=1,AM173="Non"),1,0)</f>
        <v/>
      </c>
      <c r="BG173" s="21">
        <f>IF(AND(BF173=1,Z173&lt;&gt;""),Z173,0)</f>
        <v/>
      </c>
      <c r="BH173" s="7">
        <f>IF(AND(BF173=1,AN173="Oui"),1,0)</f>
        <v/>
      </c>
      <c r="BI173" s="7">
        <f>IF(AS173=1,N173,"")</f>
        <v/>
      </c>
      <c r="BJ173" s="7">
        <f>IF(BF173=1,N173,"")</f>
        <v/>
      </c>
      <c r="BK173" s="7">
        <f>IF(BF173=1,M173,"")</f>
        <v/>
      </c>
      <c r="BL173" s="7">
        <f>IF(AR173=1,D173&amp;" | "&amp;J173,"")</f>
        <v/>
      </c>
      <c r="BM173" s="7">
        <f>IF(AND(AR173=1,AL173="Non"),D173,"")</f>
        <v/>
      </c>
      <c r="BN173" s="7">
        <f>IF(OR(AO173="",AO173="OK"),0,1)</f>
        <v/>
      </c>
    </row>
    <row r="174" ht="18" customHeight="1">
      <c r="A174" s="7" t="n"/>
      <c r="B174" s="7" t="n"/>
      <c r="C174" s="7" t="n"/>
      <c r="D174" s="7" t="n"/>
      <c r="E174" s="7" t="n"/>
      <c r="F174" s="7" t="n"/>
      <c r="G174" s="7" t="n"/>
      <c r="H174" s="7" t="n"/>
      <c r="I174" s="7" t="n"/>
      <c r="J174" s="7" t="n"/>
      <c r="K174" s="7" t="n"/>
      <c r="L174" s="7" t="n"/>
      <c r="M174" s="7" t="n"/>
      <c r="N174" s="7" t="n"/>
      <c r="O174" s="7" t="n"/>
      <c r="P174" s="7" t="n"/>
      <c r="Q174" s="7" t="n"/>
      <c r="R174" s="20" t="n"/>
      <c r="S174" s="16" t="n"/>
      <c r="T174" s="20" t="n"/>
      <c r="U174" s="20" t="n"/>
      <c r="V174" s="16" t="n"/>
      <c r="W174" s="16" t="n"/>
      <c r="X174" s="21" t="n"/>
      <c r="Y174" s="21" t="n"/>
      <c r="Z174" s="21" t="n"/>
      <c r="AA174" s="21" t="n"/>
      <c r="AB174" s="21" t="n"/>
      <c r="AC174" s="7" t="n"/>
      <c r="AD174" s="7" t="n"/>
      <c r="AE174" s="22" t="n"/>
      <c r="AF174" s="22" t="n"/>
      <c r="AG174" s="22" t="n"/>
      <c r="AH174" s="22">
        <f>IF(A174="","",SUM(AE174:AG174))</f>
        <v/>
      </c>
      <c r="AI174" s="21">
        <f>IF(AND(R174&lt;&gt;"",T174&lt;&gt;""),(T174-R174)*24,"")</f>
        <v/>
      </c>
      <c r="AJ174" s="21">
        <f>IF(AND(R174&lt;&gt;"",U174&lt;&gt;""),(U174-R174)*24,"")</f>
        <v/>
      </c>
      <c r="AK174" s="7">
        <f>IF(OR(AA174="",AI174=""),"",IF(AI174&lt;=AA174,"Oui","Non"))</f>
        <v/>
      </c>
      <c r="AL174" s="7">
        <f>IF(OR(AB174="",AJ174=""),"",IF(AJ174&lt;=AB174,"Oui","Non"))</f>
        <v/>
      </c>
      <c r="AM174" s="7">
        <f>IF(A174="","",IF(OR(N174="Réalisé",N174="Clôturé"),"Oui","Non"))</f>
        <v/>
      </c>
      <c r="AN174" s="7">
        <f>IF(AM174="","",IF(AND(AM174="Non",S174&lt;&gt;"",S174&lt;'Tableau de bord'!$C$7),"Oui","Non"))</f>
        <v/>
      </c>
      <c r="AO174" s="7">
        <f>IF(A174="","",IF(COUNTIF($A$5:$A$504,A174)&gt;1,"N° d’OT en double",IF(COUNTIF('Sites et équipements'!$D$5:$D$204,F174)=0,"Code installation inconnu",IF(OR(D174="",J174="",N174="",M174=""),"Champ obligatoire manquant",IF(AND(R174="",S174=""),"Date de demande ou planifiée manquante",IF(AND(AM174="Oui",V174=""),"Date de réalisation manquante",IF(AND(N174="Clôturé",W174=""),"Date de clôture manquante",IF(OR(AND(T174&lt;&gt;"",R174&lt;&gt;"",T174&lt;R174),AND(U174&lt;&gt;"",T174&lt;&gt;"",U174&lt;T174)),"Chronologie incohérente",IF(AND(Q174="Oui",U174=""),"Rétablissement non daté","OK")))))))))</f>
        <v/>
      </c>
      <c r="AP174" s="16">
        <f>IF(R174&lt;&gt;"",R174,IF(S174&lt;&gt;"",S174,""))</f>
        <v/>
      </c>
      <c r="AQ174" s="7">
        <f>IF(AND(A174&lt;&gt;"",OR('Tableau de bord'!$C$9="",D174='Tableau de bord'!$C$9),OR('Tableau de bord'!$C$10="",E174='Tableau de bord'!$C$10),OR('Tableau de bord'!$C$11="",G174='Tableau de bord'!$C$11),OR('Tableau de bord'!$C$12="",H174='Tableau de bord'!$C$12),OR('Tableau de bord'!$C$13="",J174='Tableau de bord'!$C$13),OR('Tableau de bord'!$C$14="",N174='Tableau de bord'!$C$14),OR('Tableau de bord'!$C$15="",M174='Tableau de bord'!$C$15),OR('Tableau de bord'!$C$16="",O174='Tableau de bord'!$C$16),OR('Tableau de bord'!$C$17="",AD174='Tableau de bord'!$C$17)),1,0)</f>
        <v/>
      </c>
      <c r="AR174" s="7">
        <f>IF(AND(A174&lt;&gt;"",AP174&lt;&gt;""),IF(AND(AP174&gt;='Tableau de bord'!$C$5,AP174&lt;'Tableau de bord'!$C$6+1),1,0),0)</f>
        <v/>
      </c>
      <c r="AS174" s="7">
        <f>IF(AND(AQ174=1,AR174=1),1,0)</f>
        <v/>
      </c>
      <c r="AT174" s="7">
        <f>IF(AND(AS174=1,J174="Corrective"),1,0)</f>
        <v/>
      </c>
      <c r="AU174" s="7">
        <f>IF(AND(AS174=1,J174="Préventive"),1,0)</f>
        <v/>
      </c>
      <c r="AV174" s="7">
        <f>IF(AND(AS174=1,Q174="Oui"),1,0)</f>
        <v/>
      </c>
      <c r="AW174" s="21">
        <f>IF(AND(AV174=1,AJ174&lt;&gt;""),AJ174,0)</f>
        <v/>
      </c>
      <c r="AX174" s="21">
        <f>IF(AND(AS174=1,Y174&lt;&gt;""),Y174,0)</f>
        <v/>
      </c>
      <c r="AY174" s="22">
        <f>IF(AND(AS174=1,AH174&lt;&gt;""),AH174,0)</f>
        <v/>
      </c>
      <c r="AZ174" s="22">
        <f>IF(AS174=1,SUM(AE174:AF174),0)</f>
        <v/>
      </c>
      <c r="BA174" s="22">
        <f>IF(AND(AS174=1,AC174="Hors forfait"),AY174,0)</f>
        <v/>
      </c>
      <c r="BB174" s="7">
        <f>IF(AND(AS174=1,AK174&lt;&gt;""),1,0)</f>
        <v/>
      </c>
      <c r="BC174" s="7">
        <f>IF(AND(BB174=1,AK174="Oui"),1,0)</f>
        <v/>
      </c>
      <c r="BD174" s="7">
        <f>IF(AND(AS174=1,AL174&lt;&gt;""),1,0)</f>
        <v/>
      </c>
      <c r="BE174" s="7">
        <f>IF(AND(BD174=1,AL174="Oui"),1,0)</f>
        <v/>
      </c>
      <c r="BF174" s="7">
        <f>IF(AND(AQ174=1,AM174="Non"),1,0)</f>
        <v/>
      </c>
      <c r="BG174" s="21">
        <f>IF(AND(BF174=1,Z174&lt;&gt;""),Z174,0)</f>
        <v/>
      </c>
      <c r="BH174" s="7">
        <f>IF(AND(BF174=1,AN174="Oui"),1,0)</f>
        <v/>
      </c>
      <c r="BI174" s="7">
        <f>IF(AS174=1,N174,"")</f>
        <v/>
      </c>
      <c r="BJ174" s="7">
        <f>IF(BF174=1,N174,"")</f>
        <v/>
      </c>
      <c r="BK174" s="7">
        <f>IF(BF174=1,M174,"")</f>
        <v/>
      </c>
      <c r="BL174" s="7">
        <f>IF(AR174=1,D174&amp;" | "&amp;J174,"")</f>
        <v/>
      </c>
      <c r="BM174" s="7">
        <f>IF(AND(AR174=1,AL174="Non"),D174,"")</f>
        <v/>
      </c>
      <c r="BN174" s="7">
        <f>IF(OR(AO174="",AO174="OK"),0,1)</f>
        <v/>
      </c>
    </row>
    <row r="175" ht="18" customHeight="1">
      <c r="A175" s="7" t="n"/>
      <c r="B175" s="7" t="n"/>
      <c r="C175" s="7" t="n"/>
      <c r="D175" s="7" t="n"/>
      <c r="E175" s="7" t="n"/>
      <c r="F175" s="7" t="n"/>
      <c r="G175" s="7" t="n"/>
      <c r="H175" s="7" t="n"/>
      <c r="I175" s="7" t="n"/>
      <c r="J175" s="7" t="n"/>
      <c r="K175" s="7" t="n"/>
      <c r="L175" s="7" t="n"/>
      <c r="M175" s="7" t="n"/>
      <c r="N175" s="7" t="n"/>
      <c r="O175" s="7" t="n"/>
      <c r="P175" s="7" t="n"/>
      <c r="Q175" s="7" t="n"/>
      <c r="R175" s="20" t="n"/>
      <c r="S175" s="16" t="n"/>
      <c r="T175" s="20" t="n"/>
      <c r="U175" s="20" t="n"/>
      <c r="V175" s="16" t="n"/>
      <c r="W175" s="16" t="n"/>
      <c r="X175" s="21" t="n"/>
      <c r="Y175" s="21" t="n"/>
      <c r="Z175" s="21" t="n"/>
      <c r="AA175" s="21" t="n"/>
      <c r="AB175" s="21" t="n"/>
      <c r="AC175" s="7" t="n"/>
      <c r="AD175" s="7" t="n"/>
      <c r="AE175" s="22" t="n"/>
      <c r="AF175" s="22" t="n"/>
      <c r="AG175" s="22" t="n"/>
      <c r="AH175" s="22">
        <f>IF(A175="","",SUM(AE175:AG175))</f>
        <v/>
      </c>
      <c r="AI175" s="21">
        <f>IF(AND(R175&lt;&gt;"",T175&lt;&gt;""),(T175-R175)*24,"")</f>
        <v/>
      </c>
      <c r="AJ175" s="21">
        <f>IF(AND(R175&lt;&gt;"",U175&lt;&gt;""),(U175-R175)*24,"")</f>
        <v/>
      </c>
      <c r="AK175" s="7">
        <f>IF(OR(AA175="",AI175=""),"",IF(AI175&lt;=AA175,"Oui","Non"))</f>
        <v/>
      </c>
      <c r="AL175" s="7">
        <f>IF(OR(AB175="",AJ175=""),"",IF(AJ175&lt;=AB175,"Oui","Non"))</f>
        <v/>
      </c>
      <c r="AM175" s="7">
        <f>IF(A175="","",IF(OR(N175="Réalisé",N175="Clôturé"),"Oui","Non"))</f>
        <v/>
      </c>
      <c r="AN175" s="7">
        <f>IF(AM175="","",IF(AND(AM175="Non",S175&lt;&gt;"",S175&lt;'Tableau de bord'!$C$7),"Oui","Non"))</f>
        <v/>
      </c>
      <c r="AO175" s="7">
        <f>IF(A175="","",IF(COUNTIF($A$5:$A$504,A175)&gt;1,"N° d’OT en double",IF(COUNTIF('Sites et équipements'!$D$5:$D$204,F175)=0,"Code installation inconnu",IF(OR(D175="",J175="",N175="",M175=""),"Champ obligatoire manquant",IF(AND(R175="",S175=""),"Date de demande ou planifiée manquante",IF(AND(AM175="Oui",V175=""),"Date de réalisation manquante",IF(AND(N175="Clôturé",W175=""),"Date de clôture manquante",IF(OR(AND(T175&lt;&gt;"",R175&lt;&gt;"",T175&lt;R175),AND(U175&lt;&gt;"",T175&lt;&gt;"",U175&lt;T175)),"Chronologie incohérente",IF(AND(Q175="Oui",U175=""),"Rétablissement non daté","OK")))))))))</f>
        <v/>
      </c>
      <c r="AP175" s="16">
        <f>IF(R175&lt;&gt;"",R175,IF(S175&lt;&gt;"",S175,""))</f>
        <v/>
      </c>
      <c r="AQ175" s="7">
        <f>IF(AND(A175&lt;&gt;"",OR('Tableau de bord'!$C$9="",D175='Tableau de bord'!$C$9),OR('Tableau de bord'!$C$10="",E175='Tableau de bord'!$C$10),OR('Tableau de bord'!$C$11="",G175='Tableau de bord'!$C$11),OR('Tableau de bord'!$C$12="",H175='Tableau de bord'!$C$12),OR('Tableau de bord'!$C$13="",J175='Tableau de bord'!$C$13),OR('Tableau de bord'!$C$14="",N175='Tableau de bord'!$C$14),OR('Tableau de bord'!$C$15="",M175='Tableau de bord'!$C$15),OR('Tableau de bord'!$C$16="",O175='Tableau de bord'!$C$16),OR('Tableau de bord'!$C$17="",AD175='Tableau de bord'!$C$17)),1,0)</f>
        <v/>
      </c>
      <c r="AR175" s="7">
        <f>IF(AND(A175&lt;&gt;"",AP175&lt;&gt;""),IF(AND(AP175&gt;='Tableau de bord'!$C$5,AP175&lt;'Tableau de bord'!$C$6+1),1,0),0)</f>
        <v/>
      </c>
      <c r="AS175" s="7">
        <f>IF(AND(AQ175=1,AR175=1),1,0)</f>
        <v/>
      </c>
      <c r="AT175" s="7">
        <f>IF(AND(AS175=1,J175="Corrective"),1,0)</f>
        <v/>
      </c>
      <c r="AU175" s="7">
        <f>IF(AND(AS175=1,J175="Préventive"),1,0)</f>
        <v/>
      </c>
      <c r="AV175" s="7">
        <f>IF(AND(AS175=1,Q175="Oui"),1,0)</f>
        <v/>
      </c>
      <c r="AW175" s="21">
        <f>IF(AND(AV175=1,AJ175&lt;&gt;""),AJ175,0)</f>
        <v/>
      </c>
      <c r="AX175" s="21">
        <f>IF(AND(AS175=1,Y175&lt;&gt;""),Y175,0)</f>
        <v/>
      </c>
      <c r="AY175" s="22">
        <f>IF(AND(AS175=1,AH175&lt;&gt;""),AH175,0)</f>
        <v/>
      </c>
      <c r="AZ175" s="22">
        <f>IF(AS175=1,SUM(AE175:AF175),0)</f>
        <v/>
      </c>
      <c r="BA175" s="22">
        <f>IF(AND(AS175=1,AC175="Hors forfait"),AY175,0)</f>
        <v/>
      </c>
      <c r="BB175" s="7">
        <f>IF(AND(AS175=1,AK175&lt;&gt;""),1,0)</f>
        <v/>
      </c>
      <c r="BC175" s="7">
        <f>IF(AND(BB175=1,AK175="Oui"),1,0)</f>
        <v/>
      </c>
      <c r="BD175" s="7">
        <f>IF(AND(AS175=1,AL175&lt;&gt;""),1,0)</f>
        <v/>
      </c>
      <c r="BE175" s="7">
        <f>IF(AND(BD175=1,AL175="Oui"),1,0)</f>
        <v/>
      </c>
      <c r="BF175" s="7">
        <f>IF(AND(AQ175=1,AM175="Non"),1,0)</f>
        <v/>
      </c>
      <c r="BG175" s="21">
        <f>IF(AND(BF175=1,Z175&lt;&gt;""),Z175,0)</f>
        <v/>
      </c>
      <c r="BH175" s="7">
        <f>IF(AND(BF175=1,AN175="Oui"),1,0)</f>
        <v/>
      </c>
      <c r="BI175" s="7">
        <f>IF(AS175=1,N175,"")</f>
        <v/>
      </c>
      <c r="BJ175" s="7">
        <f>IF(BF175=1,N175,"")</f>
        <v/>
      </c>
      <c r="BK175" s="7">
        <f>IF(BF175=1,M175,"")</f>
        <v/>
      </c>
      <c r="BL175" s="7">
        <f>IF(AR175=1,D175&amp;" | "&amp;J175,"")</f>
        <v/>
      </c>
      <c r="BM175" s="7">
        <f>IF(AND(AR175=1,AL175="Non"),D175,"")</f>
        <v/>
      </c>
      <c r="BN175" s="7">
        <f>IF(OR(AO175="",AO175="OK"),0,1)</f>
        <v/>
      </c>
    </row>
    <row r="176" ht="18" customHeight="1">
      <c r="A176" s="7" t="n"/>
      <c r="B176" s="7" t="n"/>
      <c r="C176" s="7" t="n"/>
      <c r="D176" s="7" t="n"/>
      <c r="E176" s="7" t="n"/>
      <c r="F176" s="7" t="n"/>
      <c r="G176" s="7" t="n"/>
      <c r="H176" s="7" t="n"/>
      <c r="I176" s="7" t="n"/>
      <c r="J176" s="7" t="n"/>
      <c r="K176" s="7" t="n"/>
      <c r="L176" s="7" t="n"/>
      <c r="M176" s="7" t="n"/>
      <c r="N176" s="7" t="n"/>
      <c r="O176" s="7" t="n"/>
      <c r="P176" s="7" t="n"/>
      <c r="Q176" s="7" t="n"/>
      <c r="R176" s="20" t="n"/>
      <c r="S176" s="16" t="n"/>
      <c r="T176" s="20" t="n"/>
      <c r="U176" s="20" t="n"/>
      <c r="V176" s="16" t="n"/>
      <c r="W176" s="16" t="n"/>
      <c r="X176" s="21" t="n"/>
      <c r="Y176" s="21" t="n"/>
      <c r="Z176" s="21" t="n"/>
      <c r="AA176" s="21" t="n"/>
      <c r="AB176" s="21" t="n"/>
      <c r="AC176" s="7" t="n"/>
      <c r="AD176" s="7" t="n"/>
      <c r="AE176" s="22" t="n"/>
      <c r="AF176" s="22" t="n"/>
      <c r="AG176" s="22" t="n"/>
      <c r="AH176" s="22">
        <f>IF(A176="","",SUM(AE176:AG176))</f>
        <v/>
      </c>
      <c r="AI176" s="21">
        <f>IF(AND(R176&lt;&gt;"",T176&lt;&gt;""),(T176-R176)*24,"")</f>
        <v/>
      </c>
      <c r="AJ176" s="21">
        <f>IF(AND(R176&lt;&gt;"",U176&lt;&gt;""),(U176-R176)*24,"")</f>
        <v/>
      </c>
      <c r="AK176" s="7">
        <f>IF(OR(AA176="",AI176=""),"",IF(AI176&lt;=AA176,"Oui","Non"))</f>
        <v/>
      </c>
      <c r="AL176" s="7">
        <f>IF(OR(AB176="",AJ176=""),"",IF(AJ176&lt;=AB176,"Oui","Non"))</f>
        <v/>
      </c>
      <c r="AM176" s="7">
        <f>IF(A176="","",IF(OR(N176="Réalisé",N176="Clôturé"),"Oui","Non"))</f>
        <v/>
      </c>
      <c r="AN176" s="7">
        <f>IF(AM176="","",IF(AND(AM176="Non",S176&lt;&gt;"",S176&lt;'Tableau de bord'!$C$7),"Oui","Non"))</f>
        <v/>
      </c>
      <c r="AO176" s="7">
        <f>IF(A176="","",IF(COUNTIF($A$5:$A$504,A176)&gt;1,"N° d’OT en double",IF(COUNTIF('Sites et équipements'!$D$5:$D$204,F176)=0,"Code installation inconnu",IF(OR(D176="",J176="",N176="",M176=""),"Champ obligatoire manquant",IF(AND(R176="",S176=""),"Date de demande ou planifiée manquante",IF(AND(AM176="Oui",V176=""),"Date de réalisation manquante",IF(AND(N176="Clôturé",W176=""),"Date de clôture manquante",IF(OR(AND(T176&lt;&gt;"",R176&lt;&gt;"",T176&lt;R176),AND(U176&lt;&gt;"",T176&lt;&gt;"",U176&lt;T176)),"Chronologie incohérente",IF(AND(Q176="Oui",U176=""),"Rétablissement non daté","OK")))))))))</f>
        <v/>
      </c>
      <c r="AP176" s="16">
        <f>IF(R176&lt;&gt;"",R176,IF(S176&lt;&gt;"",S176,""))</f>
        <v/>
      </c>
      <c r="AQ176" s="7">
        <f>IF(AND(A176&lt;&gt;"",OR('Tableau de bord'!$C$9="",D176='Tableau de bord'!$C$9),OR('Tableau de bord'!$C$10="",E176='Tableau de bord'!$C$10),OR('Tableau de bord'!$C$11="",G176='Tableau de bord'!$C$11),OR('Tableau de bord'!$C$12="",H176='Tableau de bord'!$C$12),OR('Tableau de bord'!$C$13="",J176='Tableau de bord'!$C$13),OR('Tableau de bord'!$C$14="",N176='Tableau de bord'!$C$14),OR('Tableau de bord'!$C$15="",M176='Tableau de bord'!$C$15),OR('Tableau de bord'!$C$16="",O176='Tableau de bord'!$C$16),OR('Tableau de bord'!$C$17="",AD176='Tableau de bord'!$C$17)),1,0)</f>
        <v/>
      </c>
      <c r="AR176" s="7">
        <f>IF(AND(A176&lt;&gt;"",AP176&lt;&gt;""),IF(AND(AP176&gt;='Tableau de bord'!$C$5,AP176&lt;'Tableau de bord'!$C$6+1),1,0),0)</f>
        <v/>
      </c>
      <c r="AS176" s="7">
        <f>IF(AND(AQ176=1,AR176=1),1,0)</f>
        <v/>
      </c>
      <c r="AT176" s="7">
        <f>IF(AND(AS176=1,J176="Corrective"),1,0)</f>
        <v/>
      </c>
      <c r="AU176" s="7">
        <f>IF(AND(AS176=1,J176="Préventive"),1,0)</f>
        <v/>
      </c>
      <c r="AV176" s="7">
        <f>IF(AND(AS176=1,Q176="Oui"),1,0)</f>
        <v/>
      </c>
      <c r="AW176" s="21">
        <f>IF(AND(AV176=1,AJ176&lt;&gt;""),AJ176,0)</f>
        <v/>
      </c>
      <c r="AX176" s="21">
        <f>IF(AND(AS176=1,Y176&lt;&gt;""),Y176,0)</f>
        <v/>
      </c>
      <c r="AY176" s="22">
        <f>IF(AND(AS176=1,AH176&lt;&gt;""),AH176,0)</f>
        <v/>
      </c>
      <c r="AZ176" s="22">
        <f>IF(AS176=1,SUM(AE176:AF176),0)</f>
        <v/>
      </c>
      <c r="BA176" s="22">
        <f>IF(AND(AS176=1,AC176="Hors forfait"),AY176,0)</f>
        <v/>
      </c>
      <c r="BB176" s="7">
        <f>IF(AND(AS176=1,AK176&lt;&gt;""),1,0)</f>
        <v/>
      </c>
      <c r="BC176" s="7">
        <f>IF(AND(BB176=1,AK176="Oui"),1,0)</f>
        <v/>
      </c>
      <c r="BD176" s="7">
        <f>IF(AND(AS176=1,AL176&lt;&gt;""),1,0)</f>
        <v/>
      </c>
      <c r="BE176" s="7">
        <f>IF(AND(BD176=1,AL176="Oui"),1,0)</f>
        <v/>
      </c>
      <c r="BF176" s="7">
        <f>IF(AND(AQ176=1,AM176="Non"),1,0)</f>
        <v/>
      </c>
      <c r="BG176" s="21">
        <f>IF(AND(BF176=1,Z176&lt;&gt;""),Z176,0)</f>
        <v/>
      </c>
      <c r="BH176" s="7">
        <f>IF(AND(BF176=1,AN176="Oui"),1,0)</f>
        <v/>
      </c>
      <c r="BI176" s="7">
        <f>IF(AS176=1,N176,"")</f>
        <v/>
      </c>
      <c r="BJ176" s="7">
        <f>IF(BF176=1,N176,"")</f>
        <v/>
      </c>
      <c r="BK176" s="7">
        <f>IF(BF176=1,M176,"")</f>
        <v/>
      </c>
      <c r="BL176" s="7">
        <f>IF(AR176=1,D176&amp;" | "&amp;J176,"")</f>
        <v/>
      </c>
      <c r="BM176" s="7">
        <f>IF(AND(AR176=1,AL176="Non"),D176,"")</f>
        <v/>
      </c>
      <c r="BN176" s="7">
        <f>IF(OR(AO176="",AO176="OK"),0,1)</f>
        <v/>
      </c>
    </row>
    <row r="177" ht="18" customHeight="1">
      <c r="A177" s="7" t="n"/>
      <c r="B177" s="7" t="n"/>
      <c r="C177" s="7" t="n"/>
      <c r="D177" s="7" t="n"/>
      <c r="E177" s="7" t="n"/>
      <c r="F177" s="7" t="n"/>
      <c r="G177" s="7" t="n"/>
      <c r="H177" s="7" t="n"/>
      <c r="I177" s="7" t="n"/>
      <c r="J177" s="7" t="n"/>
      <c r="K177" s="7" t="n"/>
      <c r="L177" s="7" t="n"/>
      <c r="M177" s="7" t="n"/>
      <c r="N177" s="7" t="n"/>
      <c r="O177" s="7" t="n"/>
      <c r="P177" s="7" t="n"/>
      <c r="Q177" s="7" t="n"/>
      <c r="R177" s="20" t="n"/>
      <c r="S177" s="16" t="n"/>
      <c r="T177" s="20" t="n"/>
      <c r="U177" s="20" t="n"/>
      <c r="V177" s="16" t="n"/>
      <c r="W177" s="16" t="n"/>
      <c r="X177" s="21" t="n"/>
      <c r="Y177" s="21" t="n"/>
      <c r="Z177" s="21" t="n"/>
      <c r="AA177" s="21" t="n"/>
      <c r="AB177" s="21" t="n"/>
      <c r="AC177" s="7" t="n"/>
      <c r="AD177" s="7" t="n"/>
      <c r="AE177" s="22" t="n"/>
      <c r="AF177" s="22" t="n"/>
      <c r="AG177" s="22" t="n"/>
      <c r="AH177" s="22">
        <f>IF(A177="","",SUM(AE177:AG177))</f>
        <v/>
      </c>
      <c r="AI177" s="21">
        <f>IF(AND(R177&lt;&gt;"",T177&lt;&gt;""),(T177-R177)*24,"")</f>
        <v/>
      </c>
      <c r="AJ177" s="21">
        <f>IF(AND(R177&lt;&gt;"",U177&lt;&gt;""),(U177-R177)*24,"")</f>
        <v/>
      </c>
      <c r="AK177" s="7">
        <f>IF(OR(AA177="",AI177=""),"",IF(AI177&lt;=AA177,"Oui","Non"))</f>
        <v/>
      </c>
      <c r="AL177" s="7">
        <f>IF(OR(AB177="",AJ177=""),"",IF(AJ177&lt;=AB177,"Oui","Non"))</f>
        <v/>
      </c>
      <c r="AM177" s="7">
        <f>IF(A177="","",IF(OR(N177="Réalisé",N177="Clôturé"),"Oui","Non"))</f>
        <v/>
      </c>
      <c r="AN177" s="7">
        <f>IF(AM177="","",IF(AND(AM177="Non",S177&lt;&gt;"",S177&lt;'Tableau de bord'!$C$7),"Oui","Non"))</f>
        <v/>
      </c>
      <c r="AO177" s="7">
        <f>IF(A177="","",IF(COUNTIF($A$5:$A$504,A177)&gt;1,"N° d’OT en double",IF(COUNTIF('Sites et équipements'!$D$5:$D$204,F177)=0,"Code installation inconnu",IF(OR(D177="",J177="",N177="",M177=""),"Champ obligatoire manquant",IF(AND(R177="",S177=""),"Date de demande ou planifiée manquante",IF(AND(AM177="Oui",V177=""),"Date de réalisation manquante",IF(AND(N177="Clôturé",W177=""),"Date de clôture manquante",IF(OR(AND(T177&lt;&gt;"",R177&lt;&gt;"",T177&lt;R177),AND(U177&lt;&gt;"",T177&lt;&gt;"",U177&lt;T177)),"Chronologie incohérente",IF(AND(Q177="Oui",U177=""),"Rétablissement non daté","OK")))))))))</f>
        <v/>
      </c>
      <c r="AP177" s="16">
        <f>IF(R177&lt;&gt;"",R177,IF(S177&lt;&gt;"",S177,""))</f>
        <v/>
      </c>
      <c r="AQ177" s="7">
        <f>IF(AND(A177&lt;&gt;"",OR('Tableau de bord'!$C$9="",D177='Tableau de bord'!$C$9),OR('Tableau de bord'!$C$10="",E177='Tableau de bord'!$C$10),OR('Tableau de bord'!$C$11="",G177='Tableau de bord'!$C$11),OR('Tableau de bord'!$C$12="",H177='Tableau de bord'!$C$12),OR('Tableau de bord'!$C$13="",J177='Tableau de bord'!$C$13),OR('Tableau de bord'!$C$14="",N177='Tableau de bord'!$C$14),OR('Tableau de bord'!$C$15="",M177='Tableau de bord'!$C$15),OR('Tableau de bord'!$C$16="",O177='Tableau de bord'!$C$16),OR('Tableau de bord'!$C$17="",AD177='Tableau de bord'!$C$17)),1,0)</f>
        <v/>
      </c>
      <c r="AR177" s="7">
        <f>IF(AND(A177&lt;&gt;"",AP177&lt;&gt;""),IF(AND(AP177&gt;='Tableau de bord'!$C$5,AP177&lt;'Tableau de bord'!$C$6+1),1,0),0)</f>
        <v/>
      </c>
      <c r="AS177" s="7">
        <f>IF(AND(AQ177=1,AR177=1),1,0)</f>
        <v/>
      </c>
      <c r="AT177" s="7">
        <f>IF(AND(AS177=1,J177="Corrective"),1,0)</f>
        <v/>
      </c>
      <c r="AU177" s="7">
        <f>IF(AND(AS177=1,J177="Préventive"),1,0)</f>
        <v/>
      </c>
      <c r="AV177" s="7">
        <f>IF(AND(AS177=1,Q177="Oui"),1,0)</f>
        <v/>
      </c>
      <c r="AW177" s="21">
        <f>IF(AND(AV177=1,AJ177&lt;&gt;""),AJ177,0)</f>
        <v/>
      </c>
      <c r="AX177" s="21">
        <f>IF(AND(AS177=1,Y177&lt;&gt;""),Y177,0)</f>
        <v/>
      </c>
      <c r="AY177" s="22">
        <f>IF(AND(AS177=1,AH177&lt;&gt;""),AH177,0)</f>
        <v/>
      </c>
      <c r="AZ177" s="22">
        <f>IF(AS177=1,SUM(AE177:AF177),0)</f>
        <v/>
      </c>
      <c r="BA177" s="22">
        <f>IF(AND(AS177=1,AC177="Hors forfait"),AY177,0)</f>
        <v/>
      </c>
      <c r="BB177" s="7">
        <f>IF(AND(AS177=1,AK177&lt;&gt;""),1,0)</f>
        <v/>
      </c>
      <c r="BC177" s="7">
        <f>IF(AND(BB177=1,AK177="Oui"),1,0)</f>
        <v/>
      </c>
      <c r="BD177" s="7">
        <f>IF(AND(AS177=1,AL177&lt;&gt;""),1,0)</f>
        <v/>
      </c>
      <c r="BE177" s="7">
        <f>IF(AND(BD177=1,AL177="Oui"),1,0)</f>
        <v/>
      </c>
      <c r="BF177" s="7">
        <f>IF(AND(AQ177=1,AM177="Non"),1,0)</f>
        <v/>
      </c>
      <c r="BG177" s="21">
        <f>IF(AND(BF177=1,Z177&lt;&gt;""),Z177,0)</f>
        <v/>
      </c>
      <c r="BH177" s="7">
        <f>IF(AND(BF177=1,AN177="Oui"),1,0)</f>
        <v/>
      </c>
      <c r="BI177" s="7">
        <f>IF(AS177=1,N177,"")</f>
        <v/>
      </c>
      <c r="BJ177" s="7">
        <f>IF(BF177=1,N177,"")</f>
        <v/>
      </c>
      <c r="BK177" s="7">
        <f>IF(BF177=1,M177,"")</f>
        <v/>
      </c>
      <c r="BL177" s="7">
        <f>IF(AR177=1,D177&amp;" | "&amp;J177,"")</f>
        <v/>
      </c>
      <c r="BM177" s="7">
        <f>IF(AND(AR177=1,AL177="Non"),D177,"")</f>
        <v/>
      </c>
      <c r="BN177" s="7">
        <f>IF(OR(AO177="",AO177="OK"),0,1)</f>
        <v/>
      </c>
    </row>
    <row r="178" ht="18" customHeight="1">
      <c r="A178" s="7" t="n"/>
      <c r="B178" s="7" t="n"/>
      <c r="C178" s="7" t="n"/>
      <c r="D178" s="7" t="n"/>
      <c r="E178" s="7" t="n"/>
      <c r="F178" s="7" t="n"/>
      <c r="G178" s="7" t="n"/>
      <c r="H178" s="7" t="n"/>
      <c r="I178" s="7" t="n"/>
      <c r="J178" s="7" t="n"/>
      <c r="K178" s="7" t="n"/>
      <c r="L178" s="7" t="n"/>
      <c r="M178" s="7" t="n"/>
      <c r="N178" s="7" t="n"/>
      <c r="O178" s="7" t="n"/>
      <c r="P178" s="7" t="n"/>
      <c r="Q178" s="7" t="n"/>
      <c r="R178" s="20" t="n"/>
      <c r="S178" s="16" t="n"/>
      <c r="T178" s="20" t="n"/>
      <c r="U178" s="20" t="n"/>
      <c r="V178" s="16" t="n"/>
      <c r="W178" s="16" t="n"/>
      <c r="X178" s="21" t="n"/>
      <c r="Y178" s="21" t="n"/>
      <c r="Z178" s="21" t="n"/>
      <c r="AA178" s="21" t="n"/>
      <c r="AB178" s="21" t="n"/>
      <c r="AC178" s="7" t="n"/>
      <c r="AD178" s="7" t="n"/>
      <c r="AE178" s="22" t="n"/>
      <c r="AF178" s="22" t="n"/>
      <c r="AG178" s="22" t="n"/>
      <c r="AH178" s="22">
        <f>IF(A178="","",SUM(AE178:AG178))</f>
        <v/>
      </c>
      <c r="AI178" s="21">
        <f>IF(AND(R178&lt;&gt;"",T178&lt;&gt;""),(T178-R178)*24,"")</f>
        <v/>
      </c>
      <c r="AJ178" s="21">
        <f>IF(AND(R178&lt;&gt;"",U178&lt;&gt;""),(U178-R178)*24,"")</f>
        <v/>
      </c>
      <c r="AK178" s="7">
        <f>IF(OR(AA178="",AI178=""),"",IF(AI178&lt;=AA178,"Oui","Non"))</f>
        <v/>
      </c>
      <c r="AL178" s="7">
        <f>IF(OR(AB178="",AJ178=""),"",IF(AJ178&lt;=AB178,"Oui","Non"))</f>
        <v/>
      </c>
      <c r="AM178" s="7">
        <f>IF(A178="","",IF(OR(N178="Réalisé",N178="Clôturé"),"Oui","Non"))</f>
        <v/>
      </c>
      <c r="AN178" s="7">
        <f>IF(AM178="","",IF(AND(AM178="Non",S178&lt;&gt;"",S178&lt;'Tableau de bord'!$C$7),"Oui","Non"))</f>
        <v/>
      </c>
      <c r="AO178" s="7">
        <f>IF(A178="","",IF(COUNTIF($A$5:$A$504,A178)&gt;1,"N° d’OT en double",IF(COUNTIF('Sites et équipements'!$D$5:$D$204,F178)=0,"Code installation inconnu",IF(OR(D178="",J178="",N178="",M178=""),"Champ obligatoire manquant",IF(AND(R178="",S178=""),"Date de demande ou planifiée manquante",IF(AND(AM178="Oui",V178=""),"Date de réalisation manquante",IF(AND(N178="Clôturé",W178=""),"Date de clôture manquante",IF(OR(AND(T178&lt;&gt;"",R178&lt;&gt;"",T178&lt;R178),AND(U178&lt;&gt;"",T178&lt;&gt;"",U178&lt;T178)),"Chronologie incohérente",IF(AND(Q178="Oui",U178=""),"Rétablissement non daté","OK")))))))))</f>
        <v/>
      </c>
      <c r="AP178" s="16">
        <f>IF(R178&lt;&gt;"",R178,IF(S178&lt;&gt;"",S178,""))</f>
        <v/>
      </c>
      <c r="AQ178" s="7">
        <f>IF(AND(A178&lt;&gt;"",OR('Tableau de bord'!$C$9="",D178='Tableau de bord'!$C$9),OR('Tableau de bord'!$C$10="",E178='Tableau de bord'!$C$10),OR('Tableau de bord'!$C$11="",G178='Tableau de bord'!$C$11),OR('Tableau de bord'!$C$12="",H178='Tableau de bord'!$C$12),OR('Tableau de bord'!$C$13="",J178='Tableau de bord'!$C$13),OR('Tableau de bord'!$C$14="",N178='Tableau de bord'!$C$14),OR('Tableau de bord'!$C$15="",M178='Tableau de bord'!$C$15),OR('Tableau de bord'!$C$16="",O178='Tableau de bord'!$C$16),OR('Tableau de bord'!$C$17="",AD178='Tableau de bord'!$C$17)),1,0)</f>
        <v/>
      </c>
      <c r="AR178" s="7">
        <f>IF(AND(A178&lt;&gt;"",AP178&lt;&gt;""),IF(AND(AP178&gt;='Tableau de bord'!$C$5,AP178&lt;'Tableau de bord'!$C$6+1),1,0),0)</f>
        <v/>
      </c>
      <c r="AS178" s="7">
        <f>IF(AND(AQ178=1,AR178=1),1,0)</f>
        <v/>
      </c>
      <c r="AT178" s="7">
        <f>IF(AND(AS178=1,J178="Corrective"),1,0)</f>
        <v/>
      </c>
      <c r="AU178" s="7">
        <f>IF(AND(AS178=1,J178="Préventive"),1,0)</f>
        <v/>
      </c>
      <c r="AV178" s="7">
        <f>IF(AND(AS178=1,Q178="Oui"),1,0)</f>
        <v/>
      </c>
      <c r="AW178" s="21">
        <f>IF(AND(AV178=1,AJ178&lt;&gt;""),AJ178,0)</f>
        <v/>
      </c>
      <c r="AX178" s="21">
        <f>IF(AND(AS178=1,Y178&lt;&gt;""),Y178,0)</f>
        <v/>
      </c>
      <c r="AY178" s="22">
        <f>IF(AND(AS178=1,AH178&lt;&gt;""),AH178,0)</f>
        <v/>
      </c>
      <c r="AZ178" s="22">
        <f>IF(AS178=1,SUM(AE178:AF178),0)</f>
        <v/>
      </c>
      <c r="BA178" s="22">
        <f>IF(AND(AS178=1,AC178="Hors forfait"),AY178,0)</f>
        <v/>
      </c>
      <c r="BB178" s="7">
        <f>IF(AND(AS178=1,AK178&lt;&gt;""),1,0)</f>
        <v/>
      </c>
      <c r="BC178" s="7">
        <f>IF(AND(BB178=1,AK178="Oui"),1,0)</f>
        <v/>
      </c>
      <c r="BD178" s="7">
        <f>IF(AND(AS178=1,AL178&lt;&gt;""),1,0)</f>
        <v/>
      </c>
      <c r="BE178" s="7">
        <f>IF(AND(BD178=1,AL178="Oui"),1,0)</f>
        <v/>
      </c>
      <c r="BF178" s="7">
        <f>IF(AND(AQ178=1,AM178="Non"),1,0)</f>
        <v/>
      </c>
      <c r="BG178" s="21">
        <f>IF(AND(BF178=1,Z178&lt;&gt;""),Z178,0)</f>
        <v/>
      </c>
      <c r="BH178" s="7">
        <f>IF(AND(BF178=1,AN178="Oui"),1,0)</f>
        <v/>
      </c>
      <c r="BI178" s="7">
        <f>IF(AS178=1,N178,"")</f>
        <v/>
      </c>
      <c r="BJ178" s="7">
        <f>IF(BF178=1,N178,"")</f>
        <v/>
      </c>
      <c r="BK178" s="7">
        <f>IF(BF178=1,M178,"")</f>
        <v/>
      </c>
      <c r="BL178" s="7">
        <f>IF(AR178=1,D178&amp;" | "&amp;J178,"")</f>
        <v/>
      </c>
      <c r="BM178" s="7">
        <f>IF(AND(AR178=1,AL178="Non"),D178,"")</f>
        <v/>
      </c>
      <c r="BN178" s="7">
        <f>IF(OR(AO178="",AO178="OK"),0,1)</f>
        <v/>
      </c>
    </row>
    <row r="179" ht="18" customHeight="1">
      <c r="A179" s="7" t="n"/>
      <c r="B179" s="7" t="n"/>
      <c r="C179" s="7" t="n"/>
      <c r="D179" s="7" t="n"/>
      <c r="E179" s="7" t="n"/>
      <c r="F179" s="7" t="n"/>
      <c r="G179" s="7" t="n"/>
      <c r="H179" s="7" t="n"/>
      <c r="I179" s="7" t="n"/>
      <c r="J179" s="7" t="n"/>
      <c r="K179" s="7" t="n"/>
      <c r="L179" s="7" t="n"/>
      <c r="M179" s="7" t="n"/>
      <c r="N179" s="7" t="n"/>
      <c r="O179" s="7" t="n"/>
      <c r="P179" s="7" t="n"/>
      <c r="Q179" s="7" t="n"/>
      <c r="R179" s="20" t="n"/>
      <c r="S179" s="16" t="n"/>
      <c r="T179" s="20" t="n"/>
      <c r="U179" s="20" t="n"/>
      <c r="V179" s="16" t="n"/>
      <c r="W179" s="16" t="n"/>
      <c r="X179" s="21" t="n"/>
      <c r="Y179" s="21" t="n"/>
      <c r="Z179" s="21" t="n"/>
      <c r="AA179" s="21" t="n"/>
      <c r="AB179" s="21" t="n"/>
      <c r="AC179" s="7" t="n"/>
      <c r="AD179" s="7" t="n"/>
      <c r="AE179" s="22" t="n"/>
      <c r="AF179" s="22" t="n"/>
      <c r="AG179" s="22" t="n"/>
      <c r="AH179" s="22">
        <f>IF(A179="","",SUM(AE179:AG179))</f>
        <v/>
      </c>
      <c r="AI179" s="21">
        <f>IF(AND(R179&lt;&gt;"",T179&lt;&gt;""),(T179-R179)*24,"")</f>
        <v/>
      </c>
      <c r="AJ179" s="21">
        <f>IF(AND(R179&lt;&gt;"",U179&lt;&gt;""),(U179-R179)*24,"")</f>
        <v/>
      </c>
      <c r="AK179" s="7">
        <f>IF(OR(AA179="",AI179=""),"",IF(AI179&lt;=AA179,"Oui","Non"))</f>
        <v/>
      </c>
      <c r="AL179" s="7">
        <f>IF(OR(AB179="",AJ179=""),"",IF(AJ179&lt;=AB179,"Oui","Non"))</f>
        <v/>
      </c>
      <c r="AM179" s="7">
        <f>IF(A179="","",IF(OR(N179="Réalisé",N179="Clôturé"),"Oui","Non"))</f>
        <v/>
      </c>
      <c r="AN179" s="7">
        <f>IF(AM179="","",IF(AND(AM179="Non",S179&lt;&gt;"",S179&lt;'Tableau de bord'!$C$7),"Oui","Non"))</f>
        <v/>
      </c>
      <c r="AO179" s="7">
        <f>IF(A179="","",IF(COUNTIF($A$5:$A$504,A179)&gt;1,"N° d’OT en double",IF(COUNTIF('Sites et équipements'!$D$5:$D$204,F179)=0,"Code installation inconnu",IF(OR(D179="",J179="",N179="",M179=""),"Champ obligatoire manquant",IF(AND(R179="",S179=""),"Date de demande ou planifiée manquante",IF(AND(AM179="Oui",V179=""),"Date de réalisation manquante",IF(AND(N179="Clôturé",W179=""),"Date de clôture manquante",IF(OR(AND(T179&lt;&gt;"",R179&lt;&gt;"",T179&lt;R179),AND(U179&lt;&gt;"",T179&lt;&gt;"",U179&lt;T179)),"Chronologie incohérente",IF(AND(Q179="Oui",U179=""),"Rétablissement non daté","OK")))))))))</f>
        <v/>
      </c>
      <c r="AP179" s="16">
        <f>IF(R179&lt;&gt;"",R179,IF(S179&lt;&gt;"",S179,""))</f>
        <v/>
      </c>
      <c r="AQ179" s="7">
        <f>IF(AND(A179&lt;&gt;"",OR('Tableau de bord'!$C$9="",D179='Tableau de bord'!$C$9),OR('Tableau de bord'!$C$10="",E179='Tableau de bord'!$C$10),OR('Tableau de bord'!$C$11="",G179='Tableau de bord'!$C$11),OR('Tableau de bord'!$C$12="",H179='Tableau de bord'!$C$12),OR('Tableau de bord'!$C$13="",J179='Tableau de bord'!$C$13),OR('Tableau de bord'!$C$14="",N179='Tableau de bord'!$C$14),OR('Tableau de bord'!$C$15="",M179='Tableau de bord'!$C$15),OR('Tableau de bord'!$C$16="",O179='Tableau de bord'!$C$16),OR('Tableau de bord'!$C$17="",AD179='Tableau de bord'!$C$17)),1,0)</f>
        <v/>
      </c>
      <c r="AR179" s="7">
        <f>IF(AND(A179&lt;&gt;"",AP179&lt;&gt;""),IF(AND(AP179&gt;='Tableau de bord'!$C$5,AP179&lt;'Tableau de bord'!$C$6+1),1,0),0)</f>
        <v/>
      </c>
      <c r="AS179" s="7">
        <f>IF(AND(AQ179=1,AR179=1),1,0)</f>
        <v/>
      </c>
      <c r="AT179" s="7">
        <f>IF(AND(AS179=1,J179="Corrective"),1,0)</f>
        <v/>
      </c>
      <c r="AU179" s="7">
        <f>IF(AND(AS179=1,J179="Préventive"),1,0)</f>
        <v/>
      </c>
      <c r="AV179" s="7">
        <f>IF(AND(AS179=1,Q179="Oui"),1,0)</f>
        <v/>
      </c>
      <c r="AW179" s="21">
        <f>IF(AND(AV179=1,AJ179&lt;&gt;""),AJ179,0)</f>
        <v/>
      </c>
      <c r="AX179" s="21">
        <f>IF(AND(AS179=1,Y179&lt;&gt;""),Y179,0)</f>
        <v/>
      </c>
      <c r="AY179" s="22">
        <f>IF(AND(AS179=1,AH179&lt;&gt;""),AH179,0)</f>
        <v/>
      </c>
      <c r="AZ179" s="22">
        <f>IF(AS179=1,SUM(AE179:AF179),0)</f>
        <v/>
      </c>
      <c r="BA179" s="22">
        <f>IF(AND(AS179=1,AC179="Hors forfait"),AY179,0)</f>
        <v/>
      </c>
      <c r="BB179" s="7">
        <f>IF(AND(AS179=1,AK179&lt;&gt;""),1,0)</f>
        <v/>
      </c>
      <c r="BC179" s="7">
        <f>IF(AND(BB179=1,AK179="Oui"),1,0)</f>
        <v/>
      </c>
      <c r="BD179" s="7">
        <f>IF(AND(AS179=1,AL179&lt;&gt;""),1,0)</f>
        <v/>
      </c>
      <c r="BE179" s="7">
        <f>IF(AND(BD179=1,AL179="Oui"),1,0)</f>
        <v/>
      </c>
      <c r="BF179" s="7">
        <f>IF(AND(AQ179=1,AM179="Non"),1,0)</f>
        <v/>
      </c>
      <c r="BG179" s="21">
        <f>IF(AND(BF179=1,Z179&lt;&gt;""),Z179,0)</f>
        <v/>
      </c>
      <c r="BH179" s="7">
        <f>IF(AND(BF179=1,AN179="Oui"),1,0)</f>
        <v/>
      </c>
      <c r="BI179" s="7">
        <f>IF(AS179=1,N179,"")</f>
        <v/>
      </c>
      <c r="BJ179" s="7">
        <f>IF(BF179=1,N179,"")</f>
        <v/>
      </c>
      <c r="BK179" s="7">
        <f>IF(BF179=1,M179,"")</f>
        <v/>
      </c>
      <c r="BL179" s="7">
        <f>IF(AR179=1,D179&amp;" | "&amp;J179,"")</f>
        <v/>
      </c>
      <c r="BM179" s="7">
        <f>IF(AND(AR179=1,AL179="Non"),D179,"")</f>
        <v/>
      </c>
      <c r="BN179" s="7">
        <f>IF(OR(AO179="",AO179="OK"),0,1)</f>
        <v/>
      </c>
    </row>
    <row r="180" ht="18" customHeight="1">
      <c r="A180" s="7" t="n"/>
      <c r="B180" s="7" t="n"/>
      <c r="C180" s="7" t="n"/>
      <c r="D180" s="7" t="n"/>
      <c r="E180" s="7" t="n"/>
      <c r="F180" s="7" t="n"/>
      <c r="G180" s="7" t="n"/>
      <c r="H180" s="7" t="n"/>
      <c r="I180" s="7" t="n"/>
      <c r="J180" s="7" t="n"/>
      <c r="K180" s="7" t="n"/>
      <c r="L180" s="7" t="n"/>
      <c r="M180" s="7" t="n"/>
      <c r="N180" s="7" t="n"/>
      <c r="O180" s="7" t="n"/>
      <c r="P180" s="7" t="n"/>
      <c r="Q180" s="7" t="n"/>
      <c r="R180" s="20" t="n"/>
      <c r="S180" s="16" t="n"/>
      <c r="T180" s="20" t="n"/>
      <c r="U180" s="20" t="n"/>
      <c r="V180" s="16" t="n"/>
      <c r="W180" s="16" t="n"/>
      <c r="X180" s="21" t="n"/>
      <c r="Y180" s="21" t="n"/>
      <c r="Z180" s="21" t="n"/>
      <c r="AA180" s="21" t="n"/>
      <c r="AB180" s="21" t="n"/>
      <c r="AC180" s="7" t="n"/>
      <c r="AD180" s="7" t="n"/>
      <c r="AE180" s="22" t="n"/>
      <c r="AF180" s="22" t="n"/>
      <c r="AG180" s="22" t="n"/>
      <c r="AH180" s="22">
        <f>IF(A180="","",SUM(AE180:AG180))</f>
        <v/>
      </c>
      <c r="AI180" s="21">
        <f>IF(AND(R180&lt;&gt;"",T180&lt;&gt;""),(T180-R180)*24,"")</f>
        <v/>
      </c>
      <c r="AJ180" s="21">
        <f>IF(AND(R180&lt;&gt;"",U180&lt;&gt;""),(U180-R180)*24,"")</f>
        <v/>
      </c>
      <c r="AK180" s="7">
        <f>IF(OR(AA180="",AI180=""),"",IF(AI180&lt;=AA180,"Oui","Non"))</f>
        <v/>
      </c>
      <c r="AL180" s="7">
        <f>IF(OR(AB180="",AJ180=""),"",IF(AJ180&lt;=AB180,"Oui","Non"))</f>
        <v/>
      </c>
      <c r="AM180" s="7">
        <f>IF(A180="","",IF(OR(N180="Réalisé",N180="Clôturé"),"Oui","Non"))</f>
        <v/>
      </c>
      <c r="AN180" s="7">
        <f>IF(AM180="","",IF(AND(AM180="Non",S180&lt;&gt;"",S180&lt;'Tableau de bord'!$C$7),"Oui","Non"))</f>
        <v/>
      </c>
      <c r="AO180" s="7">
        <f>IF(A180="","",IF(COUNTIF($A$5:$A$504,A180)&gt;1,"N° d’OT en double",IF(COUNTIF('Sites et équipements'!$D$5:$D$204,F180)=0,"Code installation inconnu",IF(OR(D180="",J180="",N180="",M180=""),"Champ obligatoire manquant",IF(AND(R180="",S180=""),"Date de demande ou planifiée manquante",IF(AND(AM180="Oui",V180=""),"Date de réalisation manquante",IF(AND(N180="Clôturé",W180=""),"Date de clôture manquante",IF(OR(AND(T180&lt;&gt;"",R180&lt;&gt;"",T180&lt;R180),AND(U180&lt;&gt;"",T180&lt;&gt;"",U180&lt;T180)),"Chronologie incohérente",IF(AND(Q180="Oui",U180=""),"Rétablissement non daté","OK")))))))))</f>
        <v/>
      </c>
      <c r="AP180" s="16">
        <f>IF(R180&lt;&gt;"",R180,IF(S180&lt;&gt;"",S180,""))</f>
        <v/>
      </c>
      <c r="AQ180" s="7">
        <f>IF(AND(A180&lt;&gt;"",OR('Tableau de bord'!$C$9="",D180='Tableau de bord'!$C$9),OR('Tableau de bord'!$C$10="",E180='Tableau de bord'!$C$10),OR('Tableau de bord'!$C$11="",G180='Tableau de bord'!$C$11),OR('Tableau de bord'!$C$12="",H180='Tableau de bord'!$C$12),OR('Tableau de bord'!$C$13="",J180='Tableau de bord'!$C$13),OR('Tableau de bord'!$C$14="",N180='Tableau de bord'!$C$14),OR('Tableau de bord'!$C$15="",M180='Tableau de bord'!$C$15),OR('Tableau de bord'!$C$16="",O180='Tableau de bord'!$C$16),OR('Tableau de bord'!$C$17="",AD180='Tableau de bord'!$C$17)),1,0)</f>
        <v/>
      </c>
      <c r="AR180" s="7">
        <f>IF(AND(A180&lt;&gt;"",AP180&lt;&gt;""),IF(AND(AP180&gt;='Tableau de bord'!$C$5,AP180&lt;'Tableau de bord'!$C$6+1),1,0),0)</f>
        <v/>
      </c>
      <c r="AS180" s="7">
        <f>IF(AND(AQ180=1,AR180=1),1,0)</f>
        <v/>
      </c>
      <c r="AT180" s="7">
        <f>IF(AND(AS180=1,J180="Corrective"),1,0)</f>
        <v/>
      </c>
      <c r="AU180" s="7">
        <f>IF(AND(AS180=1,J180="Préventive"),1,0)</f>
        <v/>
      </c>
      <c r="AV180" s="7">
        <f>IF(AND(AS180=1,Q180="Oui"),1,0)</f>
        <v/>
      </c>
      <c r="AW180" s="21">
        <f>IF(AND(AV180=1,AJ180&lt;&gt;""),AJ180,0)</f>
        <v/>
      </c>
      <c r="AX180" s="21">
        <f>IF(AND(AS180=1,Y180&lt;&gt;""),Y180,0)</f>
        <v/>
      </c>
      <c r="AY180" s="22">
        <f>IF(AND(AS180=1,AH180&lt;&gt;""),AH180,0)</f>
        <v/>
      </c>
      <c r="AZ180" s="22">
        <f>IF(AS180=1,SUM(AE180:AF180),0)</f>
        <v/>
      </c>
      <c r="BA180" s="22">
        <f>IF(AND(AS180=1,AC180="Hors forfait"),AY180,0)</f>
        <v/>
      </c>
      <c r="BB180" s="7">
        <f>IF(AND(AS180=1,AK180&lt;&gt;""),1,0)</f>
        <v/>
      </c>
      <c r="BC180" s="7">
        <f>IF(AND(BB180=1,AK180="Oui"),1,0)</f>
        <v/>
      </c>
      <c r="BD180" s="7">
        <f>IF(AND(AS180=1,AL180&lt;&gt;""),1,0)</f>
        <v/>
      </c>
      <c r="BE180" s="7">
        <f>IF(AND(BD180=1,AL180="Oui"),1,0)</f>
        <v/>
      </c>
      <c r="BF180" s="7">
        <f>IF(AND(AQ180=1,AM180="Non"),1,0)</f>
        <v/>
      </c>
      <c r="BG180" s="21">
        <f>IF(AND(BF180=1,Z180&lt;&gt;""),Z180,0)</f>
        <v/>
      </c>
      <c r="BH180" s="7">
        <f>IF(AND(BF180=1,AN180="Oui"),1,0)</f>
        <v/>
      </c>
      <c r="BI180" s="7">
        <f>IF(AS180=1,N180,"")</f>
        <v/>
      </c>
      <c r="BJ180" s="7">
        <f>IF(BF180=1,N180,"")</f>
        <v/>
      </c>
      <c r="BK180" s="7">
        <f>IF(BF180=1,M180,"")</f>
        <v/>
      </c>
      <c r="BL180" s="7">
        <f>IF(AR180=1,D180&amp;" | "&amp;J180,"")</f>
        <v/>
      </c>
      <c r="BM180" s="7">
        <f>IF(AND(AR180=1,AL180="Non"),D180,"")</f>
        <v/>
      </c>
      <c r="BN180" s="7">
        <f>IF(OR(AO180="",AO180="OK"),0,1)</f>
        <v/>
      </c>
    </row>
    <row r="181" ht="18" customHeight="1">
      <c r="A181" s="7" t="n"/>
      <c r="B181" s="7" t="n"/>
      <c r="C181" s="7" t="n"/>
      <c r="D181" s="7" t="n"/>
      <c r="E181" s="7" t="n"/>
      <c r="F181" s="7" t="n"/>
      <c r="G181" s="7" t="n"/>
      <c r="H181" s="7" t="n"/>
      <c r="I181" s="7" t="n"/>
      <c r="J181" s="7" t="n"/>
      <c r="K181" s="7" t="n"/>
      <c r="L181" s="7" t="n"/>
      <c r="M181" s="7" t="n"/>
      <c r="N181" s="7" t="n"/>
      <c r="O181" s="7" t="n"/>
      <c r="P181" s="7" t="n"/>
      <c r="Q181" s="7" t="n"/>
      <c r="R181" s="20" t="n"/>
      <c r="S181" s="16" t="n"/>
      <c r="T181" s="20" t="n"/>
      <c r="U181" s="20" t="n"/>
      <c r="V181" s="16" t="n"/>
      <c r="W181" s="16" t="n"/>
      <c r="X181" s="21" t="n"/>
      <c r="Y181" s="21" t="n"/>
      <c r="Z181" s="21" t="n"/>
      <c r="AA181" s="21" t="n"/>
      <c r="AB181" s="21" t="n"/>
      <c r="AC181" s="7" t="n"/>
      <c r="AD181" s="7" t="n"/>
      <c r="AE181" s="22" t="n"/>
      <c r="AF181" s="22" t="n"/>
      <c r="AG181" s="22" t="n"/>
      <c r="AH181" s="22">
        <f>IF(A181="","",SUM(AE181:AG181))</f>
        <v/>
      </c>
      <c r="AI181" s="21">
        <f>IF(AND(R181&lt;&gt;"",T181&lt;&gt;""),(T181-R181)*24,"")</f>
        <v/>
      </c>
      <c r="AJ181" s="21">
        <f>IF(AND(R181&lt;&gt;"",U181&lt;&gt;""),(U181-R181)*24,"")</f>
        <v/>
      </c>
      <c r="AK181" s="7">
        <f>IF(OR(AA181="",AI181=""),"",IF(AI181&lt;=AA181,"Oui","Non"))</f>
        <v/>
      </c>
      <c r="AL181" s="7">
        <f>IF(OR(AB181="",AJ181=""),"",IF(AJ181&lt;=AB181,"Oui","Non"))</f>
        <v/>
      </c>
      <c r="AM181" s="7">
        <f>IF(A181="","",IF(OR(N181="Réalisé",N181="Clôturé"),"Oui","Non"))</f>
        <v/>
      </c>
      <c r="AN181" s="7">
        <f>IF(AM181="","",IF(AND(AM181="Non",S181&lt;&gt;"",S181&lt;'Tableau de bord'!$C$7),"Oui","Non"))</f>
        <v/>
      </c>
      <c r="AO181" s="7">
        <f>IF(A181="","",IF(COUNTIF($A$5:$A$504,A181)&gt;1,"N° d’OT en double",IF(COUNTIF('Sites et équipements'!$D$5:$D$204,F181)=0,"Code installation inconnu",IF(OR(D181="",J181="",N181="",M181=""),"Champ obligatoire manquant",IF(AND(R181="",S181=""),"Date de demande ou planifiée manquante",IF(AND(AM181="Oui",V181=""),"Date de réalisation manquante",IF(AND(N181="Clôturé",W181=""),"Date de clôture manquante",IF(OR(AND(T181&lt;&gt;"",R181&lt;&gt;"",T181&lt;R181),AND(U181&lt;&gt;"",T181&lt;&gt;"",U181&lt;T181)),"Chronologie incohérente",IF(AND(Q181="Oui",U181=""),"Rétablissement non daté","OK")))))))))</f>
        <v/>
      </c>
      <c r="AP181" s="16">
        <f>IF(R181&lt;&gt;"",R181,IF(S181&lt;&gt;"",S181,""))</f>
        <v/>
      </c>
      <c r="AQ181" s="7">
        <f>IF(AND(A181&lt;&gt;"",OR('Tableau de bord'!$C$9="",D181='Tableau de bord'!$C$9),OR('Tableau de bord'!$C$10="",E181='Tableau de bord'!$C$10),OR('Tableau de bord'!$C$11="",G181='Tableau de bord'!$C$11),OR('Tableau de bord'!$C$12="",H181='Tableau de bord'!$C$12),OR('Tableau de bord'!$C$13="",J181='Tableau de bord'!$C$13),OR('Tableau de bord'!$C$14="",N181='Tableau de bord'!$C$14),OR('Tableau de bord'!$C$15="",M181='Tableau de bord'!$C$15),OR('Tableau de bord'!$C$16="",O181='Tableau de bord'!$C$16),OR('Tableau de bord'!$C$17="",AD181='Tableau de bord'!$C$17)),1,0)</f>
        <v/>
      </c>
      <c r="AR181" s="7">
        <f>IF(AND(A181&lt;&gt;"",AP181&lt;&gt;""),IF(AND(AP181&gt;='Tableau de bord'!$C$5,AP181&lt;'Tableau de bord'!$C$6+1),1,0),0)</f>
        <v/>
      </c>
      <c r="AS181" s="7">
        <f>IF(AND(AQ181=1,AR181=1),1,0)</f>
        <v/>
      </c>
      <c r="AT181" s="7">
        <f>IF(AND(AS181=1,J181="Corrective"),1,0)</f>
        <v/>
      </c>
      <c r="AU181" s="7">
        <f>IF(AND(AS181=1,J181="Préventive"),1,0)</f>
        <v/>
      </c>
      <c r="AV181" s="7">
        <f>IF(AND(AS181=1,Q181="Oui"),1,0)</f>
        <v/>
      </c>
      <c r="AW181" s="21">
        <f>IF(AND(AV181=1,AJ181&lt;&gt;""),AJ181,0)</f>
        <v/>
      </c>
      <c r="AX181" s="21">
        <f>IF(AND(AS181=1,Y181&lt;&gt;""),Y181,0)</f>
        <v/>
      </c>
      <c r="AY181" s="22">
        <f>IF(AND(AS181=1,AH181&lt;&gt;""),AH181,0)</f>
        <v/>
      </c>
      <c r="AZ181" s="22">
        <f>IF(AS181=1,SUM(AE181:AF181),0)</f>
        <v/>
      </c>
      <c r="BA181" s="22">
        <f>IF(AND(AS181=1,AC181="Hors forfait"),AY181,0)</f>
        <v/>
      </c>
      <c r="BB181" s="7">
        <f>IF(AND(AS181=1,AK181&lt;&gt;""),1,0)</f>
        <v/>
      </c>
      <c r="BC181" s="7">
        <f>IF(AND(BB181=1,AK181="Oui"),1,0)</f>
        <v/>
      </c>
      <c r="BD181" s="7">
        <f>IF(AND(AS181=1,AL181&lt;&gt;""),1,0)</f>
        <v/>
      </c>
      <c r="BE181" s="7">
        <f>IF(AND(BD181=1,AL181="Oui"),1,0)</f>
        <v/>
      </c>
      <c r="BF181" s="7">
        <f>IF(AND(AQ181=1,AM181="Non"),1,0)</f>
        <v/>
      </c>
      <c r="BG181" s="21">
        <f>IF(AND(BF181=1,Z181&lt;&gt;""),Z181,0)</f>
        <v/>
      </c>
      <c r="BH181" s="7">
        <f>IF(AND(BF181=1,AN181="Oui"),1,0)</f>
        <v/>
      </c>
      <c r="BI181" s="7">
        <f>IF(AS181=1,N181,"")</f>
        <v/>
      </c>
      <c r="BJ181" s="7">
        <f>IF(BF181=1,N181,"")</f>
        <v/>
      </c>
      <c r="BK181" s="7">
        <f>IF(BF181=1,M181,"")</f>
        <v/>
      </c>
      <c r="BL181" s="7">
        <f>IF(AR181=1,D181&amp;" | "&amp;J181,"")</f>
        <v/>
      </c>
      <c r="BM181" s="7">
        <f>IF(AND(AR181=1,AL181="Non"),D181,"")</f>
        <v/>
      </c>
      <c r="BN181" s="7">
        <f>IF(OR(AO181="",AO181="OK"),0,1)</f>
        <v/>
      </c>
    </row>
    <row r="182" ht="18" customHeight="1">
      <c r="A182" s="7" t="n"/>
      <c r="B182" s="7" t="n"/>
      <c r="C182" s="7" t="n"/>
      <c r="D182" s="7" t="n"/>
      <c r="E182" s="7" t="n"/>
      <c r="F182" s="7" t="n"/>
      <c r="G182" s="7" t="n"/>
      <c r="H182" s="7" t="n"/>
      <c r="I182" s="7" t="n"/>
      <c r="J182" s="7" t="n"/>
      <c r="K182" s="7" t="n"/>
      <c r="L182" s="7" t="n"/>
      <c r="M182" s="7" t="n"/>
      <c r="N182" s="7" t="n"/>
      <c r="O182" s="7" t="n"/>
      <c r="P182" s="7" t="n"/>
      <c r="Q182" s="7" t="n"/>
      <c r="R182" s="20" t="n"/>
      <c r="S182" s="16" t="n"/>
      <c r="T182" s="20" t="n"/>
      <c r="U182" s="20" t="n"/>
      <c r="V182" s="16" t="n"/>
      <c r="W182" s="16" t="n"/>
      <c r="X182" s="21" t="n"/>
      <c r="Y182" s="21" t="n"/>
      <c r="Z182" s="21" t="n"/>
      <c r="AA182" s="21" t="n"/>
      <c r="AB182" s="21" t="n"/>
      <c r="AC182" s="7" t="n"/>
      <c r="AD182" s="7" t="n"/>
      <c r="AE182" s="22" t="n"/>
      <c r="AF182" s="22" t="n"/>
      <c r="AG182" s="22" t="n"/>
      <c r="AH182" s="22">
        <f>IF(A182="","",SUM(AE182:AG182))</f>
        <v/>
      </c>
      <c r="AI182" s="21">
        <f>IF(AND(R182&lt;&gt;"",T182&lt;&gt;""),(T182-R182)*24,"")</f>
        <v/>
      </c>
      <c r="AJ182" s="21">
        <f>IF(AND(R182&lt;&gt;"",U182&lt;&gt;""),(U182-R182)*24,"")</f>
        <v/>
      </c>
      <c r="AK182" s="7">
        <f>IF(OR(AA182="",AI182=""),"",IF(AI182&lt;=AA182,"Oui","Non"))</f>
        <v/>
      </c>
      <c r="AL182" s="7">
        <f>IF(OR(AB182="",AJ182=""),"",IF(AJ182&lt;=AB182,"Oui","Non"))</f>
        <v/>
      </c>
      <c r="AM182" s="7">
        <f>IF(A182="","",IF(OR(N182="Réalisé",N182="Clôturé"),"Oui","Non"))</f>
        <v/>
      </c>
      <c r="AN182" s="7">
        <f>IF(AM182="","",IF(AND(AM182="Non",S182&lt;&gt;"",S182&lt;'Tableau de bord'!$C$7),"Oui","Non"))</f>
        <v/>
      </c>
      <c r="AO182" s="7">
        <f>IF(A182="","",IF(COUNTIF($A$5:$A$504,A182)&gt;1,"N° d’OT en double",IF(COUNTIF('Sites et équipements'!$D$5:$D$204,F182)=0,"Code installation inconnu",IF(OR(D182="",J182="",N182="",M182=""),"Champ obligatoire manquant",IF(AND(R182="",S182=""),"Date de demande ou planifiée manquante",IF(AND(AM182="Oui",V182=""),"Date de réalisation manquante",IF(AND(N182="Clôturé",W182=""),"Date de clôture manquante",IF(OR(AND(T182&lt;&gt;"",R182&lt;&gt;"",T182&lt;R182),AND(U182&lt;&gt;"",T182&lt;&gt;"",U182&lt;T182)),"Chronologie incohérente",IF(AND(Q182="Oui",U182=""),"Rétablissement non daté","OK")))))))))</f>
        <v/>
      </c>
      <c r="AP182" s="16">
        <f>IF(R182&lt;&gt;"",R182,IF(S182&lt;&gt;"",S182,""))</f>
        <v/>
      </c>
      <c r="AQ182" s="7">
        <f>IF(AND(A182&lt;&gt;"",OR('Tableau de bord'!$C$9="",D182='Tableau de bord'!$C$9),OR('Tableau de bord'!$C$10="",E182='Tableau de bord'!$C$10),OR('Tableau de bord'!$C$11="",G182='Tableau de bord'!$C$11),OR('Tableau de bord'!$C$12="",H182='Tableau de bord'!$C$12),OR('Tableau de bord'!$C$13="",J182='Tableau de bord'!$C$13),OR('Tableau de bord'!$C$14="",N182='Tableau de bord'!$C$14),OR('Tableau de bord'!$C$15="",M182='Tableau de bord'!$C$15),OR('Tableau de bord'!$C$16="",O182='Tableau de bord'!$C$16),OR('Tableau de bord'!$C$17="",AD182='Tableau de bord'!$C$17)),1,0)</f>
        <v/>
      </c>
      <c r="AR182" s="7">
        <f>IF(AND(A182&lt;&gt;"",AP182&lt;&gt;""),IF(AND(AP182&gt;='Tableau de bord'!$C$5,AP182&lt;'Tableau de bord'!$C$6+1),1,0),0)</f>
        <v/>
      </c>
      <c r="AS182" s="7">
        <f>IF(AND(AQ182=1,AR182=1),1,0)</f>
        <v/>
      </c>
      <c r="AT182" s="7">
        <f>IF(AND(AS182=1,J182="Corrective"),1,0)</f>
        <v/>
      </c>
      <c r="AU182" s="7">
        <f>IF(AND(AS182=1,J182="Préventive"),1,0)</f>
        <v/>
      </c>
      <c r="AV182" s="7">
        <f>IF(AND(AS182=1,Q182="Oui"),1,0)</f>
        <v/>
      </c>
      <c r="AW182" s="21">
        <f>IF(AND(AV182=1,AJ182&lt;&gt;""),AJ182,0)</f>
        <v/>
      </c>
      <c r="AX182" s="21">
        <f>IF(AND(AS182=1,Y182&lt;&gt;""),Y182,0)</f>
        <v/>
      </c>
      <c r="AY182" s="22">
        <f>IF(AND(AS182=1,AH182&lt;&gt;""),AH182,0)</f>
        <v/>
      </c>
      <c r="AZ182" s="22">
        <f>IF(AS182=1,SUM(AE182:AF182),0)</f>
        <v/>
      </c>
      <c r="BA182" s="22">
        <f>IF(AND(AS182=1,AC182="Hors forfait"),AY182,0)</f>
        <v/>
      </c>
      <c r="BB182" s="7">
        <f>IF(AND(AS182=1,AK182&lt;&gt;""),1,0)</f>
        <v/>
      </c>
      <c r="BC182" s="7">
        <f>IF(AND(BB182=1,AK182="Oui"),1,0)</f>
        <v/>
      </c>
      <c r="BD182" s="7">
        <f>IF(AND(AS182=1,AL182&lt;&gt;""),1,0)</f>
        <v/>
      </c>
      <c r="BE182" s="7">
        <f>IF(AND(BD182=1,AL182="Oui"),1,0)</f>
        <v/>
      </c>
      <c r="BF182" s="7">
        <f>IF(AND(AQ182=1,AM182="Non"),1,0)</f>
        <v/>
      </c>
      <c r="BG182" s="21">
        <f>IF(AND(BF182=1,Z182&lt;&gt;""),Z182,0)</f>
        <v/>
      </c>
      <c r="BH182" s="7">
        <f>IF(AND(BF182=1,AN182="Oui"),1,0)</f>
        <v/>
      </c>
      <c r="BI182" s="7">
        <f>IF(AS182=1,N182,"")</f>
        <v/>
      </c>
      <c r="BJ182" s="7">
        <f>IF(BF182=1,N182,"")</f>
        <v/>
      </c>
      <c r="BK182" s="7">
        <f>IF(BF182=1,M182,"")</f>
        <v/>
      </c>
      <c r="BL182" s="7">
        <f>IF(AR182=1,D182&amp;" | "&amp;J182,"")</f>
        <v/>
      </c>
      <c r="BM182" s="7">
        <f>IF(AND(AR182=1,AL182="Non"),D182,"")</f>
        <v/>
      </c>
      <c r="BN182" s="7">
        <f>IF(OR(AO182="",AO182="OK"),0,1)</f>
        <v/>
      </c>
    </row>
    <row r="183" ht="18" customHeight="1">
      <c r="A183" s="7" t="n"/>
      <c r="B183" s="7" t="n"/>
      <c r="C183" s="7" t="n"/>
      <c r="D183" s="7" t="n"/>
      <c r="E183" s="7" t="n"/>
      <c r="F183" s="7" t="n"/>
      <c r="G183" s="7" t="n"/>
      <c r="H183" s="7" t="n"/>
      <c r="I183" s="7" t="n"/>
      <c r="J183" s="7" t="n"/>
      <c r="K183" s="7" t="n"/>
      <c r="L183" s="7" t="n"/>
      <c r="M183" s="7" t="n"/>
      <c r="N183" s="7" t="n"/>
      <c r="O183" s="7" t="n"/>
      <c r="P183" s="7" t="n"/>
      <c r="Q183" s="7" t="n"/>
      <c r="R183" s="20" t="n"/>
      <c r="S183" s="16" t="n"/>
      <c r="T183" s="20" t="n"/>
      <c r="U183" s="20" t="n"/>
      <c r="V183" s="16" t="n"/>
      <c r="W183" s="16" t="n"/>
      <c r="X183" s="21" t="n"/>
      <c r="Y183" s="21" t="n"/>
      <c r="Z183" s="21" t="n"/>
      <c r="AA183" s="21" t="n"/>
      <c r="AB183" s="21" t="n"/>
      <c r="AC183" s="7" t="n"/>
      <c r="AD183" s="7" t="n"/>
      <c r="AE183" s="22" t="n"/>
      <c r="AF183" s="22" t="n"/>
      <c r="AG183" s="22" t="n"/>
      <c r="AH183" s="22">
        <f>IF(A183="","",SUM(AE183:AG183))</f>
        <v/>
      </c>
      <c r="AI183" s="21">
        <f>IF(AND(R183&lt;&gt;"",T183&lt;&gt;""),(T183-R183)*24,"")</f>
        <v/>
      </c>
      <c r="AJ183" s="21">
        <f>IF(AND(R183&lt;&gt;"",U183&lt;&gt;""),(U183-R183)*24,"")</f>
        <v/>
      </c>
      <c r="AK183" s="7">
        <f>IF(OR(AA183="",AI183=""),"",IF(AI183&lt;=AA183,"Oui","Non"))</f>
        <v/>
      </c>
      <c r="AL183" s="7">
        <f>IF(OR(AB183="",AJ183=""),"",IF(AJ183&lt;=AB183,"Oui","Non"))</f>
        <v/>
      </c>
      <c r="AM183" s="7">
        <f>IF(A183="","",IF(OR(N183="Réalisé",N183="Clôturé"),"Oui","Non"))</f>
        <v/>
      </c>
      <c r="AN183" s="7">
        <f>IF(AM183="","",IF(AND(AM183="Non",S183&lt;&gt;"",S183&lt;'Tableau de bord'!$C$7),"Oui","Non"))</f>
        <v/>
      </c>
      <c r="AO183" s="7">
        <f>IF(A183="","",IF(COUNTIF($A$5:$A$504,A183)&gt;1,"N° d’OT en double",IF(COUNTIF('Sites et équipements'!$D$5:$D$204,F183)=0,"Code installation inconnu",IF(OR(D183="",J183="",N183="",M183=""),"Champ obligatoire manquant",IF(AND(R183="",S183=""),"Date de demande ou planifiée manquante",IF(AND(AM183="Oui",V183=""),"Date de réalisation manquante",IF(AND(N183="Clôturé",W183=""),"Date de clôture manquante",IF(OR(AND(T183&lt;&gt;"",R183&lt;&gt;"",T183&lt;R183),AND(U183&lt;&gt;"",T183&lt;&gt;"",U183&lt;T183)),"Chronologie incohérente",IF(AND(Q183="Oui",U183=""),"Rétablissement non daté","OK")))))))))</f>
        <v/>
      </c>
      <c r="AP183" s="16">
        <f>IF(R183&lt;&gt;"",R183,IF(S183&lt;&gt;"",S183,""))</f>
        <v/>
      </c>
      <c r="AQ183" s="7">
        <f>IF(AND(A183&lt;&gt;"",OR('Tableau de bord'!$C$9="",D183='Tableau de bord'!$C$9),OR('Tableau de bord'!$C$10="",E183='Tableau de bord'!$C$10),OR('Tableau de bord'!$C$11="",G183='Tableau de bord'!$C$11),OR('Tableau de bord'!$C$12="",H183='Tableau de bord'!$C$12),OR('Tableau de bord'!$C$13="",J183='Tableau de bord'!$C$13),OR('Tableau de bord'!$C$14="",N183='Tableau de bord'!$C$14),OR('Tableau de bord'!$C$15="",M183='Tableau de bord'!$C$15),OR('Tableau de bord'!$C$16="",O183='Tableau de bord'!$C$16),OR('Tableau de bord'!$C$17="",AD183='Tableau de bord'!$C$17)),1,0)</f>
        <v/>
      </c>
      <c r="AR183" s="7">
        <f>IF(AND(A183&lt;&gt;"",AP183&lt;&gt;""),IF(AND(AP183&gt;='Tableau de bord'!$C$5,AP183&lt;'Tableau de bord'!$C$6+1),1,0),0)</f>
        <v/>
      </c>
      <c r="AS183" s="7">
        <f>IF(AND(AQ183=1,AR183=1),1,0)</f>
        <v/>
      </c>
      <c r="AT183" s="7">
        <f>IF(AND(AS183=1,J183="Corrective"),1,0)</f>
        <v/>
      </c>
      <c r="AU183" s="7">
        <f>IF(AND(AS183=1,J183="Préventive"),1,0)</f>
        <v/>
      </c>
      <c r="AV183" s="7">
        <f>IF(AND(AS183=1,Q183="Oui"),1,0)</f>
        <v/>
      </c>
      <c r="AW183" s="21">
        <f>IF(AND(AV183=1,AJ183&lt;&gt;""),AJ183,0)</f>
        <v/>
      </c>
      <c r="AX183" s="21">
        <f>IF(AND(AS183=1,Y183&lt;&gt;""),Y183,0)</f>
        <v/>
      </c>
      <c r="AY183" s="22">
        <f>IF(AND(AS183=1,AH183&lt;&gt;""),AH183,0)</f>
        <v/>
      </c>
      <c r="AZ183" s="22">
        <f>IF(AS183=1,SUM(AE183:AF183),0)</f>
        <v/>
      </c>
      <c r="BA183" s="22">
        <f>IF(AND(AS183=1,AC183="Hors forfait"),AY183,0)</f>
        <v/>
      </c>
      <c r="BB183" s="7">
        <f>IF(AND(AS183=1,AK183&lt;&gt;""),1,0)</f>
        <v/>
      </c>
      <c r="BC183" s="7">
        <f>IF(AND(BB183=1,AK183="Oui"),1,0)</f>
        <v/>
      </c>
      <c r="BD183" s="7">
        <f>IF(AND(AS183=1,AL183&lt;&gt;""),1,0)</f>
        <v/>
      </c>
      <c r="BE183" s="7">
        <f>IF(AND(BD183=1,AL183="Oui"),1,0)</f>
        <v/>
      </c>
      <c r="BF183" s="7">
        <f>IF(AND(AQ183=1,AM183="Non"),1,0)</f>
        <v/>
      </c>
      <c r="BG183" s="21">
        <f>IF(AND(BF183=1,Z183&lt;&gt;""),Z183,0)</f>
        <v/>
      </c>
      <c r="BH183" s="7">
        <f>IF(AND(BF183=1,AN183="Oui"),1,0)</f>
        <v/>
      </c>
      <c r="BI183" s="7">
        <f>IF(AS183=1,N183,"")</f>
        <v/>
      </c>
      <c r="BJ183" s="7">
        <f>IF(BF183=1,N183,"")</f>
        <v/>
      </c>
      <c r="BK183" s="7">
        <f>IF(BF183=1,M183,"")</f>
        <v/>
      </c>
      <c r="BL183" s="7">
        <f>IF(AR183=1,D183&amp;" | "&amp;J183,"")</f>
        <v/>
      </c>
      <c r="BM183" s="7">
        <f>IF(AND(AR183=1,AL183="Non"),D183,"")</f>
        <v/>
      </c>
      <c r="BN183" s="7">
        <f>IF(OR(AO183="",AO183="OK"),0,1)</f>
        <v/>
      </c>
    </row>
    <row r="184" ht="18" customHeight="1">
      <c r="A184" s="7" t="n"/>
      <c r="B184" s="7" t="n"/>
      <c r="C184" s="7" t="n"/>
      <c r="D184" s="7" t="n"/>
      <c r="E184" s="7" t="n"/>
      <c r="F184" s="7" t="n"/>
      <c r="G184" s="7" t="n"/>
      <c r="H184" s="7" t="n"/>
      <c r="I184" s="7" t="n"/>
      <c r="J184" s="7" t="n"/>
      <c r="K184" s="7" t="n"/>
      <c r="L184" s="7" t="n"/>
      <c r="M184" s="7" t="n"/>
      <c r="N184" s="7" t="n"/>
      <c r="O184" s="7" t="n"/>
      <c r="P184" s="7" t="n"/>
      <c r="Q184" s="7" t="n"/>
      <c r="R184" s="20" t="n"/>
      <c r="S184" s="16" t="n"/>
      <c r="T184" s="20" t="n"/>
      <c r="U184" s="20" t="n"/>
      <c r="V184" s="16" t="n"/>
      <c r="W184" s="16" t="n"/>
      <c r="X184" s="21" t="n"/>
      <c r="Y184" s="21" t="n"/>
      <c r="Z184" s="21" t="n"/>
      <c r="AA184" s="21" t="n"/>
      <c r="AB184" s="21" t="n"/>
      <c r="AC184" s="7" t="n"/>
      <c r="AD184" s="7" t="n"/>
      <c r="AE184" s="22" t="n"/>
      <c r="AF184" s="22" t="n"/>
      <c r="AG184" s="22" t="n"/>
      <c r="AH184" s="22">
        <f>IF(A184="","",SUM(AE184:AG184))</f>
        <v/>
      </c>
      <c r="AI184" s="21">
        <f>IF(AND(R184&lt;&gt;"",T184&lt;&gt;""),(T184-R184)*24,"")</f>
        <v/>
      </c>
      <c r="AJ184" s="21">
        <f>IF(AND(R184&lt;&gt;"",U184&lt;&gt;""),(U184-R184)*24,"")</f>
        <v/>
      </c>
      <c r="AK184" s="7">
        <f>IF(OR(AA184="",AI184=""),"",IF(AI184&lt;=AA184,"Oui","Non"))</f>
        <v/>
      </c>
      <c r="AL184" s="7">
        <f>IF(OR(AB184="",AJ184=""),"",IF(AJ184&lt;=AB184,"Oui","Non"))</f>
        <v/>
      </c>
      <c r="AM184" s="7">
        <f>IF(A184="","",IF(OR(N184="Réalisé",N184="Clôturé"),"Oui","Non"))</f>
        <v/>
      </c>
      <c r="AN184" s="7">
        <f>IF(AM184="","",IF(AND(AM184="Non",S184&lt;&gt;"",S184&lt;'Tableau de bord'!$C$7),"Oui","Non"))</f>
        <v/>
      </c>
      <c r="AO184" s="7">
        <f>IF(A184="","",IF(COUNTIF($A$5:$A$504,A184)&gt;1,"N° d’OT en double",IF(COUNTIF('Sites et équipements'!$D$5:$D$204,F184)=0,"Code installation inconnu",IF(OR(D184="",J184="",N184="",M184=""),"Champ obligatoire manquant",IF(AND(R184="",S184=""),"Date de demande ou planifiée manquante",IF(AND(AM184="Oui",V184=""),"Date de réalisation manquante",IF(AND(N184="Clôturé",W184=""),"Date de clôture manquante",IF(OR(AND(T184&lt;&gt;"",R184&lt;&gt;"",T184&lt;R184),AND(U184&lt;&gt;"",T184&lt;&gt;"",U184&lt;T184)),"Chronologie incohérente",IF(AND(Q184="Oui",U184=""),"Rétablissement non daté","OK")))))))))</f>
        <v/>
      </c>
      <c r="AP184" s="16">
        <f>IF(R184&lt;&gt;"",R184,IF(S184&lt;&gt;"",S184,""))</f>
        <v/>
      </c>
      <c r="AQ184" s="7">
        <f>IF(AND(A184&lt;&gt;"",OR('Tableau de bord'!$C$9="",D184='Tableau de bord'!$C$9),OR('Tableau de bord'!$C$10="",E184='Tableau de bord'!$C$10),OR('Tableau de bord'!$C$11="",G184='Tableau de bord'!$C$11),OR('Tableau de bord'!$C$12="",H184='Tableau de bord'!$C$12),OR('Tableau de bord'!$C$13="",J184='Tableau de bord'!$C$13),OR('Tableau de bord'!$C$14="",N184='Tableau de bord'!$C$14),OR('Tableau de bord'!$C$15="",M184='Tableau de bord'!$C$15),OR('Tableau de bord'!$C$16="",O184='Tableau de bord'!$C$16),OR('Tableau de bord'!$C$17="",AD184='Tableau de bord'!$C$17)),1,0)</f>
        <v/>
      </c>
      <c r="AR184" s="7">
        <f>IF(AND(A184&lt;&gt;"",AP184&lt;&gt;""),IF(AND(AP184&gt;='Tableau de bord'!$C$5,AP184&lt;'Tableau de bord'!$C$6+1),1,0),0)</f>
        <v/>
      </c>
      <c r="AS184" s="7">
        <f>IF(AND(AQ184=1,AR184=1),1,0)</f>
        <v/>
      </c>
      <c r="AT184" s="7">
        <f>IF(AND(AS184=1,J184="Corrective"),1,0)</f>
        <v/>
      </c>
      <c r="AU184" s="7">
        <f>IF(AND(AS184=1,J184="Préventive"),1,0)</f>
        <v/>
      </c>
      <c r="AV184" s="7">
        <f>IF(AND(AS184=1,Q184="Oui"),1,0)</f>
        <v/>
      </c>
      <c r="AW184" s="21">
        <f>IF(AND(AV184=1,AJ184&lt;&gt;""),AJ184,0)</f>
        <v/>
      </c>
      <c r="AX184" s="21">
        <f>IF(AND(AS184=1,Y184&lt;&gt;""),Y184,0)</f>
        <v/>
      </c>
      <c r="AY184" s="22">
        <f>IF(AND(AS184=1,AH184&lt;&gt;""),AH184,0)</f>
        <v/>
      </c>
      <c r="AZ184" s="22">
        <f>IF(AS184=1,SUM(AE184:AF184),0)</f>
        <v/>
      </c>
      <c r="BA184" s="22">
        <f>IF(AND(AS184=1,AC184="Hors forfait"),AY184,0)</f>
        <v/>
      </c>
      <c r="BB184" s="7">
        <f>IF(AND(AS184=1,AK184&lt;&gt;""),1,0)</f>
        <v/>
      </c>
      <c r="BC184" s="7">
        <f>IF(AND(BB184=1,AK184="Oui"),1,0)</f>
        <v/>
      </c>
      <c r="BD184" s="7">
        <f>IF(AND(AS184=1,AL184&lt;&gt;""),1,0)</f>
        <v/>
      </c>
      <c r="BE184" s="7">
        <f>IF(AND(BD184=1,AL184="Oui"),1,0)</f>
        <v/>
      </c>
      <c r="BF184" s="7">
        <f>IF(AND(AQ184=1,AM184="Non"),1,0)</f>
        <v/>
      </c>
      <c r="BG184" s="21">
        <f>IF(AND(BF184=1,Z184&lt;&gt;""),Z184,0)</f>
        <v/>
      </c>
      <c r="BH184" s="7">
        <f>IF(AND(BF184=1,AN184="Oui"),1,0)</f>
        <v/>
      </c>
      <c r="BI184" s="7">
        <f>IF(AS184=1,N184,"")</f>
        <v/>
      </c>
      <c r="BJ184" s="7">
        <f>IF(BF184=1,N184,"")</f>
        <v/>
      </c>
      <c r="BK184" s="7">
        <f>IF(BF184=1,M184,"")</f>
        <v/>
      </c>
      <c r="BL184" s="7">
        <f>IF(AR184=1,D184&amp;" | "&amp;J184,"")</f>
        <v/>
      </c>
      <c r="BM184" s="7">
        <f>IF(AND(AR184=1,AL184="Non"),D184,"")</f>
        <v/>
      </c>
      <c r="BN184" s="7">
        <f>IF(OR(AO184="",AO184="OK"),0,1)</f>
        <v/>
      </c>
    </row>
    <row r="185" ht="18" customHeight="1">
      <c r="A185" s="7" t="n"/>
      <c r="B185" s="7" t="n"/>
      <c r="C185" s="7" t="n"/>
      <c r="D185" s="7" t="n"/>
      <c r="E185" s="7" t="n"/>
      <c r="F185" s="7" t="n"/>
      <c r="G185" s="7" t="n"/>
      <c r="H185" s="7" t="n"/>
      <c r="I185" s="7" t="n"/>
      <c r="J185" s="7" t="n"/>
      <c r="K185" s="7" t="n"/>
      <c r="L185" s="7" t="n"/>
      <c r="M185" s="7" t="n"/>
      <c r="N185" s="7" t="n"/>
      <c r="O185" s="7" t="n"/>
      <c r="P185" s="7" t="n"/>
      <c r="Q185" s="7" t="n"/>
      <c r="R185" s="20" t="n"/>
      <c r="S185" s="16" t="n"/>
      <c r="T185" s="20" t="n"/>
      <c r="U185" s="20" t="n"/>
      <c r="V185" s="16" t="n"/>
      <c r="W185" s="16" t="n"/>
      <c r="X185" s="21" t="n"/>
      <c r="Y185" s="21" t="n"/>
      <c r="Z185" s="21" t="n"/>
      <c r="AA185" s="21" t="n"/>
      <c r="AB185" s="21" t="n"/>
      <c r="AC185" s="7" t="n"/>
      <c r="AD185" s="7" t="n"/>
      <c r="AE185" s="22" t="n"/>
      <c r="AF185" s="22" t="n"/>
      <c r="AG185" s="22" t="n"/>
      <c r="AH185" s="22">
        <f>IF(A185="","",SUM(AE185:AG185))</f>
        <v/>
      </c>
      <c r="AI185" s="21">
        <f>IF(AND(R185&lt;&gt;"",T185&lt;&gt;""),(T185-R185)*24,"")</f>
        <v/>
      </c>
      <c r="AJ185" s="21">
        <f>IF(AND(R185&lt;&gt;"",U185&lt;&gt;""),(U185-R185)*24,"")</f>
        <v/>
      </c>
      <c r="AK185" s="7">
        <f>IF(OR(AA185="",AI185=""),"",IF(AI185&lt;=AA185,"Oui","Non"))</f>
        <v/>
      </c>
      <c r="AL185" s="7">
        <f>IF(OR(AB185="",AJ185=""),"",IF(AJ185&lt;=AB185,"Oui","Non"))</f>
        <v/>
      </c>
      <c r="AM185" s="7">
        <f>IF(A185="","",IF(OR(N185="Réalisé",N185="Clôturé"),"Oui","Non"))</f>
        <v/>
      </c>
      <c r="AN185" s="7">
        <f>IF(AM185="","",IF(AND(AM185="Non",S185&lt;&gt;"",S185&lt;'Tableau de bord'!$C$7),"Oui","Non"))</f>
        <v/>
      </c>
      <c r="AO185" s="7">
        <f>IF(A185="","",IF(COUNTIF($A$5:$A$504,A185)&gt;1,"N° d’OT en double",IF(COUNTIF('Sites et équipements'!$D$5:$D$204,F185)=0,"Code installation inconnu",IF(OR(D185="",J185="",N185="",M185=""),"Champ obligatoire manquant",IF(AND(R185="",S185=""),"Date de demande ou planifiée manquante",IF(AND(AM185="Oui",V185=""),"Date de réalisation manquante",IF(AND(N185="Clôturé",W185=""),"Date de clôture manquante",IF(OR(AND(T185&lt;&gt;"",R185&lt;&gt;"",T185&lt;R185),AND(U185&lt;&gt;"",T185&lt;&gt;"",U185&lt;T185)),"Chronologie incohérente",IF(AND(Q185="Oui",U185=""),"Rétablissement non daté","OK")))))))))</f>
        <v/>
      </c>
      <c r="AP185" s="16">
        <f>IF(R185&lt;&gt;"",R185,IF(S185&lt;&gt;"",S185,""))</f>
        <v/>
      </c>
      <c r="AQ185" s="7">
        <f>IF(AND(A185&lt;&gt;"",OR('Tableau de bord'!$C$9="",D185='Tableau de bord'!$C$9),OR('Tableau de bord'!$C$10="",E185='Tableau de bord'!$C$10),OR('Tableau de bord'!$C$11="",G185='Tableau de bord'!$C$11),OR('Tableau de bord'!$C$12="",H185='Tableau de bord'!$C$12),OR('Tableau de bord'!$C$13="",J185='Tableau de bord'!$C$13),OR('Tableau de bord'!$C$14="",N185='Tableau de bord'!$C$14),OR('Tableau de bord'!$C$15="",M185='Tableau de bord'!$C$15),OR('Tableau de bord'!$C$16="",O185='Tableau de bord'!$C$16),OR('Tableau de bord'!$C$17="",AD185='Tableau de bord'!$C$17)),1,0)</f>
        <v/>
      </c>
      <c r="AR185" s="7">
        <f>IF(AND(A185&lt;&gt;"",AP185&lt;&gt;""),IF(AND(AP185&gt;='Tableau de bord'!$C$5,AP185&lt;'Tableau de bord'!$C$6+1),1,0),0)</f>
        <v/>
      </c>
      <c r="AS185" s="7">
        <f>IF(AND(AQ185=1,AR185=1),1,0)</f>
        <v/>
      </c>
      <c r="AT185" s="7">
        <f>IF(AND(AS185=1,J185="Corrective"),1,0)</f>
        <v/>
      </c>
      <c r="AU185" s="7">
        <f>IF(AND(AS185=1,J185="Préventive"),1,0)</f>
        <v/>
      </c>
      <c r="AV185" s="7">
        <f>IF(AND(AS185=1,Q185="Oui"),1,0)</f>
        <v/>
      </c>
      <c r="AW185" s="21">
        <f>IF(AND(AV185=1,AJ185&lt;&gt;""),AJ185,0)</f>
        <v/>
      </c>
      <c r="AX185" s="21">
        <f>IF(AND(AS185=1,Y185&lt;&gt;""),Y185,0)</f>
        <v/>
      </c>
      <c r="AY185" s="22">
        <f>IF(AND(AS185=1,AH185&lt;&gt;""),AH185,0)</f>
        <v/>
      </c>
      <c r="AZ185" s="22">
        <f>IF(AS185=1,SUM(AE185:AF185),0)</f>
        <v/>
      </c>
      <c r="BA185" s="22">
        <f>IF(AND(AS185=1,AC185="Hors forfait"),AY185,0)</f>
        <v/>
      </c>
      <c r="BB185" s="7">
        <f>IF(AND(AS185=1,AK185&lt;&gt;""),1,0)</f>
        <v/>
      </c>
      <c r="BC185" s="7">
        <f>IF(AND(BB185=1,AK185="Oui"),1,0)</f>
        <v/>
      </c>
      <c r="BD185" s="7">
        <f>IF(AND(AS185=1,AL185&lt;&gt;""),1,0)</f>
        <v/>
      </c>
      <c r="BE185" s="7">
        <f>IF(AND(BD185=1,AL185="Oui"),1,0)</f>
        <v/>
      </c>
      <c r="BF185" s="7">
        <f>IF(AND(AQ185=1,AM185="Non"),1,0)</f>
        <v/>
      </c>
      <c r="BG185" s="21">
        <f>IF(AND(BF185=1,Z185&lt;&gt;""),Z185,0)</f>
        <v/>
      </c>
      <c r="BH185" s="7">
        <f>IF(AND(BF185=1,AN185="Oui"),1,0)</f>
        <v/>
      </c>
      <c r="BI185" s="7">
        <f>IF(AS185=1,N185,"")</f>
        <v/>
      </c>
      <c r="BJ185" s="7">
        <f>IF(BF185=1,N185,"")</f>
        <v/>
      </c>
      <c r="BK185" s="7">
        <f>IF(BF185=1,M185,"")</f>
        <v/>
      </c>
      <c r="BL185" s="7">
        <f>IF(AR185=1,D185&amp;" | "&amp;J185,"")</f>
        <v/>
      </c>
      <c r="BM185" s="7">
        <f>IF(AND(AR185=1,AL185="Non"),D185,"")</f>
        <v/>
      </c>
      <c r="BN185" s="7">
        <f>IF(OR(AO185="",AO185="OK"),0,1)</f>
        <v/>
      </c>
    </row>
    <row r="186" ht="18" customHeight="1">
      <c r="A186" s="7" t="n"/>
      <c r="B186" s="7" t="n"/>
      <c r="C186" s="7" t="n"/>
      <c r="D186" s="7" t="n"/>
      <c r="E186" s="7" t="n"/>
      <c r="F186" s="7" t="n"/>
      <c r="G186" s="7" t="n"/>
      <c r="H186" s="7" t="n"/>
      <c r="I186" s="7" t="n"/>
      <c r="J186" s="7" t="n"/>
      <c r="K186" s="7" t="n"/>
      <c r="L186" s="7" t="n"/>
      <c r="M186" s="7" t="n"/>
      <c r="N186" s="7" t="n"/>
      <c r="O186" s="7" t="n"/>
      <c r="P186" s="7" t="n"/>
      <c r="Q186" s="7" t="n"/>
      <c r="R186" s="20" t="n"/>
      <c r="S186" s="16" t="n"/>
      <c r="T186" s="20" t="n"/>
      <c r="U186" s="20" t="n"/>
      <c r="V186" s="16" t="n"/>
      <c r="W186" s="16" t="n"/>
      <c r="X186" s="21" t="n"/>
      <c r="Y186" s="21" t="n"/>
      <c r="Z186" s="21" t="n"/>
      <c r="AA186" s="21" t="n"/>
      <c r="AB186" s="21" t="n"/>
      <c r="AC186" s="7" t="n"/>
      <c r="AD186" s="7" t="n"/>
      <c r="AE186" s="22" t="n"/>
      <c r="AF186" s="22" t="n"/>
      <c r="AG186" s="22" t="n"/>
      <c r="AH186" s="22">
        <f>IF(A186="","",SUM(AE186:AG186))</f>
        <v/>
      </c>
      <c r="AI186" s="21">
        <f>IF(AND(R186&lt;&gt;"",T186&lt;&gt;""),(T186-R186)*24,"")</f>
        <v/>
      </c>
      <c r="AJ186" s="21">
        <f>IF(AND(R186&lt;&gt;"",U186&lt;&gt;""),(U186-R186)*24,"")</f>
        <v/>
      </c>
      <c r="AK186" s="7">
        <f>IF(OR(AA186="",AI186=""),"",IF(AI186&lt;=AA186,"Oui","Non"))</f>
        <v/>
      </c>
      <c r="AL186" s="7">
        <f>IF(OR(AB186="",AJ186=""),"",IF(AJ186&lt;=AB186,"Oui","Non"))</f>
        <v/>
      </c>
      <c r="AM186" s="7">
        <f>IF(A186="","",IF(OR(N186="Réalisé",N186="Clôturé"),"Oui","Non"))</f>
        <v/>
      </c>
      <c r="AN186" s="7">
        <f>IF(AM186="","",IF(AND(AM186="Non",S186&lt;&gt;"",S186&lt;'Tableau de bord'!$C$7),"Oui","Non"))</f>
        <v/>
      </c>
      <c r="AO186" s="7">
        <f>IF(A186="","",IF(COUNTIF($A$5:$A$504,A186)&gt;1,"N° d’OT en double",IF(COUNTIF('Sites et équipements'!$D$5:$D$204,F186)=0,"Code installation inconnu",IF(OR(D186="",J186="",N186="",M186=""),"Champ obligatoire manquant",IF(AND(R186="",S186=""),"Date de demande ou planifiée manquante",IF(AND(AM186="Oui",V186=""),"Date de réalisation manquante",IF(AND(N186="Clôturé",W186=""),"Date de clôture manquante",IF(OR(AND(T186&lt;&gt;"",R186&lt;&gt;"",T186&lt;R186),AND(U186&lt;&gt;"",T186&lt;&gt;"",U186&lt;T186)),"Chronologie incohérente",IF(AND(Q186="Oui",U186=""),"Rétablissement non daté","OK")))))))))</f>
        <v/>
      </c>
      <c r="AP186" s="16">
        <f>IF(R186&lt;&gt;"",R186,IF(S186&lt;&gt;"",S186,""))</f>
        <v/>
      </c>
      <c r="AQ186" s="7">
        <f>IF(AND(A186&lt;&gt;"",OR('Tableau de bord'!$C$9="",D186='Tableau de bord'!$C$9),OR('Tableau de bord'!$C$10="",E186='Tableau de bord'!$C$10),OR('Tableau de bord'!$C$11="",G186='Tableau de bord'!$C$11),OR('Tableau de bord'!$C$12="",H186='Tableau de bord'!$C$12),OR('Tableau de bord'!$C$13="",J186='Tableau de bord'!$C$13),OR('Tableau de bord'!$C$14="",N186='Tableau de bord'!$C$14),OR('Tableau de bord'!$C$15="",M186='Tableau de bord'!$C$15),OR('Tableau de bord'!$C$16="",O186='Tableau de bord'!$C$16),OR('Tableau de bord'!$C$17="",AD186='Tableau de bord'!$C$17)),1,0)</f>
        <v/>
      </c>
      <c r="AR186" s="7">
        <f>IF(AND(A186&lt;&gt;"",AP186&lt;&gt;""),IF(AND(AP186&gt;='Tableau de bord'!$C$5,AP186&lt;'Tableau de bord'!$C$6+1),1,0),0)</f>
        <v/>
      </c>
      <c r="AS186" s="7">
        <f>IF(AND(AQ186=1,AR186=1),1,0)</f>
        <v/>
      </c>
      <c r="AT186" s="7">
        <f>IF(AND(AS186=1,J186="Corrective"),1,0)</f>
        <v/>
      </c>
      <c r="AU186" s="7">
        <f>IF(AND(AS186=1,J186="Préventive"),1,0)</f>
        <v/>
      </c>
      <c r="AV186" s="7">
        <f>IF(AND(AS186=1,Q186="Oui"),1,0)</f>
        <v/>
      </c>
      <c r="AW186" s="21">
        <f>IF(AND(AV186=1,AJ186&lt;&gt;""),AJ186,0)</f>
        <v/>
      </c>
      <c r="AX186" s="21">
        <f>IF(AND(AS186=1,Y186&lt;&gt;""),Y186,0)</f>
        <v/>
      </c>
      <c r="AY186" s="22">
        <f>IF(AND(AS186=1,AH186&lt;&gt;""),AH186,0)</f>
        <v/>
      </c>
      <c r="AZ186" s="22">
        <f>IF(AS186=1,SUM(AE186:AF186),0)</f>
        <v/>
      </c>
      <c r="BA186" s="22">
        <f>IF(AND(AS186=1,AC186="Hors forfait"),AY186,0)</f>
        <v/>
      </c>
      <c r="BB186" s="7">
        <f>IF(AND(AS186=1,AK186&lt;&gt;""),1,0)</f>
        <v/>
      </c>
      <c r="BC186" s="7">
        <f>IF(AND(BB186=1,AK186="Oui"),1,0)</f>
        <v/>
      </c>
      <c r="BD186" s="7">
        <f>IF(AND(AS186=1,AL186&lt;&gt;""),1,0)</f>
        <v/>
      </c>
      <c r="BE186" s="7">
        <f>IF(AND(BD186=1,AL186="Oui"),1,0)</f>
        <v/>
      </c>
      <c r="BF186" s="7">
        <f>IF(AND(AQ186=1,AM186="Non"),1,0)</f>
        <v/>
      </c>
      <c r="BG186" s="21">
        <f>IF(AND(BF186=1,Z186&lt;&gt;""),Z186,0)</f>
        <v/>
      </c>
      <c r="BH186" s="7">
        <f>IF(AND(BF186=1,AN186="Oui"),1,0)</f>
        <v/>
      </c>
      <c r="BI186" s="7">
        <f>IF(AS186=1,N186,"")</f>
        <v/>
      </c>
      <c r="BJ186" s="7">
        <f>IF(BF186=1,N186,"")</f>
        <v/>
      </c>
      <c r="BK186" s="7">
        <f>IF(BF186=1,M186,"")</f>
        <v/>
      </c>
      <c r="BL186" s="7">
        <f>IF(AR186=1,D186&amp;" | "&amp;J186,"")</f>
        <v/>
      </c>
      <c r="BM186" s="7">
        <f>IF(AND(AR186=1,AL186="Non"),D186,"")</f>
        <v/>
      </c>
      <c r="BN186" s="7">
        <f>IF(OR(AO186="",AO186="OK"),0,1)</f>
        <v/>
      </c>
    </row>
    <row r="187" ht="18" customHeight="1">
      <c r="A187" s="7" t="n"/>
      <c r="B187" s="7" t="n"/>
      <c r="C187" s="7" t="n"/>
      <c r="D187" s="7" t="n"/>
      <c r="E187" s="7" t="n"/>
      <c r="F187" s="7" t="n"/>
      <c r="G187" s="7" t="n"/>
      <c r="H187" s="7" t="n"/>
      <c r="I187" s="7" t="n"/>
      <c r="J187" s="7" t="n"/>
      <c r="K187" s="7" t="n"/>
      <c r="L187" s="7" t="n"/>
      <c r="M187" s="7" t="n"/>
      <c r="N187" s="7" t="n"/>
      <c r="O187" s="7" t="n"/>
      <c r="P187" s="7" t="n"/>
      <c r="Q187" s="7" t="n"/>
      <c r="R187" s="20" t="n"/>
      <c r="S187" s="16" t="n"/>
      <c r="T187" s="20" t="n"/>
      <c r="U187" s="20" t="n"/>
      <c r="V187" s="16" t="n"/>
      <c r="W187" s="16" t="n"/>
      <c r="X187" s="21" t="n"/>
      <c r="Y187" s="21" t="n"/>
      <c r="Z187" s="21" t="n"/>
      <c r="AA187" s="21" t="n"/>
      <c r="AB187" s="21" t="n"/>
      <c r="AC187" s="7" t="n"/>
      <c r="AD187" s="7" t="n"/>
      <c r="AE187" s="22" t="n"/>
      <c r="AF187" s="22" t="n"/>
      <c r="AG187" s="22" t="n"/>
      <c r="AH187" s="22">
        <f>IF(A187="","",SUM(AE187:AG187))</f>
        <v/>
      </c>
      <c r="AI187" s="21">
        <f>IF(AND(R187&lt;&gt;"",T187&lt;&gt;""),(T187-R187)*24,"")</f>
        <v/>
      </c>
      <c r="AJ187" s="21">
        <f>IF(AND(R187&lt;&gt;"",U187&lt;&gt;""),(U187-R187)*24,"")</f>
        <v/>
      </c>
      <c r="AK187" s="7">
        <f>IF(OR(AA187="",AI187=""),"",IF(AI187&lt;=AA187,"Oui","Non"))</f>
        <v/>
      </c>
      <c r="AL187" s="7">
        <f>IF(OR(AB187="",AJ187=""),"",IF(AJ187&lt;=AB187,"Oui","Non"))</f>
        <v/>
      </c>
      <c r="AM187" s="7">
        <f>IF(A187="","",IF(OR(N187="Réalisé",N187="Clôturé"),"Oui","Non"))</f>
        <v/>
      </c>
      <c r="AN187" s="7">
        <f>IF(AM187="","",IF(AND(AM187="Non",S187&lt;&gt;"",S187&lt;'Tableau de bord'!$C$7),"Oui","Non"))</f>
        <v/>
      </c>
      <c r="AO187" s="7">
        <f>IF(A187="","",IF(COUNTIF($A$5:$A$504,A187)&gt;1,"N° d’OT en double",IF(COUNTIF('Sites et équipements'!$D$5:$D$204,F187)=0,"Code installation inconnu",IF(OR(D187="",J187="",N187="",M187=""),"Champ obligatoire manquant",IF(AND(R187="",S187=""),"Date de demande ou planifiée manquante",IF(AND(AM187="Oui",V187=""),"Date de réalisation manquante",IF(AND(N187="Clôturé",W187=""),"Date de clôture manquante",IF(OR(AND(T187&lt;&gt;"",R187&lt;&gt;"",T187&lt;R187),AND(U187&lt;&gt;"",T187&lt;&gt;"",U187&lt;T187)),"Chronologie incohérente",IF(AND(Q187="Oui",U187=""),"Rétablissement non daté","OK")))))))))</f>
        <v/>
      </c>
      <c r="AP187" s="16">
        <f>IF(R187&lt;&gt;"",R187,IF(S187&lt;&gt;"",S187,""))</f>
        <v/>
      </c>
      <c r="AQ187" s="7">
        <f>IF(AND(A187&lt;&gt;"",OR('Tableau de bord'!$C$9="",D187='Tableau de bord'!$C$9),OR('Tableau de bord'!$C$10="",E187='Tableau de bord'!$C$10),OR('Tableau de bord'!$C$11="",G187='Tableau de bord'!$C$11),OR('Tableau de bord'!$C$12="",H187='Tableau de bord'!$C$12),OR('Tableau de bord'!$C$13="",J187='Tableau de bord'!$C$13),OR('Tableau de bord'!$C$14="",N187='Tableau de bord'!$C$14),OR('Tableau de bord'!$C$15="",M187='Tableau de bord'!$C$15),OR('Tableau de bord'!$C$16="",O187='Tableau de bord'!$C$16),OR('Tableau de bord'!$C$17="",AD187='Tableau de bord'!$C$17)),1,0)</f>
        <v/>
      </c>
      <c r="AR187" s="7">
        <f>IF(AND(A187&lt;&gt;"",AP187&lt;&gt;""),IF(AND(AP187&gt;='Tableau de bord'!$C$5,AP187&lt;'Tableau de bord'!$C$6+1),1,0),0)</f>
        <v/>
      </c>
      <c r="AS187" s="7">
        <f>IF(AND(AQ187=1,AR187=1),1,0)</f>
        <v/>
      </c>
      <c r="AT187" s="7">
        <f>IF(AND(AS187=1,J187="Corrective"),1,0)</f>
        <v/>
      </c>
      <c r="AU187" s="7">
        <f>IF(AND(AS187=1,J187="Préventive"),1,0)</f>
        <v/>
      </c>
      <c r="AV187" s="7">
        <f>IF(AND(AS187=1,Q187="Oui"),1,0)</f>
        <v/>
      </c>
      <c r="AW187" s="21">
        <f>IF(AND(AV187=1,AJ187&lt;&gt;""),AJ187,0)</f>
        <v/>
      </c>
      <c r="AX187" s="21">
        <f>IF(AND(AS187=1,Y187&lt;&gt;""),Y187,0)</f>
        <v/>
      </c>
      <c r="AY187" s="22">
        <f>IF(AND(AS187=1,AH187&lt;&gt;""),AH187,0)</f>
        <v/>
      </c>
      <c r="AZ187" s="22">
        <f>IF(AS187=1,SUM(AE187:AF187),0)</f>
        <v/>
      </c>
      <c r="BA187" s="22">
        <f>IF(AND(AS187=1,AC187="Hors forfait"),AY187,0)</f>
        <v/>
      </c>
      <c r="BB187" s="7">
        <f>IF(AND(AS187=1,AK187&lt;&gt;""),1,0)</f>
        <v/>
      </c>
      <c r="BC187" s="7">
        <f>IF(AND(BB187=1,AK187="Oui"),1,0)</f>
        <v/>
      </c>
      <c r="BD187" s="7">
        <f>IF(AND(AS187=1,AL187&lt;&gt;""),1,0)</f>
        <v/>
      </c>
      <c r="BE187" s="7">
        <f>IF(AND(BD187=1,AL187="Oui"),1,0)</f>
        <v/>
      </c>
      <c r="BF187" s="7">
        <f>IF(AND(AQ187=1,AM187="Non"),1,0)</f>
        <v/>
      </c>
      <c r="BG187" s="21">
        <f>IF(AND(BF187=1,Z187&lt;&gt;""),Z187,0)</f>
        <v/>
      </c>
      <c r="BH187" s="7">
        <f>IF(AND(BF187=1,AN187="Oui"),1,0)</f>
        <v/>
      </c>
      <c r="BI187" s="7">
        <f>IF(AS187=1,N187,"")</f>
        <v/>
      </c>
      <c r="BJ187" s="7">
        <f>IF(BF187=1,N187,"")</f>
        <v/>
      </c>
      <c r="BK187" s="7">
        <f>IF(BF187=1,M187,"")</f>
        <v/>
      </c>
      <c r="BL187" s="7">
        <f>IF(AR187=1,D187&amp;" | "&amp;J187,"")</f>
        <v/>
      </c>
      <c r="BM187" s="7">
        <f>IF(AND(AR187=1,AL187="Non"),D187,"")</f>
        <v/>
      </c>
      <c r="BN187" s="7">
        <f>IF(OR(AO187="",AO187="OK"),0,1)</f>
        <v/>
      </c>
    </row>
    <row r="188" ht="18" customHeight="1">
      <c r="A188" s="7" t="n"/>
      <c r="B188" s="7" t="n"/>
      <c r="C188" s="7" t="n"/>
      <c r="D188" s="7" t="n"/>
      <c r="E188" s="7" t="n"/>
      <c r="F188" s="7" t="n"/>
      <c r="G188" s="7" t="n"/>
      <c r="H188" s="7" t="n"/>
      <c r="I188" s="7" t="n"/>
      <c r="J188" s="7" t="n"/>
      <c r="K188" s="7" t="n"/>
      <c r="L188" s="7" t="n"/>
      <c r="M188" s="7" t="n"/>
      <c r="N188" s="7" t="n"/>
      <c r="O188" s="7" t="n"/>
      <c r="P188" s="7" t="n"/>
      <c r="Q188" s="7" t="n"/>
      <c r="R188" s="20" t="n"/>
      <c r="S188" s="16" t="n"/>
      <c r="T188" s="20" t="n"/>
      <c r="U188" s="20" t="n"/>
      <c r="V188" s="16" t="n"/>
      <c r="W188" s="16" t="n"/>
      <c r="X188" s="21" t="n"/>
      <c r="Y188" s="21" t="n"/>
      <c r="Z188" s="21" t="n"/>
      <c r="AA188" s="21" t="n"/>
      <c r="AB188" s="21" t="n"/>
      <c r="AC188" s="7" t="n"/>
      <c r="AD188" s="7" t="n"/>
      <c r="AE188" s="22" t="n"/>
      <c r="AF188" s="22" t="n"/>
      <c r="AG188" s="22" t="n"/>
      <c r="AH188" s="22">
        <f>IF(A188="","",SUM(AE188:AG188))</f>
        <v/>
      </c>
      <c r="AI188" s="21">
        <f>IF(AND(R188&lt;&gt;"",T188&lt;&gt;""),(T188-R188)*24,"")</f>
        <v/>
      </c>
      <c r="AJ188" s="21">
        <f>IF(AND(R188&lt;&gt;"",U188&lt;&gt;""),(U188-R188)*24,"")</f>
        <v/>
      </c>
      <c r="AK188" s="7">
        <f>IF(OR(AA188="",AI188=""),"",IF(AI188&lt;=AA188,"Oui","Non"))</f>
        <v/>
      </c>
      <c r="AL188" s="7">
        <f>IF(OR(AB188="",AJ188=""),"",IF(AJ188&lt;=AB188,"Oui","Non"))</f>
        <v/>
      </c>
      <c r="AM188" s="7">
        <f>IF(A188="","",IF(OR(N188="Réalisé",N188="Clôturé"),"Oui","Non"))</f>
        <v/>
      </c>
      <c r="AN188" s="7">
        <f>IF(AM188="","",IF(AND(AM188="Non",S188&lt;&gt;"",S188&lt;'Tableau de bord'!$C$7),"Oui","Non"))</f>
        <v/>
      </c>
      <c r="AO188" s="7">
        <f>IF(A188="","",IF(COUNTIF($A$5:$A$504,A188)&gt;1,"N° d’OT en double",IF(COUNTIF('Sites et équipements'!$D$5:$D$204,F188)=0,"Code installation inconnu",IF(OR(D188="",J188="",N188="",M188=""),"Champ obligatoire manquant",IF(AND(R188="",S188=""),"Date de demande ou planifiée manquante",IF(AND(AM188="Oui",V188=""),"Date de réalisation manquante",IF(AND(N188="Clôturé",W188=""),"Date de clôture manquante",IF(OR(AND(T188&lt;&gt;"",R188&lt;&gt;"",T188&lt;R188),AND(U188&lt;&gt;"",T188&lt;&gt;"",U188&lt;T188)),"Chronologie incohérente",IF(AND(Q188="Oui",U188=""),"Rétablissement non daté","OK")))))))))</f>
        <v/>
      </c>
      <c r="AP188" s="16">
        <f>IF(R188&lt;&gt;"",R188,IF(S188&lt;&gt;"",S188,""))</f>
        <v/>
      </c>
      <c r="AQ188" s="7">
        <f>IF(AND(A188&lt;&gt;"",OR('Tableau de bord'!$C$9="",D188='Tableau de bord'!$C$9),OR('Tableau de bord'!$C$10="",E188='Tableau de bord'!$C$10),OR('Tableau de bord'!$C$11="",G188='Tableau de bord'!$C$11),OR('Tableau de bord'!$C$12="",H188='Tableau de bord'!$C$12),OR('Tableau de bord'!$C$13="",J188='Tableau de bord'!$C$13),OR('Tableau de bord'!$C$14="",N188='Tableau de bord'!$C$14),OR('Tableau de bord'!$C$15="",M188='Tableau de bord'!$C$15),OR('Tableau de bord'!$C$16="",O188='Tableau de bord'!$C$16),OR('Tableau de bord'!$C$17="",AD188='Tableau de bord'!$C$17)),1,0)</f>
        <v/>
      </c>
      <c r="AR188" s="7">
        <f>IF(AND(A188&lt;&gt;"",AP188&lt;&gt;""),IF(AND(AP188&gt;='Tableau de bord'!$C$5,AP188&lt;'Tableau de bord'!$C$6+1),1,0),0)</f>
        <v/>
      </c>
      <c r="AS188" s="7">
        <f>IF(AND(AQ188=1,AR188=1),1,0)</f>
        <v/>
      </c>
      <c r="AT188" s="7">
        <f>IF(AND(AS188=1,J188="Corrective"),1,0)</f>
        <v/>
      </c>
      <c r="AU188" s="7">
        <f>IF(AND(AS188=1,J188="Préventive"),1,0)</f>
        <v/>
      </c>
      <c r="AV188" s="7">
        <f>IF(AND(AS188=1,Q188="Oui"),1,0)</f>
        <v/>
      </c>
      <c r="AW188" s="21">
        <f>IF(AND(AV188=1,AJ188&lt;&gt;""),AJ188,0)</f>
        <v/>
      </c>
      <c r="AX188" s="21">
        <f>IF(AND(AS188=1,Y188&lt;&gt;""),Y188,0)</f>
        <v/>
      </c>
      <c r="AY188" s="22">
        <f>IF(AND(AS188=1,AH188&lt;&gt;""),AH188,0)</f>
        <v/>
      </c>
      <c r="AZ188" s="22">
        <f>IF(AS188=1,SUM(AE188:AF188),0)</f>
        <v/>
      </c>
      <c r="BA188" s="22">
        <f>IF(AND(AS188=1,AC188="Hors forfait"),AY188,0)</f>
        <v/>
      </c>
      <c r="BB188" s="7">
        <f>IF(AND(AS188=1,AK188&lt;&gt;""),1,0)</f>
        <v/>
      </c>
      <c r="BC188" s="7">
        <f>IF(AND(BB188=1,AK188="Oui"),1,0)</f>
        <v/>
      </c>
      <c r="BD188" s="7">
        <f>IF(AND(AS188=1,AL188&lt;&gt;""),1,0)</f>
        <v/>
      </c>
      <c r="BE188" s="7">
        <f>IF(AND(BD188=1,AL188="Oui"),1,0)</f>
        <v/>
      </c>
      <c r="BF188" s="7">
        <f>IF(AND(AQ188=1,AM188="Non"),1,0)</f>
        <v/>
      </c>
      <c r="BG188" s="21">
        <f>IF(AND(BF188=1,Z188&lt;&gt;""),Z188,0)</f>
        <v/>
      </c>
      <c r="BH188" s="7">
        <f>IF(AND(BF188=1,AN188="Oui"),1,0)</f>
        <v/>
      </c>
      <c r="BI188" s="7">
        <f>IF(AS188=1,N188,"")</f>
        <v/>
      </c>
      <c r="BJ188" s="7">
        <f>IF(BF188=1,N188,"")</f>
        <v/>
      </c>
      <c r="BK188" s="7">
        <f>IF(BF188=1,M188,"")</f>
        <v/>
      </c>
      <c r="BL188" s="7">
        <f>IF(AR188=1,D188&amp;" | "&amp;J188,"")</f>
        <v/>
      </c>
      <c r="BM188" s="7">
        <f>IF(AND(AR188=1,AL188="Non"),D188,"")</f>
        <v/>
      </c>
      <c r="BN188" s="7">
        <f>IF(OR(AO188="",AO188="OK"),0,1)</f>
        <v/>
      </c>
    </row>
    <row r="189" ht="18" customHeight="1">
      <c r="A189" s="7" t="n"/>
      <c r="B189" s="7" t="n"/>
      <c r="C189" s="7" t="n"/>
      <c r="D189" s="7" t="n"/>
      <c r="E189" s="7" t="n"/>
      <c r="F189" s="7" t="n"/>
      <c r="G189" s="7" t="n"/>
      <c r="H189" s="7" t="n"/>
      <c r="I189" s="7" t="n"/>
      <c r="J189" s="7" t="n"/>
      <c r="K189" s="7" t="n"/>
      <c r="L189" s="7" t="n"/>
      <c r="M189" s="7" t="n"/>
      <c r="N189" s="7" t="n"/>
      <c r="O189" s="7" t="n"/>
      <c r="P189" s="7" t="n"/>
      <c r="Q189" s="7" t="n"/>
      <c r="R189" s="20" t="n"/>
      <c r="S189" s="16" t="n"/>
      <c r="T189" s="20" t="n"/>
      <c r="U189" s="20" t="n"/>
      <c r="V189" s="16" t="n"/>
      <c r="W189" s="16" t="n"/>
      <c r="X189" s="21" t="n"/>
      <c r="Y189" s="21" t="n"/>
      <c r="Z189" s="21" t="n"/>
      <c r="AA189" s="21" t="n"/>
      <c r="AB189" s="21" t="n"/>
      <c r="AC189" s="7" t="n"/>
      <c r="AD189" s="7" t="n"/>
      <c r="AE189" s="22" t="n"/>
      <c r="AF189" s="22" t="n"/>
      <c r="AG189" s="22" t="n"/>
      <c r="AH189" s="22">
        <f>IF(A189="","",SUM(AE189:AG189))</f>
        <v/>
      </c>
      <c r="AI189" s="21">
        <f>IF(AND(R189&lt;&gt;"",T189&lt;&gt;""),(T189-R189)*24,"")</f>
        <v/>
      </c>
      <c r="AJ189" s="21">
        <f>IF(AND(R189&lt;&gt;"",U189&lt;&gt;""),(U189-R189)*24,"")</f>
        <v/>
      </c>
      <c r="AK189" s="7">
        <f>IF(OR(AA189="",AI189=""),"",IF(AI189&lt;=AA189,"Oui","Non"))</f>
        <v/>
      </c>
      <c r="AL189" s="7">
        <f>IF(OR(AB189="",AJ189=""),"",IF(AJ189&lt;=AB189,"Oui","Non"))</f>
        <v/>
      </c>
      <c r="AM189" s="7">
        <f>IF(A189="","",IF(OR(N189="Réalisé",N189="Clôturé"),"Oui","Non"))</f>
        <v/>
      </c>
      <c r="AN189" s="7">
        <f>IF(AM189="","",IF(AND(AM189="Non",S189&lt;&gt;"",S189&lt;'Tableau de bord'!$C$7),"Oui","Non"))</f>
        <v/>
      </c>
      <c r="AO189" s="7">
        <f>IF(A189="","",IF(COUNTIF($A$5:$A$504,A189)&gt;1,"N° d’OT en double",IF(COUNTIF('Sites et équipements'!$D$5:$D$204,F189)=0,"Code installation inconnu",IF(OR(D189="",J189="",N189="",M189=""),"Champ obligatoire manquant",IF(AND(R189="",S189=""),"Date de demande ou planifiée manquante",IF(AND(AM189="Oui",V189=""),"Date de réalisation manquante",IF(AND(N189="Clôturé",W189=""),"Date de clôture manquante",IF(OR(AND(T189&lt;&gt;"",R189&lt;&gt;"",T189&lt;R189),AND(U189&lt;&gt;"",T189&lt;&gt;"",U189&lt;T189)),"Chronologie incohérente",IF(AND(Q189="Oui",U189=""),"Rétablissement non daté","OK")))))))))</f>
        <v/>
      </c>
      <c r="AP189" s="16">
        <f>IF(R189&lt;&gt;"",R189,IF(S189&lt;&gt;"",S189,""))</f>
        <v/>
      </c>
      <c r="AQ189" s="7">
        <f>IF(AND(A189&lt;&gt;"",OR('Tableau de bord'!$C$9="",D189='Tableau de bord'!$C$9),OR('Tableau de bord'!$C$10="",E189='Tableau de bord'!$C$10),OR('Tableau de bord'!$C$11="",G189='Tableau de bord'!$C$11),OR('Tableau de bord'!$C$12="",H189='Tableau de bord'!$C$12),OR('Tableau de bord'!$C$13="",J189='Tableau de bord'!$C$13),OR('Tableau de bord'!$C$14="",N189='Tableau de bord'!$C$14),OR('Tableau de bord'!$C$15="",M189='Tableau de bord'!$C$15),OR('Tableau de bord'!$C$16="",O189='Tableau de bord'!$C$16),OR('Tableau de bord'!$C$17="",AD189='Tableau de bord'!$C$17)),1,0)</f>
        <v/>
      </c>
      <c r="AR189" s="7">
        <f>IF(AND(A189&lt;&gt;"",AP189&lt;&gt;""),IF(AND(AP189&gt;='Tableau de bord'!$C$5,AP189&lt;'Tableau de bord'!$C$6+1),1,0),0)</f>
        <v/>
      </c>
      <c r="AS189" s="7">
        <f>IF(AND(AQ189=1,AR189=1),1,0)</f>
        <v/>
      </c>
      <c r="AT189" s="7">
        <f>IF(AND(AS189=1,J189="Corrective"),1,0)</f>
        <v/>
      </c>
      <c r="AU189" s="7">
        <f>IF(AND(AS189=1,J189="Préventive"),1,0)</f>
        <v/>
      </c>
      <c r="AV189" s="7">
        <f>IF(AND(AS189=1,Q189="Oui"),1,0)</f>
        <v/>
      </c>
      <c r="AW189" s="21">
        <f>IF(AND(AV189=1,AJ189&lt;&gt;""),AJ189,0)</f>
        <v/>
      </c>
      <c r="AX189" s="21">
        <f>IF(AND(AS189=1,Y189&lt;&gt;""),Y189,0)</f>
        <v/>
      </c>
      <c r="AY189" s="22">
        <f>IF(AND(AS189=1,AH189&lt;&gt;""),AH189,0)</f>
        <v/>
      </c>
      <c r="AZ189" s="22">
        <f>IF(AS189=1,SUM(AE189:AF189),0)</f>
        <v/>
      </c>
      <c r="BA189" s="22">
        <f>IF(AND(AS189=1,AC189="Hors forfait"),AY189,0)</f>
        <v/>
      </c>
      <c r="BB189" s="7">
        <f>IF(AND(AS189=1,AK189&lt;&gt;""),1,0)</f>
        <v/>
      </c>
      <c r="BC189" s="7">
        <f>IF(AND(BB189=1,AK189="Oui"),1,0)</f>
        <v/>
      </c>
      <c r="BD189" s="7">
        <f>IF(AND(AS189=1,AL189&lt;&gt;""),1,0)</f>
        <v/>
      </c>
      <c r="BE189" s="7">
        <f>IF(AND(BD189=1,AL189="Oui"),1,0)</f>
        <v/>
      </c>
      <c r="BF189" s="7">
        <f>IF(AND(AQ189=1,AM189="Non"),1,0)</f>
        <v/>
      </c>
      <c r="BG189" s="21">
        <f>IF(AND(BF189=1,Z189&lt;&gt;""),Z189,0)</f>
        <v/>
      </c>
      <c r="BH189" s="7">
        <f>IF(AND(BF189=1,AN189="Oui"),1,0)</f>
        <v/>
      </c>
      <c r="BI189" s="7">
        <f>IF(AS189=1,N189,"")</f>
        <v/>
      </c>
      <c r="BJ189" s="7">
        <f>IF(BF189=1,N189,"")</f>
        <v/>
      </c>
      <c r="BK189" s="7">
        <f>IF(BF189=1,M189,"")</f>
        <v/>
      </c>
      <c r="BL189" s="7">
        <f>IF(AR189=1,D189&amp;" | "&amp;J189,"")</f>
        <v/>
      </c>
      <c r="BM189" s="7">
        <f>IF(AND(AR189=1,AL189="Non"),D189,"")</f>
        <v/>
      </c>
      <c r="BN189" s="7">
        <f>IF(OR(AO189="",AO189="OK"),0,1)</f>
        <v/>
      </c>
    </row>
    <row r="190" ht="18" customHeight="1">
      <c r="A190" s="7" t="n"/>
      <c r="B190" s="7" t="n"/>
      <c r="C190" s="7" t="n"/>
      <c r="D190" s="7" t="n"/>
      <c r="E190" s="7" t="n"/>
      <c r="F190" s="7" t="n"/>
      <c r="G190" s="7" t="n"/>
      <c r="H190" s="7" t="n"/>
      <c r="I190" s="7" t="n"/>
      <c r="J190" s="7" t="n"/>
      <c r="K190" s="7" t="n"/>
      <c r="L190" s="7" t="n"/>
      <c r="M190" s="7" t="n"/>
      <c r="N190" s="7" t="n"/>
      <c r="O190" s="7" t="n"/>
      <c r="P190" s="7" t="n"/>
      <c r="Q190" s="7" t="n"/>
      <c r="R190" s="20" t="n"/>
      <c r="S190" s="16" t="n"/>
      <c r="T190" s="20" t="n"/>
      <c r="U190" s="20" t="n"/>
      <c r="V190" s="16" t="n"/>
      <c r="W190" s="16" t="n"/>
      <c r="X190" s="21" t="n"/>
      <c r="Y190" s="21" t="n"/>
      <c r="Z190" s="21" t="n"/>
      <c r="AA190" s="21" t="n"/>
      <c r="AB190" s="21" t="n"/>
      <c r="AC190" s="7" t="n"/>
      <c r="AD190" s="7" t="n"/>
      <c r="AE190" s="22" t="n"/>
      <c r="AF190" s="22" t="n"/>
      <c r="AG190" s="22" t="n"/>
      <c r="AH190" s="22">
        <f>IF(A190="","",SUM(AE190:AG190))</f>
        <v/>
      </c>
      <c r="AI190" s="21">
        <f>IF(AND(R190&lt;&gt;"",T190&lt;&gt;""),(T190-R190)*24,"")</f>
        <v/>
      </c>
      <c r="AJ190" s="21">
        <f>IF(AND(R190&lt;&gt;"",U190&lt;&gt;""),(U190-R190)*24,"")</f>
        <v/>
      </c>
      <c r="AK190" s="7">
        <f>IF(OR(AA190="",AI190=""),"",IF(AI190&lt;=AA190,"Oui","Non"))</f>
        <v/>
      </c>
      <c r="AL190" s="7">
        <f>IF(OR(AB190="",AJ190=""),"",IF(AJ190&lt;=AB190,"Oui","Non"))</f>
        <v/>
      </c>
      <c r="AM190" s="7">
        <f>IF(A190="","",IF(OR(N190="Réalisé",N190="Clôturé"),"Oui","Non"))</f>
        <v/>
      </c>
      <c r="AN190" s="7">
        <f>IF(AM190="","",IF(AND(AM190="Non",S190&lt;&gt;"",S190&lt;'Tableau de bord'!$C$7),"Oui","Non"))</f>
        <v/>
      </c>
      <c r="AO190" s="7">
        <f>IF(A190="","",IF(COUNTIF($A$5:$A$504,A190)&gt;1,"N° d’OT en double",IF(COUNTIF('Sites et équipements'!$D$5:$D$204,F190)=0,"Code installation inconnu",IF(OR(D190="",J190="",N190="",M190=""),"Champ obligatoire manquant",IF(AND(R190="",S190=""),"Date de demande ou planifiée manquante",IF(AND(AM190="Oui",V190=""),"Date de réalisation manquante",IF(AND(N190="Clôturé",W190=""),"Date de clôture manquante",IF(OR(AND(T190&lt;&gt;"",R190&lt;&gt;"",T190&lt;R190),AND(U190&lt;&gt;"",T190&lt;&gt;"",U190&lt;T190)),"Chronologie incohérente",IF(AND(Q190="Oui",U190=""),"Rétablissement non daté","OK")))))))))</f>
        <v/>
      </c>
      <c r="AP190" s="16">
        <f>IF(R190&lt;&gt;"",R190,IF(S190&lt;&gt;"",S190,""))</f>
        <v/>
      </c>
      <c r="AQ190" s="7">
        <f>IF(AND(A190&lt;&gt;"",OR('Tableau de bord'!$C$9="",D190='Tableau de bord'!$C$9),OR('Tableau de bord'!$C$10="",E190='Tableau de bord'!$C$10),OR('Tableau de bord'!$C$11="",G190='Tableau de bord'!$C$11),OR('Tableau de bord'!$C$12="",H190='Tableau de bord'!$C$12),OR('Tableau de bord'!$C$13="",J190='Tableau de bord'!$C$13),OR('Tableau de bord'!$C$14="",N190='Tableau de bord'!$C$14),OR('Tableau de bord'!$C$15="",M190='Tableau de bord'!$C$15),OR('Tableau de bord'!$C$16="",O190='Tableau de bord'!$C$16),OR('Tableau de bord'!$C$17="",AD190='Tableau de bord'!$C$17)),1,0)</f>
        <v/>
      </c>
      <c r="AR190" s="7">
        <f>IF(AND(A190&lt;&gt;"",AP190&lt;&gt;""),IF(AND(AP190&gt;='Tableau de bord'!$C$5,AP190&lt;'Tableau de bord'!$C$6+1),1,0),0)</f>
        <v/>
      </c>
      <c r="AS190" s="7">
        <f>IF(AND(AQ190=1,AR190=1),1,0)</f>
        <v/>
      </c>
      <c r="AT190" s="7">
        <f>IF(AND(AS190=1,J190="Corrective"),1,0)</f>
        <v/>
      </c>
      <c r="AU190" s="7">
        <f>IF(AND(AS190=1,J190="Préventive"),1,0)</f>
        <v/>
      </c>
      <c r="AV190" s="7">
        <f>IF(AND(AS190=1,Q190="Oui"),1,0)</f>
        <v/>
      </c>
      <c r="AW190" s="21">
        <f>IF(AND(AV190=1,AJ190&lt;&gt;""),AJ190,0)</f>
        <v/>
      </c>
      <c r="AX190" s="21">
        <f>IF(AND(AS190=1,Y190&lt;&gt;""),Y190,0)</f>
        <v/>
      </c>
      <c r="AY190" s="22">
        <f>IF(AND(AS190=1,AH190&lt;&gt;""),AH190,0)</f>
        <v/>
      </c>
      <c r="AZ190" s="22">
        <f>IF(AS190=1,SUM(AE190:AF190),0)</f>
        <v/>
      </c>
      <c r="BA190" s="22">
        <f>IF(AND(AS190=1,AC190="Hors forfait"),AY190,0)</f>
        <v/>
      </c>
      <c r="BB190" s="7">
        <f>IF(AND(AS190=1,AK190&lt;&gt;""),1,0)</f>
        <v/>
      </c>
      <c r="BC190" s="7">
        <f>IF(AND(BB190=1,AK190="Oui"),1,0)</f>
        <v/>
      </c>
      <c r="BD190" s="7">
        <f>IF(AND(AS190=1,AL190&lt;&gt;""),1,0)</f>
        <v/>
      </c>
      <c r="BE190" s="7">
        <f>IF(AND(BD190=1,AL190="Oui"),1,0)</f>
        <v/>
      </c>
      <c r="BF190" s="7">
        <f>IF(AND(AQ190=1,AM190="Non"),1,0)</f>
        <v/>
      </c>
      <c r="BG190" s="21">
        <f>IF(AND(BF190=1,Z190&lt;&gt;""),Z190,0)</f>
        <v/>
      </c>
      <c r="BH190" s="7">
        <f>IF(AND(BF190=1,AN190="Oui"),1,0)</f>
        <v/>
      </c>
      <c r="BI190" s="7">
        <f>IF(AS190=1,N190,"")</f>
        <v/>
      </c>
      <c r="BJ190" s="7">
        <f>IF(BF190=1,N190,"")</f>
        <v/>
      </c>
      <c r="BK190" s="7">
        <f>IF(BF190=1,M190,"")</f>
        <v/>
      </c>
      <c r="BL190" s="7">
        <f>IF(AR190=1,D190&amp;" | "&amp;J190,"")</f>
        <v/>
      </c>
      <c r="BM190" s="7">
        <f>IF(AND(AR190=1,AL190="Non"),D190,"")</f>
        <v/>
      </c>
      <c r="BN190" s="7">
        <f>IF(OR(AO190="",AO190="OK"),0,1)</f>
        <v/>
      </c>
    </row>
    <row r="191" ht="18" customHeight="1">
      <c r="A191" s="7" t="n"/>
      <c r="B191" s="7" t="n"/>
      <c r="C191" s="7" t="n"/>
      <c r="D191" s="7" t="n"/>
      <c r="E191" s="7" t="n"/>
      <c r="F191" s="7" t="n"/>
      <c r="G191" s="7" t="n"/>
      <c r="H191" s="7" t="n"/>
      <c r="I191" s="7" t="n"/>
      <c r="J191" s="7" t="n"/>
      <c r="K191" s="7" t="n"/>
      <c r="L191" s="7" t="n"/>
      <c r="M191" s="7" t="n"/>
      <c r="N191" s="7" t="n"/>
      <c r="O191" s="7" t="n"/>
      <c r="P191" s="7" t="n"/>
      <c r="Q191" s="7" t="n"/>
      <c r="R191" s="20" t="n"/>
      <c r="S191" s="16" t="n"/>
      <c r="T191" s="20" t="n"/>
      <c r="U191" s="20" t="n"/>
      <c r="V191" s="16" t="n"/>
      <c r="W191" s="16" t="n"/>
      <c r="X191" s="21" t="n"/>
      <c r="Y191" s="21" t="n"/>
      <c r="Z191" s="21" t="n"/>
      <c r="AA191" s="21" t="n"/>
      <c r="AB191" s="21" t="n"/>
      <c r="AC191" s="7" t="n"/>
      <c r="AD191" s="7" t="n"/>
      <c r="AE191" s="22" t="n"/>
      <c r="AF191" s="22" t="n"/>
      <c r="AG191" s="22" t="n"/>
      <c r="AH191" s="22">
        <f>IF(A191="","",SUM(AE191:AG191))</f>
        <v/>
      </c>
      <c r="AI191" s="21">
        <f>IF(AND(R191&lt;&gt;"",T191&lt;&gt;""),(T191-R191)*24,"")</f>
        <v/>
      </c>
      <c r="AJ191" s="21">
        <f>IF(AND(R191&lt;&gt;"",U191&lt;&gt;""),(U191-R191)*24,"")</f>
        <v/>
      </c>
      <c r="AK191" s="7">
        <f>IF(OR(AA191="",AI191=""),"",IF(AI191&lt;=AA191,"Oui","Non"))</f>
        <v/>
      </c>
      <c r="AL191" s="7">
        <f>IF(OR(AB191="",AJ191=""),"",IF(AJ191&lt;=AB191,"Oui","Non"))</f>
        <v/>
      </c>
      <c r="AM191" s="7">
        <f>IF(A191="","",IF(OR(N191="Réalisé",N191="Clôturé"),"Oui","Non"))</f>
        <v/>
      </c>
      <c r="AN191" s="7">
        <f>IF(AM191="","",IF(AND(AM191="Non",S191&lt;&gt;"",S191&lt;'Tableau de bord'!$C$7),"Oui","Non"))</f>
        <v/>
      </c>
      <c r="AO191" s="7">
        <f>IF(A191="","",IF(COUNTIF($A$5:$A$504,A191)&gt;1,"N° d’OT en double",IF(COUNTIF('Sites et équipements'!$D$5:$D$204,F191)=0,"Code installation inconnu",IF(OR(D191="",J191="",N191="",M191=""),"Champ obligatoire manquant",IF(AND(R191="",S191=""),"Date de demande ou planifiée manquante",IF(AND(AM191="Oui",V191=""),"Date de réalisation manquante",IF(AND(N191="Clôturé",W191=""),"Date de clôture manquante",IF(OR(AND(T191&lt;&gt;"",R191&lt;&gt;"",T191&lt;R191),AND(U191&lt;&gt;"",T191&lt;&gt;"",U191&lt;T191)),"Chronologie incohérente",IF(AND(Q191="Oui",U191=""),"Rétablissement non daté","OK")))))))))</f>
        <v/>
      </c>
      <c r="AP191" s="16">
        <f>IF(R191&lt;&gt;"",R191,IF(S191&lt;&gt;"",S191,""))</f>
        <v/>
      </c>
      <c r="AQ191" s="7">
        <f>IF(AND(A191&lt;&gt;"",OR('Tableau de bord'!$C$9="",D191='Tableau de bord'!$C$9),OR('Tableau de bord'!$C$10="",E191='Tableau de bord'!$C$10),OR('Tableau de bord'!$C$11="",G191='Tableau de bord'!$C$11),OR('Tableau de bord'!$C$12="",H191='Tableau de bord'!$C$12),OR('Tableau de bord'!$C$13="",J191='Tableau de bord'!$C$13),OR('Tableau de bord'!$C$14="",N191='Tableau de bord'!$C$14),OR('Tableau de bord'!$C$15="",M191='Tableau de bord'!$C$15),OR('Tableau de bord'!$C$16="",O191='Tableau de bord'!$C$16),OR('Tableau de bord'!$C$17="",AD191='Tableau de bord'!$C$17)),1,0)</f>
        <v/>
      </c>
      <c r="AR191" s="7">
        <f>IF(AND(A191&lt;&gt;"",AP191&lt;&gt;""),IF(AND(AP191&gt;='Tableau de bord'!$C$5,AP191&lt;'Tableau de bord'!$C$6+1),1,0),0)</f>
        <v/>
      </c>
      <c r="AS191" s="7">
        <f>IF(AND(AQ191=1,AR191=1),1,0)</f>
        <v/>
      </c>
      <c r="AT191" s="7">
        <f>IF(AND(AS191=1,J191="Corrective"),1,0)</f>
        <v/>
      </c>
      <c r="AU191" s="7">
        <f>IF(AND(AS191=1,J191="Préventive"),1,0)</f>
        <v/>
      </c>
      <c r="AV191" s="7">
        <f>IF(AND(AS191=1,Q191="Oui"),1,0)</f>
        <v/>
      </c>
      <c r="AW191" s="21">
        <f>IF(AND(AV191=1,AJ191&lt;&gt;""),AJ191,0)</f>
        <v/>
      </c>
      <c r="AX191" s="21">
        <f>IF(AND(AS191=1,Y191&lt;&gt;""),Y191,0)</f>
        <v/>
      </c>
      <c r="AY191" s="22">
        <f>IF(AND(AS191=1,AH191&lt;&gt;""),AH191,0)</f>
        <v/>
      </c>
      <c r="AZ191" s="22">
        <f>IF(AS191=1,SUM(AE191:AF191),0)</f>
        <v/>
      </c>
      <c r="BA191" s="22">
        <f>IF(AND(AS191=1,AC191="Hors forfait"),AY191,0)</f>
        <v/>
      </c>
      <c r="BB191" s="7">
        <f>IF(AND(AS191=1,AK191&lt;&gt;""),1,0)</f>
        <v/>
      </c>
      <c r="BC191" s="7">
        <f>IF(AND(BB191=1,AK191="Oui"),1,0)</f>
        <v/>
      </c>
      <c r="BD191" s="7">
        <f>IF(AND(AS191=1,AL191&lt;&gt;""),1,0)</f>
        <v/>
      </c>
      <c r="BE191" s="7">
        <f>IF(AND(BD191=1,AL191="Oui"),1,0)</f>
        <v/>
      </c>
      <c r="BF191" s="7">
        <f>IF(AND(AQ191=1,AM191="Non"),1,0)</f>
        <v/>
      </c>
      <c r="BG191" s="21">
        <f>IF(AND(BF191=1,Z191&lt;&gt;""),Z191,0)</f>
        <v/>
      </c>
      <c r="BH191" s="7">
        <f>IF(AND(BF191=1,AN191="Oui"),1,0)</f>
        <v/>
      </c>
      <c r="BI191" s="7">
        <f>IF(AS191=1,N191,"")</f>
        <v/>
      </c>
      <c r="BJ191" s="7">
        <f>IF(BF191=1,N191,"")</f>
        <v/>
      </c>
      <c r="BK191" s="7">
        <f>IF(BF191=1,M191,"")</f>
        <v/>
      </c>
      <c r="BL191" s="7">
        <f>IF(AR191=1,D191&amp;" | "&amp;J191,"")</f>
        <v/>
      </c>
      <c r="BM191" s="7">
        <f>IF(AND(AR191=1,AL191="Non"),D191,"")</f>
        <v/>
      </c>
      <c r="BN191" s="7">
        <f>IF(OR(AO191="",AO191="OK"),0,1)</f>
        <v/>
      </c>
    </row>
    <row r="192" ht="18" customHeight="1">
      <c r="A192" s="7" t="n"/>
      <c r="B192" s="7" t="n"/>
      <c r="C192" s="7" t="n"/>
      <c r="D192" s="7" t="n"/>
      <c r="E192" s="7" t="n"/>
      <c r="F192" s="7" t="n"/>
      <c r="G192" s="7" t="n"/>
      <c r="H192" s="7" t="n"/>
      <c r="I192" s="7" t="n"/>
      <c r="J192" s="7" t="n"/>
      <c r="K192" s="7" t="n"/>
      <c r="L192" s="7" t="n"/>
      <c r="M192" s="7" t="n"/>
      <c r="N192" s="7" t="n"/>
      <c r="O192" s="7" t="n"/>
      <c r="P192" s="7" t="n"/>
      <c r="Q192" s="7" t="n"/>
      <c r="R192" s="20" t="n"/>
      <c r="S192" s="16" t="n"/>
      <c r="T192" s="20" t="n"/>
      <c r="U192" s="20" t="n"/>
      <c r="V192" s="16" t="n"/>
      <c r="W192" s="16" t="n"/>
      <c r="X192" s="21" t="n"/>
      <c r="Y192" s="21" t="n"/>
      <c r="Z192" s="21" t="n"/>
      <c r="AA192" s="21" t="n"/>
      <c r="AB192" s="21" t="n"/>
      <c r="AC192" s="7" t="n"/>
      <c r="AD192" s="7" t="n"/>
      <c r="AE192" s="22" t="n"/>
      <c r="AF192" s="22" t="n"/>
      <c r="AG192" s="22" t="n"/>
      <c r="AH192" s="22">
        <f>IF(A192="","",SUM(AE192:AG192))</f>
        <v/>
      </c>
      <c r="AI192" s="21">
        <f>IF(AND(R192&lt;&gt;"",T192&lt;&gt;""),(T192-R192)*24,"")</f>
        <v/>
      </c>
      <c r="AJ192" s="21">
        <f>IF(AND(R192&lt;&gt;"",U192&lt;&gt;""),(U192-R192)*24,"")</f>
        <v/>
      </c>
      <c r="AK192" s="7">
        <f>IF(OR(AA192="",AI192=""),"",IF(AI192&lt;=AA192,"Oui","Non"))</f>
        <v/>
      </c>
      <c r="AL192" s="7">
        <f>IF(OR(AB192="",AJ192=""),"",IF(AJ192&lt;=AB192,"Oui","Non"))</f>
        <v/>
      </c>
      <c r="AM192" s="7">
        <f>IF(A192="","",IF(OR(N192="Réalisé",N192="Clôturé"),"Oui","Non"))</f>
        <v/>
      </c>
      <c r="AN192" s="7">
        <f>IF(AM192="","",IF(AND(AM192="Non",S192&lt;&gt;"",S192&lt;'Tableau de bord'!$C$7),"Oui","Non"))</f>
        <v/>
      </c>
      <c r="AO192" s="7">
        <f>IF(A192="","",IF(COUNTIF($A$5:$A$504,A192)&gt;1,"N° d’OT en double",IF(COUNTIF('Sites et équipements'!$D$5:$D$204,F192)=0,"Code installation inconnu",IF(OR(D192="",J192="",N192="",M192=""),"Champ obligatoire manquant",IF(AND(R192="",S192=""),"Date de demande ou planifiée manquante",IF(AND(AM192="Oui",V192=""),"Date de réalisation manquante",IF(AND(N192="Clôturé",W192=""),"Date de clôture manquante",IF(OR(AND(T192&lt;&gt;"",R192&lt;&gt;"",T192&lt;R192),AND(U192&lt;&gt;"",T192&lt;&gt;"",U192&lt;T192)),"Chronologie incohérente",IF(AND(Q192="Oui",U192=""),"Rétablissement non daté","OK")))))))))</f>
        <v/>
      </c>
      <c r="AP192" s="16">
        <f>IF(R192&lt;&gt;"",R192,IF(S192&lt;&gt;"",S192,""))</f>
        <v/>
      </c>
      <c r="AQ192" s="7">
        <f>IF(AND(A192&lt;&gt;"",OR('Tableau de bord'!$C$9="",D192='Tableau de bord'!$C$9),OR('Tableau de bord'!$C$10="",E192='Tableau de bord'!$C$10),OR('Tableau de bord'!$C$11="",G192='Tableau de bord'!$C$11),OR('Tableau de bord'!$C$12="",H192='Tableau de bord'!$C$12),OR('Tableau de bord'!$C$13="",J192='Tableau de bord'!$C$13),OR('Tableau de bord'!$C$14="",N192='Tableau de bord'!$C$14),OR('Tableau de bord'!$C$15="",M192='Tableau de bord'!$C$15),OR('Tableau de bord'!$C$16="",O192='Tableau de bord'!$C$16),OR('Tableau de bord'!$C$17="",AD192='Tableau de bord'!$C$17)),1,0)</f>
        <v/>
      </c>
      <c r="AR192" s="7">
        <f>IF(AND(A192&lt;&gt;"",AP192&lt;&gt;""),IF(AND(AP192&gt;='Tableau de bord'!$C$5,AP192&lt;'Tableau de bord'!$C$6+1),1,0),0)</f>
        <v/>
      </c>
      <c r="AS192" s="7">
        <f>IF(AND(AQ192=1,AR192=1),1,0)</f>
        <v/>
      </c>
      <c r="AT192" s="7">
        <f>IF(AND(AS192=1,J192="Corrective"),1,0)</f>
        <v/>
      </c>
      <c r="AU192" s="7">
        <f>IF(AND(AS192=1,J192="Préventive"),1,0)</f>
        <v/>
      </c>
      <c r="AV192" s="7">
        <f>IF(AND(AS192=1,Q192="Oui"),1,0)</f>
        <v/>
      </c>
      <c r="AW192" s="21">
        <f>IF(AND(AV192=1,AJ192&lt;&gt;""),AJ192,0)</f>
        <v/>
      </c>
      <c r="AX192" s="21">
        <f>IF(AND(AS192=1,Y192&lt;&gt;""),Y192,0)</f>
        <v/>
      </c>
      <c r="AY192" s="22">
        <f>IF(AND(AS192=1,AH192&lt;&gt;""),AH192,0)</f>
        <v/>
      </c>
      <c r="AZ192" s="22">
        <f>IF(AS192=1,SUM(AE192:AF192),0)</f>
        <v/>
      </c>
      <c r="BA192" s="22">
        <f>IF(AND(AS192=1,AC192="Hors forfait"),AY192,0)</f>
        <v/>
      </c>
      <c r="BB192" s="7">
        <f>IF(AND(AS192=1,AK192&lt;&gt;""),1,0)</f>
        <v/>
      </c>
      <c r="BC192" s="7">
        <f>IF(AND(BB192=1,AK192="Oui"),1,0)</f>
        <v/>
      </c>
      <c r="BD192" s="7">
        <f>IF(AND(AS192=1,AL192&lt;&gt;""),1,0)</f>
        <v/>
      </c>
      <c r="BE192" s="7">
        <f>IF(AND(BD192=1,AL192="Oui"),1,0)</f>
        <v/>
      </c>
      <c r="BF192" s="7">
        <f>IF(AND(AQ192=1,AM192="Non"),1,0)</f>
        <v/>
      </c>
      <c r="BG192" s="21">
        <f>IF(AND(BF192=1,Z192&lt;&gt;""),Z192,0)</f>
        <v/>
      </c>
      <c r="BH192" s="7">
        <f>IF(AND(BF192=1,AN192="Oui"),1,0)</f>
        <v/>
      </c>
      <c r="BI192" s="7">
        <f>IF(AS192=1,N192,"")</f>
        <v/>
      </c>
      <c r="BJ192" s="7">
        <f>IF(BF192=1,N192,"")</f>
        <v/>
      </c>
      <c r="BK192" s="7">
        <f>IF(BF192=1,M192,"")</f>
        <v/>
      </c>
      <c r="BL192" s="7">
        <f>IF(AR192=1,D192&amp;" | "&amp;J192,"")</f>
        <v/>
      </c>
      <c r="BM192" s="7">
        <f>IF(AND(AR192=1,AL192="Non"),D192,"")</f>
        <v/>
      </c>
      <c r="BN192" s="7">
        <f>IF(OR(AO192="",AO192="OK"),0,1)</f>
        <v/>
      </c>
    </row>
    <row r="193" ht="18" customHeight="1">
      <c r="A193" s="7" t="n"/>
      <c r="B193" s="7" t="n"/>
      <c r="C193" s="7" t="n"/>
      <c r="D193" s="7" t="n"/>
      <c r="E193" s="7" t="n"/>
      <c r="F193" s="7" t="n"/>
      <c r="G193" s="7" t="n"/>
      <c r="H193" s="7" t="n"/>
      <c r="I193" s="7" t="n"/>
      <c r="J193" s="7" t="n"/>
      <c r="K193" s="7" t="n"/>
      <c r="L193" s="7" t="n"/>
      <c r="M193" s="7" t="n"/>
      <c r="N193" s="7" t="n"/>
      <c r="O193" s="7" t="n"/>
      <c r="P193" s="7" t="n"/>
      <c r="Q193" s="7" t="n"/>
      <c r="R193" s="20" t="n"/>
      <c r="S193" s="16" t="n"/>
      <c r="T193" s="20" t="n"/>
      <c r="U193" s="20" t="n"/>
      <c r="V193" s="16" t="n"/>
      <c r="W193" s="16" t="n"/>
      <c r="X193" s="21" t="n"/>
      <c r="Y193" s="21" t="n"/>
      <c r="Z193" s="21" t="n"/>
      <c r="AA193" s="21" t="n"/>
      <c r="AB193" s="21" t="n"/>
      <c r="AC193" s="7" t="n"/>
      <c r="AD193" s="7" t="n"/>
      <c r="AE193" s="22" t="n"/>
      <c r="AF193" s="22" t="n"/>
      <c r="AG193" s="22" t="n"/>
      <c r="AH193" s="22">
        <f>IF(A193="","",SUM(AE193:AG193))</f>
        <v/>
      </c>
      <c r="AI193" s="21">
        <f>IF(AND(R193&lt;&gt;"",T193&lt;&gt;""),(T193-R193)*24,"")</f>
        <v/>
      </c>
      <c r="AJ193" s="21">
        <f>IF(AND(R193&lt;&gt;"",U193&lt;&gt;""),(U193-R193)*24,"")</f>
        <v/>
      </c>
      <c r="AK193" s="7">
        <f>IF(OR(AA193="",AI193=""),"",IF(AI193&lt;=AA193,"Oui","Non"))</f>
        <v/>
      </c>
      <c r="AL193" s="7">
        <f>IF(OR(AB193="",AJ193=""),"",IF(AJ193&lt;=AB193,"Oui","Non"))</f>
        <v/>
      </c>
      <c r="AM193" s="7">
        <f>IF(A193="","",IF(OR(N193="Réalisé",N193="Clôturé"),"Oui","Non"))</f>
        <v/>
      </c>
      <c r="AN193" s="7">
        <f>IF(AM193="","",IF(AND(AM193="Non",S193&lt;&gt;"",S193&lt;'Tableau de bord'!$C$7),"Oui","Non"))</f>
        <v/>
      </c>
      <c r="AO193" s="7">
        <f>IF(A193="","",IF(COUNTIF($A$5:$A$504,A193)&gt;1,"N° d’OT en double",IF(COUNTIF('Sites et équipements'!$D$5:$D$204,F193)=0,"Code installation inconnu",IF(OR(D193="",J193="",N193="",M193=""),"Champ obligatoire manquant",IF(AND(R193="",S193=""),"Date de demande ou planifiée manquante",IF(AND(AM193="Oui",V193=""),"Date de réalisation manquante",IF(AND(N193="Clôturé",W193=""),"Date de clôture manquante",IF(OR(AND(T193&lt;&gt;"",R193&lt;&gt;"",T193&lt;R193),AND(U193&lt;&gt;"",T193&lt;&gt;"",U193&lt;T193)),"Chronologie incohérente",IF(AND(Q193="Oui",U193=""),"Rétablissement non daté","OK")))))))))</f>
        <v/>
      </c>
      <c r="AP193" s="16">
        <f>IF(R193&lt;&gt;"",R193,IF(S193&lt;&gt;"",S193,""))</f>
        <v/>
      </c>
      <c r="AQ193" s="7">
        <f>IF(AND(A193&lt;&gt;"",OR('Tableau de bord'!$C$9="",D193='Tableau de bord'!$C$9),OR('Tableau de bord'!$C$10="",E193='Tableau de bord'!$C$10),OR('Tableau de bord'!$C$11="",G193='Tableau de bord'!$C$11),OR('Tableau de bord'!$C$12="",H193='Tableau de bord'!$C$12),OR('Tableau de bord'!$C$13="",J193='Tableau de bord'!$C$13),OR('Tableau de bord'!$C$14="",N193='Tableau de bord'!$C$14),OR('Tableau de bord'!$C$15="",M193='Tableau de bord'!$C$15),OR('Tableau de bord'!$C$16="",O193='Tableau de bord'!$C$16),OR('Tableau de bord'!$C$17="",AD193='Tableau de bord'!$C$17)),1,0)</f>
        <v/>
      </c>
      <c r="AR193" s="7">
        <f>IF(AND(A193&lt;&gt;"",AP193&lt;&gt;""),IF(AND(AP193&gt;='Tableau de bord'!$C$5,AP193&lt;'Tableau de bord'!$C$6+1),1,0),0)</f>
        <v/>
      </c>
      <c r="AS193" s="7">
        <f>IF(AND(AQ193=1,AR193=1),1,0)</f>
        <v/>
      </c>
      <c r="AT193" s="7">
        <f>IF(AND(AS193=1,J193="Corrective"),1,0)</f>
        <v/>
      </c>
      <c r="AU193" s="7">
        <f>IF(AND(AS193=1,J193="Préventive"),1,0)</f>
        <v/>
      </c>
      <c r="AV193" s="7">
        <f>IF(AND(AS193=1,Q193="Oui"),1,0)</f>
        <v/>
      </c>
      <c r="AW193" s="21">
        <f>IF(AND(AV193=1,AJ193&lt;&gt;""),AJ193,0)</f>
        <v/>
      </c>
      <c r="AX193" s="21">
        <f>IF(AND(AS193=1,Y193&lt;&gt;""),Y193,0)</f>
        <v/>
      </c>
      <c r="AY193" s="22">
        <f>IF(AND(AS193=1,AH193&lt;&gt;""),AH193,0)</f>
        <v/>
      </c>
      <c r="AZ193" s="22">
        <f>IF(AS193=1,SUM(AE193:AF193),0)</f>
        <v/>
      </c>
      <c r="BA193" s="22">
        <f>IF(AND(AS193=1,AC193="Hors forfait"),AY193,0)</f>
        <v/>
      </c>
      <c r="BB193" s="7">
        <f>IF(AND(AS193=1,AK193&lt;&gt;""),1,0)</f>
        <v/>
      </c>
      <c r="BC193" s="7">
        <f>IF(AND(BB193=1,AK193="Oui"),1,0)</f>
        <v/>
      </c>
      <c r="BD193" s="7">
        <f>IF(AND(AS193=1,AL193&lt;&gt;""),1,0)</f>
        <v/>
      </c>
      <c r="BE193" s="7">
        <f>IF(AND(BD193=1,AL193="Oui"),1,0)</f>
        <v/>
      </c>
      <c r="BF193" s="7">
        <f>IF(AND(AQ193=1,AM193="Non"),1,0)</f>
        <v/>
      </c>
      <c r="BG193" s="21">
        <f>IF(AND(BF193=1,Z193&lt;&gt;""),Z193,0)</f>
        <v/>
      </c>
      <c r="BH193" s="7">
        <f>IF(AND(BF193=1,AN193="Oui"),1,0)</f>
        <v/>
      </c>
      <c r="BI193" s="7">
        <f>IF(AS193=1,N193,"")</f>
        <v/>
      </c>
      <c r="BJ193" s="7">
        <f>IF(BF193=1,N193,"")</f>
        <v/>
      </c>
      <c r="BK193" s="7">
        <f>IF(BF193=1,M193,"")</f>
        <v/>
      </c>
      <c r="BL193" s="7">
        <f>IF(AR193=1,D193&amp;" | "&amp;J193,"")</f>
        <v/>
      </c>
      <c r="BM193" s="7">
        <f>IF(AND(AR193=1,AL193="Non"),D193,"")</f>
        <v/>
      </c>
      <c r="BN193" s="7">
        <f>IF(OR(AO193="",AO193="OK"),0,1)</f>
        <v/>
      </c>
    </row>
    <row r="194" ht="18" customHeight="1">
      <c r="A194" s="7" t="n"/>
      <c r="B194" s="7" t="n"/>
      <c r="C194" s="7" t="n"/>
      <c r="D194" s="7" t="n"/>
      <c r="E194" s="7" t="n"/>
      <c r="F194" s="7" t="n"/>
      <c r="G194" s="7" t="n"/>
      <c r="H194" s="7" t="n"/>
      <c r="I194" s="7" t="n"/>
      <c r="J194" s="7" t="n"/>
      <c r="K194" s="7" t="n"/>
      <c r="L194" s="7" t="n"/>
      <c r="M194" s="7" t="n"/>
      <c r="N194" s="7" t="n"/>
      <c r="O194" s="7" t="n"/>
      <c r="P194" s="7" t="n"/>
      <c r="Q194" s="7" t="n"/>
      <c r="R194" s="20" t="n"/>
      <c r="S194" s="16" t="n"/>
      <c r="T194" s="20" t="n"/>
      <c r="U194" s="20" t="n"/>
      <c r="V194" s="16" t="n"/>
      <c r="W194" s="16" t="n"/>
      <c r="X194" s="21" t="n"/>
      <c r="Y194" s="21" t="n"/>
      <c r="Z194" s="21" t="n"/>
      <c r="AA194" s="21" t="n"/>
      <c r="AB194" s="21" t="n"/>
      <c r="AC194" s="7" t="n"/>
      <c r="AD194" s="7" t="n"/>
      <c r="AE194" s="22" t="n"/>
      <c r="AF194" s="22" t="n"/>
      <c r="AG194" s="22" t="n"/>
      <c r="AH194" s="22">
        <f>IF(A194="","",SUM(AE194:AG194))</f>
        <v/>
      </c>
      <c r="AI194" s="21">
        <f>IF(AND(R194&lt;&gt;"",T194&lt;&gt;""),(T194-R194)*24,"")</f>
        <v/>
      </c>
      <c r="AJ194" s="21">
        <f>IF(AND(R194&lt;&gt;"",U194&lt;&gt;""),(U194-R194)*24,"")</f>
        <v/>
      </c>
      <c r="AK194" s="7">
        <f>IF(OR(AA194="",AI194=""),"",IF(AI194&lt;=AA194,"Oui","Non"))</f>
        <v/>
      </c>
      <c r="AL194" s="7">
        <f>IF(OR(AB194="",AJ194=""),"",IF(AJ194&lt;=AB194,"Oui","Non"))</f>
        <v/>
      </c>
      <c r="AM194" s="7">
        <f>IF(A194="","",IF(OR(N194="Réalisé",N194="Clôturé"),"Oui","Non"))</f>
        <v/>
      </c>
      <c r="AN194" s="7">
        <f>IF(AM194="","",IF(AND(AM194="Non",S194&lt;&gt;"",S194&lt;'Tableau de bord'!$C$7),"Oui","Non"))</f>
        <v/>
      </c>
      <c r="AO194" s="7">
        <f>IF(A194="","",IF(COUNTIF($A$5:$A$504,A194)&gt;1,"N° d’OT en double",IF(COUNTIF('Sites et équipements'!$D$5:$D$204,F194)=0,"Code installation inconnu",IF(OR(D194="",J194="",N194="",M194=""),"Champ obligatoire manquant",IF(AND(R194="",S194=""),"Date de demande ou planifiée manquante",IF(AND(AM194="Oui",V194=""),"Date de réalisation manquante",IF(AND(N194="Clôturé",W194=""),"Date de clôture manquante",IF(OR(AND(T194&lt;&gt;"",R194&lt;&gt;"",T194&lt;R194),AND(U194&lt;&gt;"",T194&lt;&gt;"",U194&lt;T194)),"Chronologie incohérente",IF(AND(Q194="Oui",U194=""),"Rétablissement non daté","OK")))))))))</f>
        <v/>
      </c>
      <c r="AP194" s="16">
        <f>IF(R194&lt;&gt;"",R194,IF(S194&lt;&gt;"",S194,""))</f>
        <v/>
      </c>
      <c r="AQ194" s="7">
        <f>IF(AND(A194&lt;&gt;"",OR('Tableau de bord'!$C$9="",D194='Tableau de bord'!$C$9),OR('Tableau de bord'!$C$10="",E194='Tableau de bord'!$C$10),OR('Tableau de bord'!$C$11="",G194='Tableau de bord'!$C$11),OR('Tableau de bord'!$C$12="",H194='Tableau de bord'!$C$12),OR('Tableau de bord'!$C$13="",J194='Tableau de bord'!$C$13),OR('Tableau de bord'!$C$14="",N194='Tableau de bord'!$C$14),OR('Tableau de bord'!$C$15="",M194='Tableau de bord'!$C$15),OR('Tableau de bord'!$C$16="",O194='Tableau de bord'!$C$16),OR('Tableau de bord'!$C$17="",AD194='Tableau de bord'!$C$17)),1,0)</f>
        <v/>
      </c>
      <c r="AR194" s="7">
        <f>IF(AND(A194&lt;&gt;"",AP194&lt;&gt;""),IF(AND(AP194&gt;='Tableau de bord'!$C$5,AP194&lt;'Tableau de bord'!$C$6+1),1,0),0)</f>
        <v/>
      </c>
      <c r="AS194" s="7">
        <f>IF(AND(AQ194=1,AR194=1),1,0)</f>
        <v/>
      </c>
      <c r="AT194" s="7">
        <f>IF(AND(AS194=1,J194="Corrective"),1,0)</f>
        <v/>
      </c>
      <c r="AU194" s="7">
        <f>IF(AND(AS194=1,J194="Préventive"),1,0)</f>
        <v/>
      </c>
      <c r="AV194" s="7">
        <f>IF(AND(AS194=1,Q194="Oui"),1,0)</f>
        <v/>
      </c>
      <c r="AW194" s="21">
        <f>IF(AND(AV194=1,AJ194&lt;&gt;""),AJ194,0)</f>
        <v/>
      </c>
      <c r="AX194" s="21">
        <f>IF(AND(AS194=1,Y194&lt;&gt;""),Y194,0)</f>
        <v/>
      </c>
      <c r="AY194" s="22">
        <f>IF(AND(AS194=1,AH194&lt;&gt;""),AH194,0)</f>
        <v/>
      </c>
      <c r="AZ194" s="22">
        <f>IF(AS194=1,SUM(AE194:AF194),0)</f>
        <v/>
      </c>
      <c r="BA194" s="22">
        <f>IF(AND(AS194=1,AC194="Hors forfait"),AY194,0)</f>
        <v/>
      </c>
      <c r="BB194" s="7">
        <f>IF(AND(AS194=1,AK194&lt;&gt;""),1,0)</f>
        <v/>
      </c>
      <c r="BC194" s="7">
        <f>IF(AND(BB194=1,AK194="Oui"),1,0)</f>
        <v/>
      </c>
      <c r="BD194" s="7">
        <f>IF(AND(AS194=1,AL194&lt;&gt;""),1,0)</f>
        <v/>
      </c>
      <c r="BE194" s="7">
        <f>IF(AND(BD194=1,AL194="Oui"),1,0)</f>
        <v/>
      </c>
      <c r="BF194" s="7">
        <f>IF(AND(AQ194=1,AM194="Non"),1,0)</f>
        <v/>
      </c>
      <c r="BG194" s="21">
        <f>IF(AND(BF194=1,Z194&lt;&gt;""),Z194,0)</f>
        <v/>
      </c>
      <c r="BH194" s="7">
        <f>IF(AND(BF194=1,AN194="Oui"),1,0)</f>
        <v/>
      </c>
      <c r="BI194" s="7">
        <f>IF(AS194=1,N194,"")</f>
        <v/>
      </c>
      <c r="BJ194" s="7">
        <f>IF(BF194=1,N194,"")</f>
        <v/>
      </c>
      <c r="BK194" s="7">
        <f>IF(BF194=1,M194,"")</f>
        <v/>
      </c>
      <c r="BL194" s="7">
        <f>IF(AR194=1,D194&amp;" | "&amp;J194,"")</f>
        <v/>
      </c>
      <c r="BM194" s="7">
        <f>IF(AND(AR194=1,AL194="Non"),D194,"")</f>
        <v/>
      </c>
      <c r="BN194" s="7">
        <f>IF(OR(AO194="",AO194="OK"),0,1)</f>
        <v/>
      </c>
    </row>
    <row r="195" ht="18" customHeight="1">
      <c r="A195" s="7" t="n"/>
      <c r="B195" s="7" t="n"/>
      <c r="C195" s="7" t="n"/>
      <c r="D195" s="7" t="n"/>
      <c r="E195" s="7" t="n"/>
      <c r="F195" s="7" t="n"/>
      <c r="G195" s="7" t="n"/>
      <c r="H195" s="7" t="n"/>
      <c r="I195" s="7" t="n"/>
      <c r="J195" s="7" t="n"/>
      <c r="K195" s="7" t="n"/>
      <c r="L195" s="7" t="n"/>
      <c r="M195" s="7" t="n"/>
      <c r="N195" s="7" t="n"/>
      <c r="O195" s="7" t="n"/>
      <c r="P195" s="7" t="n"/>
      <c r="Q195" s="7" t="n"/>
      <c r="R195" s="20" t="n"/>
      <c r="S195" s="16" t="n"/>
      <c r="T195" s="20" t="n"/>
      <c r="U195" s="20" t="n"/>
      <c r="V195" s="16" t="n"/>
      <c r="W195" s="16" t="n"/>
      <c r="X195" s="21" t="n"/>
      <c r="Y195" s="21" t="n"/>
      <c r="Z195" s="21" t="n"/>
      <c r="AA195" s="21" t="n"/>
      <c r="AB195" s="21" t="n"/>
      <c r="AC195" s="7" t="n"/>
      <c r="AD195" s="7" t="n"/>
      <c r="AE195" s="22" t="n"/>
      <c r="AF195" s="22" t="n"/>
      <c r="AG195" s="22" t="n"/>
      <c r="AH195" s="22">
        <f>IF(A195="","",SUM(AE195:AG195))</f>
        <v/>
      </c>
      <c r="AI195" s="21">
        <f>IF(AND(R195&lt;&gt;"",T195&lt;&gt;""),(T195-R195)*24,"")</f>
        <v/>
      </c>
      <c r="AJ195" s="21">
        <f>IF(AND(R195&lt;&gt;"",U195&lt;&gt;""),(U195-R195)*24,"")</f>
        <v/>
      </c>
      <c r="AK195" s="7">
        <f>IF(OR(AA195="",AI195=""),"",IF(AI195&lt;=AA195,"Oui","Non"))</f>
        <v/>
      </c>
      <c r="AL195" s="7">
        <f>IF(OR(AB195="",AJ195=""),"",IF(AJ195&lt;=AB195,"Oui","Non"))</f>
        <v/>
      </c>
      <c r="AM195" s="7">
        <f>IF(A195="","",IF(OR(N195="Réalisé",N195="Clôturé"),"Oui","Non"))</f>
        <v/>
      </c>
      <c r="AN195" s="7">
        <f>IF(AM195="","",IF(AND(AM195="Non",S195&lt;&gt;"",S195&lt;'Tableau de bord'!$C$7),"Oui","Non"))</f>
        <v/>
      </c>
      <c r="AO195" s="7">
        <f>IF(A195="","",IF(COUNTIF($A$5:$A$504,A195)&gt;1,"N° d’OT en double",IF(COUNTIF('Sites et équipements'!$D$5:$D$204,F195)=0,"Code installation inconnu",IF(OR(D195="",J195="",N195="",M195=""),"Champ obligatoire manquant",IF(AND(R195="",S195=""),"Date de demande ou planifiée manquante",IF(AND(AM195="Oui",V195=""),"Date de réalisation manquante",IF(AND(N195="Clôturé",W195=""),"Date de clôture manquante",IF(OR(AND(T195&lt;&gt;"",R195&lt;&gt;"",T195&lt;R195),AND(U195&lt;&gt;"",T195&lt;&gt;"",U195&lt;T195)),"Chronologie incohérente",IF(AND(Q195="Oui",U195=""),"Rétablissement non daté","OK")))))))))</f>
        <v/>
      </c>
      <c r="AP195" s="16">
        <f>IF(R195&lt;&gt;"",R195,IF(S195&lt;&gt;"",S195,""))</f>
        <v/>
      </c>
      <c r="AQ195" s="7">
        <f>IF(AND(A195&lt;&gt;"",OR('Tableau de bord'!$C$9="",D195='Tableau de bord'!$C$9),OR('Tableau de bord'!$C$10="",E195='Tableau de bord'!$C$10),OR('Tableau de bord'!$C$11="",G195='Tableau de bord'!$C$11),OR('Tableau de bord'!$C$12="",H195='Tableau de bord'!$C$12),OR('Tableau de bord'!$C$13="",J195='Tableau de bord'!$C$13),OR('Tableau de bord'!$C$14="",N195='Tableau de bord'!$C$14),OR('Tableau de bord'!$C$15="",M195='Tableau de bord'!$C$15),OR('Tableau de bord'!$C$16="",O195='Tableau de bord'!$C$16),OR('Tableau de bord'!$C$17="",AD195='Tableau de bord'!$C$17)),1,0)</f>
        <v/>
      </c>
      <c r="AR195" s="7">
        <f>IF(AND(A195&lt;&gt;"",AP195&lt;&gt;""),IF(AND(AP195&gt;='Tableau de bord'!$C$5,AP195&lt;'Tableau de bord'!$C$6+1),1,0),0)</f>
        <v/>
      </c>
      <c r="AS195" s="7">
        <f>IF(AND(AQ195=1,AR195=1),1,0)</f>
        <v/>
      </c>
      <c r="AT195" s="7">
        <f>IF(AND(AS195=1,J195="Corrective"),1,0)</f>
        <v/>
      </c>
      <c r="AU195" s="7">
        <f>IF(AND(AS195=1,J195="Préventive"),1,0)</f>
        <v/>
      </c>
      <c r="AV195" s="7">
        <f>IF(AND(AS195=1,Q195="Oui"),1,0)</f>
        <v/>
      </c>
      <c r="AW195" s="21">
        <f>IF(AND(AV195=1,AJ195&lt;&gt;""),AJ195,0)</f>
        <v/>
      </c>
      <c r="AX195" s="21">
        <f>IF(AND(AS195=1,Y195&lt;&gt;""),Y195,0)</f>
        <v/>
      </c>
      <c r="AY195" s="22">
        <f>IF(AND(AS195=1,AH195&lt;&gt;""),AH195,0)</f>
        <v/>
      </c>
      <c r="AZ195" s="22">
        <f>IF(AS195=1,SUM(AE195:AF195),0)</f>
        <v/>
      </c>
      <c r="BA195" s="22">
        <f>IF(AND(AS195=1,AC195="Hors forfait"),AY195,0)</f>
        <v/>
      </c>
      <c r="BB195" s="7">
        <f>IF(AND(AS195=1,AK195&lt;&gt;""),1,0)</f>
        <v/>
      </c>
      <c r="BC195" s="7">
        <f>IF(AND(BB195=1,AK195="Oui"),1,0)</f>
        <v/>
      </c>
      <c r="BD195" s="7">
        <f>IF(AND(AS195=1,AL195&lt;&gt;""),1,0)</f>
        <v/>
      </c>
      <c r="BE195" s="7">
        <f>IF(AND(BD195=1,AL195="Oui"),1,0)</f>
        <v/>
      </c>
      <c r="BF195" s="7">
        <f>IF(AND(AQ195=1,AM195="Non"),1,0)</f>
        <v/>
      </c>
      <c r="BG195" s="21">
        <f>IF(AND(BF195=1,Z195&lt;&gt;""),Z195,0)</f>
        <v/>
      </c>
      <c r="BH195" s="7">
        <f>IF(AND(BF195=1,AN195="Oui"),1,0)</f>
        <v/>
      </c>
      <c r="BI195" s="7">
        <f>IF(AS195=1,N195,"")</f>
        <v/>
      </c>
      <c r="BJ195" s="7">
        <f>IF(BF195=1,N195,"")</f>
        <v/>
      </c>
      <c r="BK195" s="7">
        <f>IF(BF195=1,M195,"")</f>
        <v/>
      </c>
      <c r="BL195" s="7">
        <f>IF(AR195=1,D195&amp;" | "&amp;J195,"")</f>
        <v/>
      </c>
      <c r="BM195" s="7">
        <f>IF(AND(AR195=1,AL195="Non"),D195,"")</f>
        <v/>
      </c>
      <c r="BN195" s="7">
        <f>IF(OR(AO195="",AO195="OK"),0,1)</f>
        <v/>
      </c>
    </row>
    <row r="196" ht="18" customHeight="1">
      <c r="A196" s="7" t="n"/>
      <c r="B196" s="7" t="n"/>
      <c r="C196" s="7" t="n"/>
      <c r="D196" s="7" t="n"/>
      <c r="E196" s="7" t="n"/>
      <c r="F196" s="7" t="n"/>
      <c r="G196" s="7" t="n"/>
      <c r="H196" s="7" t="n"/>
      <c r="I196" s="7" t="n"/>
      <c r="J196" s="7" t="n"/>
      <c r="K196" s="7" t="n"/>
      <c r="L196" s="7" t="n"/>
      <c r="M196" s="7" t="n"/>
      <c r="N196" s="7" t="n"/>
      <c r="O196" s="7" t="n"/>
      <c r="P196" s="7" t="n"/>
      <c r="Q196" s="7" t="n"/>
      <c r="R196" s="20" t="n"/>
      <c r="S196" s="16" t="n"/>
      <c r="T196" s="20" t="n"/>
      <c r="U196" s="20" t="n"/>
      <c r="V196" s="16" t="n"/>
      <c r="W196" s="16" t="n"/>
      <c r="X196" s="21" t="n"/>
      <c r="Y196" s="21" t="n"/>
      <c r="Z196" s="21" t="n"/>
      <c r="AA196" s="21" t="n"/>
      <c r="AB196" s="21" t="n"/>
      <c r="AC196" s="7" t="n"/>
      <c r="AD196" s="7" t="n"/>
      <c r="AE196" s="22" t="n"/>
      <c r="AF196" s="22" t="n"/>
      <c r="AG196" s="22" t="n"/>
      <c r="AH196" s="22">
        <f>IF(A196="","",SUM(AE196:AG196))</f>
        <v/>
      </c>
      <c r="AI196" s="21">
        <f>IF(AND(R196&lt;&gt;"",T196&lt;&gt;""),(T196-R196)*24,"")</f>
        <v/>
      </c>
      <c r="AJ196" s="21">
        <f>IF(AND(R196&lt;&gt;"",U196&lt;&gt;""),(U196-R196)*24,"")</f>
        <v/>
      </c>
      <c r="AK196" s="7">
        <f>IF(OR(AA196="",AI196=""),"",IF(AI196&lt;=AA196,"Oui","Non"))</f>
        <v/>
      </c>
      <c r="AL196" s="7">
        <f>IF(OR(AB196="",AJ196=""),"",IF(AJ196&lt;=AB196,"Oui","Non"))</f>
        <v/>
      </c>
      <c r="AM196" s="7">
        <f>IF(A196="","",IF(OR(N196="Réalisé",N196="Clôturé"),"Oui","Non"))</f>
        <v/>
      </c>
      <c r="AN196" s="7">
        <f>IF(AM196="","",IF(AND(AM196="Non",S196&lt;&gt;"",S196&lt;'Tableau de bord'!$C$7),"Oui","Non"))</f>
        <v/>
      </c>
      <c r="AO196" s="7">
        <f>IF(A196="","",IF(COUNTIF($A$5:$A$504,A196)&gt;1,"N° d’OT en double",IF(COUNTIF('Sites et équipements'!$D$5:$D$204,F196)=0,"Code installation inconnu",IF(OR(D196="",J196="",N196="",M196=""),"Champ obligatoire manquant",IF(AND(R196="",S196=""),"Date de demande ou planifiée manquante",IF(AND(AM196="Oui",V196=""),"Date de réalisation manquante",IF(AND(N196="Clôturé",W196=""),"Date de clôture manquante",IF(OR(AND(T196&lt;&gt;"",R196&lt;&gt;"",T196&lt;R196),AND(U196&lt;&gt;"",T196&lt;&gt;"",U196&lt;T196)),"Chronologie incohérente",IF(AND(Q196="Oui",U196=""),"Rétablissement non daté","OK")))))))))</f>
        <v/>
      </c>
      <c r="AP196" s="16">
        <f>IF(R196&lt;&gt;"",R196,IF(S196&lt;&gt;"",S196,""))</f>
        <v/>
      </c>
      <c r="AQ196" s="7">
        <f>IF(AND(A196&lt;&gt;"",OR('Tableau de bord'!$C$9="",D196='Tableau de bord'!$C$9),OR('Tableau de bord'!$C$10="",E196='Tableau de bord'!$C$10),OR('Tableau de bord'!$C$11="",G196='Tableau de bord'!$C$11),OR('Tableau de bord'!$C$12="",H196='Tableau de bord'!$C$12),OR('Tableau de bord'!$C$13="",J196='Tableau de bord'!$C$13),OR('Tableau de bord'!$C$14="",N196='Tableau de bord'!$C$14),OR('Tableau de bord'!$C$15="",M196='Tableau de bord'!$C$15),OR('Tableau de bord'!$C$16="",O196='Tableau de bord'!$C$16),OR('Tableau de bord'!$C$17="",AD196='Tableau de bord'!$C$17)),1,0)</f>
        <v/>
      </c>
      <c r="AR196" s="7">
        <f>IF(AND(A196&lt;&gt;"",AP196&lt;&gt;""),IF(AND(AP196&gt;='Tableau de bord'!$C$5,AP196&lt;'Tableau de bord'!$C$6+1),1,0),0)</f>
        <v/>
      </c>
      <c r="AS196" s="7">
        <f>IF(AND(AQ196=1,AR196=1),1,0)</f>
        <v/>
      </c>
      <c r="AT196" s="7">
        <f>IF(AND(AS196=1,J196="Corrective"),1,0)</f>
        <v/>
      </c>
      <c r="AU196" s="7">
        <f>IF(AND(AS196=1,J196="Préventive"),1,0)</f>
        <v/>
      </c>
      <c r="AV196" s="7">
        <f>IF(AND(AS196=1,Q196="Oui"),1,0)</f>
        <v/>
      </c>
      <c r="AW196" s="21">
        <f>IF(AND(AV196=1,AJ196&lt;&gt;""),AJ196,0)</f>
        <v/>
      </c>
      <c r="AX196" s="21">
        <f>IF(AND(AS196=1,Y196&lt;&gt;""),Y196,0)</f>
        <v/>
      </c>
      <c r="AY196" s="22">
        <f>IF(AND(AS196=1,AH196&lt;&gt;""),AH196,0)</f>
        <v/>
      </c>
      <c r="AZ196" s="22">
        <f>IF(AS196=1,SUM(AE196:AF196),0)</f>
        <v/>
      </c>
      <c r="BA196" s="22">
        <f>IF(AND(AS196=1,AC196="Hors forfait"),AY196,0)</f>
        <v/>
      </c>
      <c r="BB196" s="7">
        <f>IF(AND(AS196=1,AK196&lt;&gt;""),1,0)</f>
        <v/>
      </c>
      <c r="BC196" s="7">
        <f>IF(AND(BB196=1,AK196="Oui"),1,0)</f>
        <v/>
      </c>
      <c r="BD196" s="7">
        <f>IF(AND(AS196=1,AL196&lt;&gt;""),1,0)</f>
        <v/>
      </c>
      <c r="BE196" s="7">
        <f>IF(AND(BD196=1,AL196="Oui"),1,0)</f>
        <v/>
      </c>
      <c r="BF196" s="7">
        <f>IF(AND(AQ196=1,AM196="Non"),1,0)</f>
        <v/>
      </c>
      <c r="BG196" s="21">
        <f>IF(AND(BF196=1,Z196&lt;&gt;""),Z196,0)</f>
        <v/>
      </c>
      <c r="BH196" s="7">
        <f>IF(AND(BF196=1,AN196="Oui"),1,0)</f>
        <v/>
      </c>
      <c r="BI196" s="7">
        <f>IF(AS196=1,N196,"")</f>
        <v/>
      </c>
      <c r="BJ196" s="7">
        <f>IF(BF196=1,N196,"")</f>
        <v/>
      </c>
      <c r="BK196" s="7">
        <f>IF(BF196=1,M196,"")</f>
        <v/>
      </c>
      <c r="BL196" s="7">
        <f>IF(AR196=1,D196&amp;" | "&amp;J196,"")</f>
        <v/>
      </c>
      <c r="BM196" s="7">
        <f>IF(AND(AR196=1,AL196="Non"),D196,"")</f>
        <v/>
      </c>
      <c r="BN196" s="7">
        <f>IF(OR(AO196="",AO196="OK"),0,1)</f>
        <v/>
      </c>
    </row>
    <row r="197" ht="18" customHeight="1">
      <c r="A197" s="7" t="n"/>
      <c r="B197" s="7" t="n"/>
      <c r="C197" s="7" t="n"/>
      <c r="D197" s="7" t="n"/>
      <c r="E197" s="7" t="n"/>
      <c r="F197" s="7" t="n"/>
      <c r="G197" s="7" t="n"/>
      <c r="H197" s="7" t="n"/>
      <c r="I197" s="7" t="n"/>
      <c r="J197" s="7" t="n"/>
      <c r="K197" s="7" t="n"/>
      <c r="L197" s="7" t="n"/>
      <c r="M197" s="7" t="n"/>
      <c r="N197" s="7" t="n"/>
      <c r="O197" s="7" t="n"/>
      <c r="P197" s="7" t="n"/>
      <c r="Q197" s="7" t="n"/>
      <c r="R197" s="20" t="n"/>
      <c r="S197" s="16" t="n"/>
      <c r="T197" s="20" t="n"/>
      <c r="U197" s="20" t="n"/>
      <c r="V197" s="16" t="n"/>
      <c r="W197" s="16" t="n"/>
      <c r="X197" s="21" t="n"/>
      <c r="Y197" s="21" t="n"/>
      <c r="Z197" s="21" t="n"/>
      <c r="AA197" s="21" t="n"/>
      <c r="AB197" s="21" t="n"/>
      <c r="AC197" s="7" t="n"/>
      <c r="AD197" s="7" t="n"/>
      <c r="AE197" s="22" t="n"/>
      <c r="AF197" s="22" t="n"/>
      <c r="AG197" s="22" t="n"/>
      <c r="AH197" s="22">
        <f>IF(A197="","",SUM(AE197:AG197))</f>
        <v/>
      </c>
      <c r="AI197" s="21">
        <f>IF(AND(R197&lt;&gt;"",T197&lt;&gt;""),(T197-R197)*24,"")</f>
        <v/>
      </c>
      <c r="AJ197" s="21">
        <f>IF(AND(R197&lt;&gt;"",U197&lt;&gt;""),(U197-R197)*24,"")</f>
        <v/>
      </c>
      <c r="AK197" s="7">
        <f>IF(OR(AA197="",AI197=""),"",IF(AI197&lt;=AA197,"Oui","Non"))</f>
        <v/>
      </c>
      <c r="AL197" s="7">
        <f>IF(OR(AB197="",AJ197=""),"",IF(AJ197&lt;=AB197,"Oui","Non"))</f>
        <v/>
      </c>
      <c r="AM197" s="7">
        <f>IF(A197="","",IF(OR(N197="Réalisé",N197="Clôturé"),"Oui","Non"))</f>
        <v/>
      </c>
      <c r="AN197" s="7">
        <f>IF(AM197="","",IF(AND(AM197="Non",S197&lt;&gt;"",S197&lt;'Tableau de bord'!$C$7),"Oui","Non"))</f>
        <v/>
      </c>
      <c r="AO197" s="7">
        <f>IF(A197="","",IF(COUNTIF($A$5:$A$504,A197)&gt;1,"N° d’OT en double",IF(COUNTIF('Sites et équipements'!$D$5:$D$204,F197)=0,"Code installation inconnu",IF(OR(D197="",J197="",N197="",M197=""),"Champ obligatoire manquant",IF(AND(R197="",S197=""),"Date de demande ou planifiée manquante",IF(AND(AM197="Oui",V197=""),"Date de réalisation manquante",IF(AND(N197="Clôturé",W197=""),"Date de clôture manquante",IF(OR(AND(T197&lt;&gt;"",R197&lt;&gt;"",T197&lt;R197),AND(U197&lt;&gt;"",T197&lt;&gt;"",U197&lt;T197)),"Chronologie incohérente",IF(AND(Q197="Oui",U197=""),"Rétablissement non daté","OK")))))))))</f>
        <v/>
      </c>
      <c r="AP197" s="16">
        <f>IF(R197&lt;&gt;"",R197,IF(S197&lt;&gt;"",S197,""))</f>
        <v/>
      </c>
      <c r="AQ197" s="7">
        <f>IF(AND(A197&lt;&gt;"",OR('Tableau de bord'!$C$9="",D197='Tableau de bord'!$C$9),OR('Tableau de bord'!$C$10="",E197='Tableau de bord'!$C$10),OR('Tableau de bord'!$C$11="",G197='Tableau de bord'!$C$11),OR('Tableau de bord'!$C$12="",H197='Tableau de bord'!$C$12),OR('Tableau de bord'!$C$13="",J197='Tableau de bord'!$C$13),OR('Tableau de bord'!$C$14="",N197='Tableau de bord'!$C$14),OR('Tableau de bord'!$C$15="",M197='Tableau de bord'!$C$15),OR('Tableau de bord'!$C$16="",O197='Tableau de bord'!$C$16),OR('Tableau de bord'!$C$17="",AD197='Tableau de bord'!$C$17)),1,0)</f>
        <v/>
      </c>
      <c r="AR197" s="7">
        <f>IF(AND(A197&lt;&gt;"",AP197&lt;&gt;""),IF(AND(AP197&gt;='Tableau de bord'!$C$5,AP197&lt;'Tableau de bord'!$C$6+1),1,0),0)</f>
        <v/>
      </c>
      <c r="AS197" s="7">
        <f>IF(AND(AQ197=1,AR197=1),1,0)</f>
        <v/>
      </c>
      <c r="AT197" s="7">
        <f>IF(AND(AS197=1,J197="Corrective"),1,0)</f>
        <v/>
      </c>
      <c r="AU197" s="7">
        <f>IF(AND(AS197=1,J197="Préventive"),1,0)</f>
        <v/>
      </c>
      <c r="AV197" s="7">
        <f>IF(AND(AS197=1,Q197="Oui"),1,0)</f>
        <v/>
      </c>
      <c r="AW197" s="21">
        <f>IF(AND(AV197=1,AJ197&lt;&gt;""),AJ197,0)</f>
        <v/>
      </c>
      <c r="AX197" s="21">
        <f>IF(AND(AS197=1,Y197&lt;&gt;""),Y197,0)</f>
        <v/>
      </c>
      <c r="AY197" s="22">
        <f>IF(AND(AS197=1,AH197&lt;&gt;""),AH197,0)</f>
        <v/>
      </c>
      <c r="AZ197" s="22">
        <f>IF(AS197=1,SUM(AE197:AF197),0)</f>
        <v/>
      </c>
      <c r="BA197" s="22">
        <f>IF(AND(AS197=1,AC197="Hors forfait"),AY197,0)</f>
        <v/>
      </c>
      <c r="BB197" s="7">
        <f>IF(AND(AS197=1,AK197&lt;&gt;""),1,0)</f>
        <v/>
      </c>
      <c r="BC197" s="7">
        <f>IF(AND(BB197=1,AK197="Oui"),1,0)</f>
        <v/>
      </c>
      <c r="BD197" s="7">
        <f>IF(AND(AS197=1,AL197&lt;&gt;""),1,0)</f>
        <v/>
      </c>
      <c r="BE197" s="7">
        <f>IF(AND(BD197=1,AL197="Oui"),1,0)</f>
        <v/>
      </c>
      <c r="BF197" s="7">
        <f>IF(AND(AQ197=1,AM197="Non"),1,0)</f>
        <v/>
      </c>
      <c r="BG197" s="21">
        <f>IF(AND(BF197=1,Z197&lt;&gt;""),Z197,0)</f>
        <v/>
      </c>
      <c r="BH197" s="7">
        <f>IF(AND(BF197=1,AN197="Oui"),1,0)</f>
        <v/>
      </c>
      <c r="BI197" s="7">
        <f>IF(AS197=1,N197,"")</f>
        <v/>
      </c>
      <c r="BJ197" s="7">
        <f>IF(BF197=1,N197,"")</f>
        <v/>
      </c>
      <c r="BK197" s="7">
        <f>IF(BF197=1,M197,"")</f>
        <v/>
      </c>
      <c r="BL197" s="7">
        <f>IF(AR197=1,D197&amp;" | "&amp;J197,"")</f>
        <v/>
      </c>
      <c r="BM197" s="7">
        <f>IF(AND(AR197=1,AL197="Non"),D197,"")</f>
        <v/>
      </c>
      <c r="BN197" s="7">
        <f>IF(OR(AO197="",AO197="OK"),0,1)</f>
        <v/>
      </c>
    </row>
    <row r="198" ht="18" customHeight="1">
      <c r="A198" s="7" t="n"/>
      <c r="B198" s="7" t="n"/>
      <c r="C198" s="7" t="n"/>
      <c r="D198" s="7" t="n"/>
      <c r="E198" s="7" t="n"/>
      <c r="F198" s="7" t="n"/>
      <c r="G198" s="7" t="n"/>
      <c r="H198" s="7" t="n"/>
      <c r="I198" s="7" t="n"/>
      <c r="J198" s="7" t="n"/>
      <c r="K198" s="7" t="n"/>
      <c r="L198" s="7" t="n"/>
      <c r="M198" s="7" t="n"/>
      <c r="N198" s="7" t="n"/>
      <c r="O198" s="7" t="n"/>
      <c r="P198" s="7" t="n"/>
      <c r="Q198" s="7" t="n"/>
      <c r="R198" s="20" t="n"/>
      <c r="S198" s="16" t="n"/>
      <c r="T198" s="20" t="n"/>
      <c r="U198" s="20" t="n"/>
      <c r="V198" s="16" t="n"/>
      <c r="W198" s="16" t="n"/>
      <c r="X198" s="21" t="n"/>
      <c r="Y198" s="21" t="n"/>
      <c r="Z198" s="21" t="n"/>
      <c r="AA198" s="21" t="n"/>
      <c r="AB198" s="21" t="n"/>
      <c r="AC198" s="7" t="n"/>
      <c r="AD198" s="7" t="n"/>
      <c r="AE198" s="22" t="n"/>
      <c r="AF198" s="22" t="n"/>
      <c r="AG198" s="22" t="n"/>
      <c r="AH198" s="22">
        <f>IF(A198="","",SUM(AE198:AG198))</f>
        <v/>
      </c>
      <c r="AI198" s="21">
        <f>IF(AND(R198&lt;&gt;"",T198&lt;&gt;""),(T198-R198)*24,"")</f>
        <v/>
      </c>
      <c r="AJ198" s="21">
        <f>IF(AND(R198&lt;&gt;"",U198&lt;&gt;""),(U198-R198)*24,"")</f>
        <v/>
      </c>
      <c r="AK198" s="7">
        <f>IF(OR(AA198="",AI198=""),"",IF(AI198&lt;=AA198,"Oui","Non"))</f>
        <v/>
      </c>
      <c r="AL198" s="7">
        <f>IF(OR(AB198="",AJ198=""),"",IF(AJ198&lt;=AB198,"Oui","Non"))</f>
        <v/>
      </c>
      <c r="AM198" s="7">
        <f>IF(A198="","",IF(OR(N198="Réalisé",N198="Clôturé"),"Oui","Non"))</f>
        <v/>
      </c>
      <c r="AN198" s="7">
        <f>IF(AM198="","",IF(AND(AM198="Non",S198&lt;&gt;"",S198&lt;'Tableau de bord'!$C$7),"Oui","Non"))</f>
        <v/>
      </c>
      <c r="AO198" s="7">
        <f>IF(A198="","",IF(COUNTIF($A$5:$A$504,A198)&gt;1,"N° d’OT en double",IF(COUNTIF('Sites et équipements'!$D$5:$D$204,F198)=0,"Code installation inconnu",IF(OR(D198="",J198="",N198="",M198=""),"Champ obligatoire manquant",IF(AND(R198="",S198=""),"Date de demande ou planifiée manquante",IF(AND(AM198="Oui",V198=""),"Date de réalisation manquante",IF(AND(N198="Clôturé",W198=""),"Date de clôture manquante",IF(OR(AND(T198&lt;&gt;"",R198&lt;&gt;"",T198&lt;R198),AND(U198&lt;&gt;"",T198&lt;&gt;"",U198&lt;T198)),"Chronologie incohérente",IF(AND(Q198="Oui",U198=""),"Rétablissement non daté","OK")))))))))</f>
        <v/>
      </c>
      <c r="AP198" s="16">
        <f>IF(R198&lt;&gt;"",R198,IF(S198&lt;&gt;"",S198,""))</f>
        <v/>
      </c>
      <c r="AQ198" s="7">
        <f>IF(AND(A198&lt;&gt;"",OR('Tableau de bord'!$C$9="",D198='Tableau de bord'!$C$9),OR('Tableau de bord'!$C$10="",E198='Tableau de bord'!$C$10),OR('Tableau de bord'!$C$11="",G198='Tableau de bord'!$C$11),OR('Tableau de bord'!$C$12="",H198='Tableau de bord'!$C$12),OR('Tableau de bord'!$C$13="",J198='Tableau de bord'!$C$13),OR('Tableau de bord'!$C$14="",N198='Tableau de bord'!$C$14),OR('Tableau de bord'!$C$15="",M198='Tableau de bord'!$C$15),OR('Tableau de bord'!$C$16="",O198='Tableau de bord'!$C$16),OR('Tableau de bord'!$C$17="",AD198='Tableau de bord'!$C$17)),1,0)</f>
        <v/>
      </c>
      <c r="AR198" s="7">
        <f>IF(AND(A198&lt;&gt;"",AP198&lt;&gt;""),IF(AND(AP198&gt;='Tableau de bord'!$C$5,AP198&lt;'Tableau de bord'!$C$6+1),1,0),0)</f>
        <v/>
      </c>
      <c r="AS198" s="7">
        <f>IF(AND(AQ198=1,AR198=1),1,0)</f>
        <v/>
      </c>
      <c r="AT198" s="7">
        <f>IF(AND(AS198=1,J198="Corrective"),1,0)</f>
        <v/>
      </c>
      <c r="AU198" s="7">
        <f>IF(AND(AS198=1,J198="Préventive"),1,0)</f>
        <v/>
      </c>
      <c r="AV198" s="7">
        <f>IF(AND(AS198=1,Q198="Oui"),1,0)</f>
        <v/>
      </c>
      <c r="AW198" s="21">
        <f>IF(AND(AV198=1,AJ198&lt;&gt;""),AJ198,0)</f>
        <v/>
      </c>
      <c r="AX198" s="21">
        <f>IF(AND(AS198=1,Y198&lt;&gt;""),Y198,0)</f>
        <v/>
      </c>
      <c r="AY198" s="22">
        <f>IF(AND(AS198=1,AH198&lt;&gt;""),AH198,0)</f>
        <v/>
      </c>
      <c r="AZ198" s="22">
        <f>IF(AS198=1,SUM(AE198:AF198),0)</f>
        <v/>
      </c>
      <c r="BA198" s="22">
        <f>IF(AND(AS198=1,AC198="Hors forfait"),AY198,0)</f>
        <v/>
      </c>
      <c r="BB198" s="7">
        <f>IF(AND(AS198=1,AK198&lt;&gt;""),1,0)</f>
        <v/>
      </c>
      <c r="BC198" s="7">
        <f>IF(AND(BB198=1,AK198="Oui"),1,0)</f>
        <v/>
      </c>
      <c r="BD198" s="7">
        <f>IF(AND(AS198=1,AL198&lt;&gt;""),1,0)</f>
        <v/>
      </c>
      <c r="BE198" s="7">
        <f>IF(AND(BD198=1,AL198="Oui"),1,0)</f>
        <v/>
      </c>
      <c r="BF198" s="7">
        <f>IF(AND(AQ198=1,AM198="Non"),1,0)</f>
        <v/>
      </c>
      <c r="BG198" s="21">
        <f>IF(AND(BF198=1,Z198&lt;&gt;""),Z198,0)</f>
        <v/>
      </c>
      <c r="BH198" s="7">
        <f>IF(AND(BF198=1,AN198="Oui"),1,0)</f>
        <v/>
      </c>
      <c r="BI198" s="7">
        <f>IF(AS198=1,N198,"")</f>
        <v/>
      </c>
      <c r="BJ198" s="7">
        <f>IF(BF198=1,N198,"")</f>
        <v/>
      </c>
      <c r="BK198" s="7">
        <f>IF(BF198=1,M198,"")</f>
        <v/>
      </c>
      <c r="BL198" s="7">
        <f>IF(AR198=1,D198&amp;" | "&amp;J198,"")</f>
        <v/>
      </c>
      <c r="BM198" s="7">
        <f>IF(AND(AR198=1,AL198="Non"),D198,"")</f>
        <v/>
      </c>
      <c r="BN198" s="7">
        <f>IF(OR(AO198="",AO198="OK"),0,1)</f>
        <v/>
      </c>
    </row>
    <row r="199" ht="18" customHeight="1">
      <c r="A199" s="7" t="n"/>
      <c r="B199" s="7" t="n"/>
      <c r="C199" s="7" t="n"/>
      <c r="D199" s="7" t="n"/>
      <c r="E199" s="7" t="n"/>
      <c r="F199" s="7" t="n"/>
      <c r="G199" s="7" t="n"/>
      <c r="H199" s="7" t="n"/>
      <c r="I199" s="7" t="n"/>
      <c r="J199" s="7" t="n"/>
      <c r="K199" s="7" t="n"/>
      <c r="L199" s="7" t="n"/>
      <c r="M199" s="7" t="n"/>
      <c r="N199" s="7" t="n"/>
      <c r="O199" s="7" t="n"/>
      <c r="P199" s="7" t="n"/>
      <c r="Q199" s="7" t="n"/>
      <c r="R199" s="20" t="n"/>
      <c r="S199" s="16" t="n"/>
      <c r="T199" s="20" t="n"/>
      <c r="U199" s="20" t="n"/>
      <c r="V199" s="16" t="n"/>
      <c r="W199" s="16" t="n"/>
      <c r="X199" s="21" t="n"/>
      <c r="Y199" s="21" t="n"/>
      <c r="Z199" s="21" t="n"/>
      <c r="AA199" s="21" t="n"/>
      <c r="AB199" s="21" t="n"/>
      <c r="AC199" s="7" t="n"/>
      <c r="AD199" s="7" t="n"/>
      <c r="AE199" s="22" t="n"/>
      <c r="AF199" s="22" t="n"/>
      <c r="AG199" s="22" t="n"/>
      <c r="AH199" s="22">
        <f>IF(A199="","",SUM(AE199:AG199))</f>
        <v/>
      </c>
      <c r="AI199" s="21">
        <f>IF(AND(R199&lt;&gt;"",T199&lt;&gt;""),(T199-R199)*24,"")</f>
        <v/>
      </c>
      <c r="AJ199" s="21">
        <f>IF(AND(R199&lt;&gt;"",U199&lt;&gt;""),(U199-R199)*24,"")</f>
        <v/>
      </c>
      <c r="AK199" s="7">
        <f>IF(OR(AA199="",AI199=""),"",IF(AI199&lt;=AA199,"Oui","Non"))</f>
        <v/>
      </c>
      <c r="AL199" s="7">
        <f>IF(OR(AB199="",AJ199=""),"",IF(AJ199&lt;=AB199,"Oui","Non"))</f>
        <v/>
      </c>
      <c r="AM199" s="7">
        <f>IF(A199="","",IF(OR(N199="Réalisé",N199="Clôturé"),"Oui","Non"))</f>
        <v/>
      </c>
      <c r="AN199" s="7">
        <f>IF(AM199="","",IF(AND(AM199="Non",S199&lt;&gt;"",S199&lt;'Tableau de bord'!$C$7),"Oui","Non"))</f>
        <v/>
      </c>
      <c r="AO199" s="7">
        <f>IF(A199="","",IF(COUNTIF($A$5:$A$504,A199)&gt;1,"N° d’OT en double",IF(COUNTIF('Sites et équipements'!$D$5:$D$204,F199)=0,"Code installation inconnu",IF(OR(D199="",J199="",N199="",M199=""),"Champ obligatoire manquant",IF(AND(R199="",S199=""),"Date de demande ou planifiée manquante",IF(AND(AM199="Oui",V199=""),"Date de réalisation manquante",IF(AND(N199="Clôturé",W199=""),"Date de clôture manquante",IF(OR(AND(T199&lt;&gt;"",R199&lt;&gt;"",T199&lt;R199),AND(U199&lt;&gt;"",T199&lt;&gt;"",U199&lt;T199)),"Chronologie incohérente",IF(AND(Q199="Oui",U199=""),"Rétablissement non daté","OK")))))))))</f>
        <v/>
      </c>
      <c r="AP199" s="16">
        <f>IF(R199&lt;&gt;"",R199,IF(S199&lt;&gt;"",S199,""))</f>
        <v/>
      </c>
      <c r="AQ199" s="7">
        <f>IF(AND(A199&lt;&gt;"",OR('Tableau de bord'!$C$9="",D199='Tableau de bord'!$C$9),OR('Tableau de bord'!$C$10="",E199='Tableau de bord'!$C$10),OR('Tableau de bord'!$C$11="",G199='Tableau de bord'!$C$11),OR('Tableau de bord'!$C$12="",H199='Tableau de bord'!$C$12),OR('Tableau de bord'!$C$13="",J199='Tableau de bord'!$C$13),OR('Tableau de bord'!$C$14="",N199='Tableau de bord'!$C$14),OR('Tableau de bord'!$C$15="",M199='Tableau de bord'!$C$15),OR('Tableau de bord'!$C$16="",O199='Tableau de bord'!$C$16),OR('Tableau de bord'!$C$17="",AD199='Tableau de bord'!$C$17)),1,0)</f>
        <v/>
      </c>
      <c r="AR199" s="7">
        <f>IF(AND(A199&lt;&gt;"",AP199&lt;&gt;""),IF(AND(AP199&gt;='Tableau de bord'!$C$5,AP199&lt;'Tableau de bord'!$C$6+1),1,0),0)</f>
        <v/>
      </c>
      <c r="AS199" s="7">
        <f>IF(AND(AQ199=1,AR199=1),1,0)</f>
        <v/>
      </c>
      <c r="AT199" s="7">
        <f>IF(AND(AS199=1,J199="Corrective"),1,0)</f>
        <v/>
      </c>
      <c r="AU199" s="7">
        <f>IF(AND(AS199=1,J199="Préventive"),1,0)</f>
        <v/>
      </c>
      <c r="AV199" s="7">
        <f>IF(AND(AS199=1,Q199="Oui"),1,0)</f>
        <v/>
      </c>
      <c r="AW199" s="21">
        <f>IF(AND(AV199=1,AJ199&lt;&gt;""),AJ199,0)</f>
        <v/>
      </c>
      <c r="AX199" s="21">
        <f>IF(AND(AS199=1,Y199&lt;&gt;""),Y199,0)</f>
        <v/>
      </c>
      <c r="AY199" s="22">
        <f>IF(AND(AS199=1,AH199&lt;&gt;""),AH199,0)</f>
        <v/>
      </c>
      <c r="AZ199" s="22">
        <f>IF(AS199=1,SUM(AE199:AF199),0)</f>
        <v/>
      </c>
      <c r="BA199" s="22">
        <f>IF(AND(AS199=1,AC199="Hors forfait"),AY199,0)</f>
        <v/>
      </c>
      <c r="BB199" s="7">
        <f>IF(AND(AS199=1,AK199&lt;&gt;""),1,0)</f>
        <v/>
      </c>
      <c r="BC199" s="7">
        <f>IF(AND(BB199=1,AK199="Oui"),1,0)</f>
        <v/>
      </c>
      <c r="BD199" s="7">
        <f>IF(AND(AS199=1,AL199&lt;&gt;""),1,0)</f>
        <v/>
      </c>
      <c r="BE199" s="7">
        <f>IF(AND(BD199=1,AL199="Oui"),1,0)</f>
        <v/>
      </c>
      <c r="BF199" s="7">
        <f>IF(AND(AQ199=1,AM199="Non"),1,0)</f>
        <v/>
      </c>
      <c r="BG199" s="21">
        <f>IF(AND(BF199=1,Z199&lt;&gt;""),Z199,0)</f>
        <v/>
      </c>
      <c r="BH199" s="7">
        <f>IF(AND(BF199=1,AN199="Oui"),1,0)</f>
        <v/>
      </c>
      <c r="BI199" s="7">
        <f>IF(AS199=1,N199,"")</f>
        <v/>
      </c>
      <c r="BJ199" s="7">
        <f>IF(BF199=1,N199,"")</f>
        <v/>
      </c>
      <c r="BK199" s="7">
        <f>IF(BF199=1,M199,"")</f>
        <v/>
      </c>
      <c r="BL199" s="7">
        <f>IF(AR199=1,D199&amp;" | "&amp;J199,"")</f>
        <v/>
      </c>
      <c r="BM199" s="7">
        <f>IF(AND(AR199=1,AL199="Non"),D199,"")</f>
        <v/>
      </c>
      <c r="BN199" s="7">
        <f>IF(OR(AO199="",AO199="OK"),0,1)</f>
        <v/>
      </c>
    </row>
    <row r="200" ht="18" customHeight="1">
      <c r="A200" s="7" t="n"/>
      <c r="B200" s="7" t="n"/>
      <c r="C200" s="7" t="n"/>
      <c r="D200" s="7" t="n"/>
      <c r="E200" s="7" t="n"/>
      <c r="F200" s="7" t="n"/>
      <c r="G200" s="7" t="n"/>
      <c r="H200" s="7" t="n"/>
      <c r="I200" s="7" t="n"/>
      <c r="J200" s="7" t="n"/>
      <c r="K200" s="7" t="n"/>
      <c r="L200" s="7" t="n"/>
      <c r="M200" s="7" t="n"/>
      <c r="N200" s="7" t="n"/>
      <c r="O200" s="7" t="n"/>
      <c r="P200" s="7" t="n"/>
      <c r="Q200" s="7" t="n"/>
      <c r="R200" s="20" t="n"/>
      <c r="S200" s="16" t="n"/>
      <c r="T200" s="20" t="n"/>
      <c r="U200" s="20" t="n"/>
      <c r="V200" s="16" t="n"/>
      <c r="W200" s="16" t="n"/>
      <c r="X200" s="21" t="n"/>
      <c r="Y200" s="21" t="n"/>
      <c r="Z200" s="21" t="n"/>
      <c r="AA200" s="21" t="n"/>
      <c r="AB200" s="21" t="n"/>
      <c r="AC200" s="7" t="n"/>
      <c r="AD200" s="7" t="n"/>
      <c r="AE200" s="22" t="n"/>
      <c r="AF200" s="22" t="n"/>
      <c r="AG200" s="22" t="n"/>
      <c r="AH200" s="22">
        <f>IF(A200="","",SUM(AE200:AG200))</f>
        <v/>
      </c>
      <c r="AI200" s="21">
        <f>IF(AND(R200&lt;&gt;"",T200&lt;&gt;""),(T200-R200)*24,"")</f>
        <v/>
      </c>
      <c r="AJ200" s="21">
        <f>IF(AND(R200&lt;&gt;"",U200&lt;&gt;""),(U200-R200)*24,"")</f>
        <v/>
      </c>
      <c r="AK200" s="7">
        <f>IF(OR(AA200="",AI200=""),"",IF(AI200&lt;=AA200,"Oui","Non"))</f>
        <v/>
      </c>
      <c r="AL200" s="7">
        <f>IF(OR(AB200="",AJ200=""),"",IF(AJ200&lt;=AB200,"Oui","Non"))</f>
        <v/>
      </c>
      <c r="AM200" s="7">
        <f>IF(A200="","",IF(OR(N200="Réalisé",N200="Clôturé"),"Oui","Non"))</f>
        <v/>
      </c>
      <c r="AN200" s="7">
        <f>IF(AM200="","",IF(AND(AM200="Non",S200&lt;&gt;"",S200&lt;'Tableau de bord'!$C$7),"Oui","Non"))</f>
        <v/>
      </c>
      <c r="AO200" s="7">
        <f>IF(A200="","",IF(COUNTIF($A$5:$A$504,A200)&gt;1,"N° d’OT en double",IF(COUNTIF('Sites et équipements'!$D$5:$D$204,F200)=0,"Code installation inconnu",IF(OR(D200="",J200="",N200="",M200=""),"Champ obligatoire manquant",IF(AND(R200="",S200=""),"Date de demande ou planifiée manquante",IF(AND(AM200="Oui",V200=""),"Date de réalisation manquante",IF(AND(N200="Clôturé",W200=""),"Date de clôture manquante",IF(OR(AND(T200&lt;&gt;"",R200&lt;&gt;"",T200&lt;R200),AND(U200&lt;&gt;"",T200&lt;&gt;"",U200&lt;T200)),"Chronologie incohérente",IF(AND(Q200="Oui",U200=""),"Rétablissement non daté","OK")))))))))</f>
        <v/>
      </c>
      <c r="AP200" s="16">
        <f>IF(R200&lt;&gt;"",R200,IF(S200&lt;&gt;"",S200,""))</f>
        <v/>
      </c>
      <c r="AQ200" s="7">
        <f>IF(AND(A200&lt;&gt;"",OR('Tableau de bord'!$C$9="",D200='Tableau de bord'!$C$9),OR('Tableau de bord'!$C$10="",E200='Tableau de bord'!$C$10),OR('Tableau de bord'!$C$11="",G200='Tableau de bord'!$C$11),OR('Tableau de bord'!$C$12="",H200='Tableau de bord'!$C$12),OR('Tableau de bord'!$C$13="",J200='Tableau de bord'!$C$13),OR('Tableau de bord'!$C$14="",N200='Tableau de bord'!$C$14),OR('Tableau de bord'!$C$15="",M200='Tableau de bord'!$C$15),OR('Tableau de bord'!$C$16="",O200='Tableau de bord'!$C$16),OR('Tableau de bord'!$C$17="",AD200='Tableau de bord'!$C$17)),1,0)</f>
        <v/>
      </c>
      <c r="AR200" s="7">
        <f>IF(AND(A200&lt;&gt;"",AP200&lt;&gt;""),IF(AND(AP200&gt;='Tableau de bord'!$C$5,AP200&lt;'Tableau de bord'!$C$6+1),1,0),0)</f>
        <v/>
      </c>
      <c r="AS200" s="7">
        <f>IF(AND(AQ200=1,AR200=1),1,0)</f>
        <v/>
      </c>
      <c r="AT200" s="7">
        <f>IF(AND(AS200=1,J200="Corrective"),1,0)</f>
        <v/>
      </c>
      <c r="AU200" s="7">
        <f>IF(AND(AS200=1,J200="Préventive"),1,0)</f>
        <v/>
      </c>
      <c r="AV200" s="7">
        <f>IF(AND(AS200=1,Q200="Oui"),1,0)</f>
        <v/>
      </c>
      <c r="AW200" s="21">
        <f>IF(AND(AV200=1,AJ200&lt;&gt;""),AJ200,0)</f>
        <v/>
      </c>
      <c r="AX200" s="21">
        <f>IF(AND(AS200=1,Y200&lt;&gt;""),Y200,0)</f>
        <v/>
      </c>
      <c r="AY200" s="22">
        <f>IF(AND(AS200=1,AH200&lt;&gt;""),AH200,0)</f>
        <v/>
      </c>
      <c r="AZ200" s="22">
        <f>IF(AS200=1,SUM(AE200:AF200),0)</f>
        <v/>
      </c>
      <c r="BA200" s="22">
        <f>IF(AND(AS200=1,AC200="Hors forfait"),AY200,0)</f>
        <v/>
      </c>
      <c r="BB200" s="7">
        <f>IF(AND(AS200=1,AK200&lt;&gt;""),1,0)</f>
        <v/>
      </c>
      <c r="BC200" s="7">
        <f>IF(AND(BB200=1,AK200="Oui"),1,0)</f>
        <v/>
      </c>
      <c r="BD200" s="7">
        <f>IF(AND(AS200=1,AL200&lt;&gt;""),1,0)</f>
        <v/>
      </c>
      <c r="BE200" s="7">
        <f>IF(AND(BD200=1,AL200="Oui"),1,0)</f>
        <v/>
      </c>
      <c r="BF200" s="7">
        <f>IF(AND(AQ200=1,AM200="Non"),1,0)</f>
        <v/>
      </c>
      <c r="BG200" s="21">
        <f>IF(AND(BF200=1,Z200&lt;&gt;""),Z200,0)</f>
        <v/>
      </c>
      <c r="BH200" s="7">
        <f>IF(AND(BF200=1,AN200="Oui"),1,0)</f>
        <v/>
      </c>
      <c r="BI200" s="7">
        <f>IF(AS200=1,N200,"")</f>
        <v/>
      </c>
      <c r="BJ200" s="7">
        <f>IF(BF200=1,N200,"")</f>
        <v/>
      </c>
      <c r="BK200" s="7">
        <f>IF(BF200=1,M200,"")</f>
        <v/>
      </c>
      <c r="BL200" s="7">
        <f>IF(AR200=1,D200&amp;" | "&amp;J200,"")</f>
        <v/>
      </c>
      <c r="BM200" s="7">
        <f>IF(AND(AR200=1,AL200="Non"),D200,"")</f>
        <v/>
      </c>
      <c r="BN200" s="7">
        <f>IF(OR(AO200="",AO200="OK"),0,1)</f>
        <v/>
      </c>
    </row>
    <row r="201" ht="18" customHeight="1">
      <c r="A201" s="7" t="n"/>
      <c r="B201" s="7" t="n"/>
      <c r="C201" s="7" t="n"/>
      <c r="D201" s="7" t="n"/>
      <c r="E201" s="7" t="n"/>
      <c r="F201" s="7" t="n"/>
      <c r="G201" s="7" t="n"/>
      <c r="H201" s="7" t="n"/>
      <c r="I201" s="7" t="n"/>
      <c r="J201" s="7" t="n"/>
      <c r="K201" s="7" t="n"/>
      <c r="L201" s="7" t="n"/>
      <c r="M201" s="7" t="n"/>
      <c r="N201" s="7" t="n"/>
      <c r="O201" s="7" t="n"/>
      <c r="P201" s="7" t="n"/>
      <c r="Q201" s="7" t="n"/>
      <c r="R201" s="20" t="n"/>
      <c r="S201" s="16" t="n"/>
      <c r="T201" s="20" t="n"/>
      <c r="U201" s="20" t="n"/>
      <c r="V201" s="16" t="n"/>
      <c r="W201" s="16" t="n"/>
      <c r="X201" s="21" t="n"/>
      <c r="Y201" s="21" t="n"/>
      <c r="Z201" s="21" t="n"/>
      <c r="AA201" s="21" t="n"/>
      <c r="AB201" s="21" t="n"/>
      <c r="AC201" s="7" t="n"/>
      <c r="AD201" s="7" t="n"/>
      <c r="AE201" s="22" t="n"/>
      <c r="AF201" s="22" t="n"/>
      <c r="AG201" s="22" t="n"/>
      <c r="AH201" s="22">
        <f>IF(A201="","",SUM(AE201:AG201))</f>
        <v/>
      </c>
      <c r="AI201" s="21">
        <f>IF(AND(R201&lt;&gt;"",T201&lt;&gt;""),(T201-R201)*24,"")</f>
        <v/>
      </c>
      <c r="AJ201" s="21">
        <f>IF(AND(R201&lt;&gt;"",U201&lt;&gt;""),(U201-R201)*24,"")</f>
        <v/>
      </c>
      <c r="AK201" s="7">
        <f>IF(OR(AA201="",AI201=""),"",IF(AI201&lt;=AA201,"Oui","Non"))</f>
        <v/>
      </c>
      <c r="AL201" s="7">
        <f>IF(OR(AB201="",AJ201=""),"",IF(AJ201&lt;=AB201,"Oui","Non"))</f>
        <v/>
      </c>
      <c r="AM201" s="7">
        <f>IF(A201="","",IF(OR(N201="Réalisé",N201="Clôturé"),"Oui","Non"))</f>
        <v/>
      </c>
      <c r="AN201" s="7">
        <f>IF(AM201="","",IF(AND(AM201="Non",S201&lt;&gt;"",S201&lt;'Tableau de bord'!$C$7),"Oui","Non"))</f>
        <v/>
      </c>
      <c r="AO201" s="7">
        <f>IF(A201="","",IF(COUNTIF($A$5:$A$504,A201)&gt;1,"N° d’OT en double",IF(COUNTIF('Sites et équipements'!$D$5:$D$204,F201)=0,"Code installation inconnu",IF(OR(D201="",J201="",N201="",M201=""),"Champ obligatoire manquant",IF(AND(R201="",S201=""),"Date de demande ou planifiée manquante",IF(AND(AM201="Oui",V201=""),"Date de réalisation manquante",IF(AND(N201="Clôturé",W201=""),"Date de clôture manquante",IF(OR(AND(T201&lt;&gt;"",R201&lt;&gt;"",T201&lt;R201),AND(U201&lt;&gt;"",T201&lt;&gt;"",U201&lt;T201)),"Chronologie incohérente",IF(AND(Q201="Oui",U201=""),"Rétablissement non daté","OK")))))))))</f>
        <v/>
      </c>
      <c r="AP201" s="16">
        <f>IF(R201&lt;&gt;"",R201,IF(S201&lt;&gt;"",S201,""))</f>
        <v/>
      </c>
      <c r="AQ201" s="7">
        <f>IF(AND(A201&lt;&gt;"",OR('Tableau de bord'!$C$9="",D201='Tableau de bord'!$C$9),OR('Tableau de bord'!$C$10="",E201='Tableau de bord'!$C$10),OR('Tableau de bord'!$C$11="",G201='Tableau de bord'!$C$11),OR('Tableau de bord'!$C$12="",H201='Tableau de bord'!$C$12),OR('Tableau de bord'!$C$13="",J201='Tableau de bord'!$C$13),OR('Tableau de bord'!$C$14="",N201='Tableau de bord'!$C$14),OR('Tableau de bord'!$C$15="",M201='Tableau de bord'!$C$15),OR('Tableau de bord'!$C$16="",O201='Tableau de bord'!$C$16),OR('Tableau de bord'!$C$17="",AD201='Tableau de bord'!$C$17)),1,0)</f>
        <v/>
      </c>
      <c r="AR201" s="7">
        <f>IF(AND(A201&lt;&gt;"",AP201&lt;&gt;""),IF(AND(AP201&gt;='Tableau de bord'!$C$5,AP201&lt;'Tableau de bord'!$C$6+1),1,0),0)</f>
        <v/>
      </c>
      <c r="AS201" s="7">
        <f>IF(AND(AQ201=1,AR201=1),1,0)</f>
        <v/>
      </c>
      <c r="AT201" s="7">
        <f>IF(AND(AS201=1,J201="Corrective"),1,0)</f>
        <v/>
      </c>
      <c r="AU201" s="7">
        <f>IF(AND(AS201=1,J201="Préventive"),1,0)</f>
        <v/>
      </c>
      <c r="AV201" s="7">
        <f>IF(AND(AS201=1,Q201="Oui"),1,0)</f>
        <v/>
      </c>
      <c r="AW201" s="21">
        <f>IF(AND(AV201=1,AJ201&lt;&gt;""),AJ201,0)</f>
        <v/>
      </c>
      <c r="AX201" s="21">
        <f>IF(AND(AS201=1,Y201&lt;&gt;""),Y201,0)</f>
        <v/>
      </c>
      <c r="AY201" s="22">
        <f>IF(AND(AS201=1,AH201&lt;&gt;""),AH201,0)</f>
        <v/>
      </c>
      <c r="AZ201" s="22">
        <f>IF(AS201=1,SUM(AE201:AF201),0)</f>
        <v/>
      </c>
      <c r="BA201" s="22">
        <f>IF(AND(AS201=1,AC201="Hors forfait"),AY201,0)</f>
        <v/>
      </c>
      <c r="BB201" s="7">
        <f>IF(AND(AS201=1,AK201&lt;&gt;""),1,0)</f>
        <v/>
      </c>
      <c r="BC201" s="7">
        <f>IF(AND(BB201=1,AK201="Oui"),1,0)</f>
        <v/>
      </c>
      <c r="BD201" s="7">
        <f>IF(AND(AS201=1,AL201&lt;&gt;""),1,0)</f>
        <v/>
      </c>
      <c r="BE201" s="7">
        <f>IF(AND(BD201=1,AL201="Oui"),1,0)</f>
        <v/>
      </c>
      <c r="BF201" s="7">
        <f>IF(AND(AQ201=1,AM201="Non"),1,0)</f>
        <v/>
      </c>
      <c r="BG201" s="21">
        <f>IF(AND(BF201=1,Z201&lt;&gt;""),Z201,0)</f>
        <v/>
      </c>
      <c r="BH201" s="7">
        <f>IF(AND(BF201=1,AN201="Oui"),1,0)</f>
        <v/>
      </c>
      <c r="BI201" s="7">
        <f>IF(AS201=1,N201,"")</f>
        <v/>
      </c>
      <c r="BJ201" s="7">
        <f>IF(BF201=1,N201,"")</f>
        <v/>
      </c>
      <c r="BK201" s="7">
        <f>IF(BF201=1,M201,"")</f>
        <v/>
      </c>
      <c r="BL201" s="7">
        <f>IF(AR201=1,D201&amp;" | "&amp;J201,"")</f>
        <v/>
      </c>
      <c r="BM201" s="7">
        <f>IF(AND(AR201=1,AL201="Non"),D201,"")</f>
        <v/>
      </c>
      <c r="BN201" s="7">
        <f>IF(OR(AO201="",AO201="OK"),0,1)</f>
        <v/>
      </c>
    </row>
    <row r="202" ht="18" customHeight="1">
      <c r="A202" s="7" t="n"/>
      <c r="B202" s="7" t="n"/>
      <c r="C202" s="7" t="n"/>
      <c r="D202" s="7" t="n"/>
      <c r="E202" s="7" t="n"/>
      <c r="F202" s="7" t="n"/>
      <c r="G202" s="7" t="n"/>
      <c r="H202" s="7" t="n"/>
      <c r="I202" s="7" t="n"/>
      <c r="J202" s="7" t="n"/>
      <c r="K202" s="7" t="n"/>
      <c r="L202" s="7" t="n"/>
      <c r="M202" s="7" t="n"/>
      <c r="N202" s="7" t="n"/>
      <c r="O202" s="7" t="n"/>
      <c r="P202" s="7" t="n"/>
      <c r="Q202" s="7" t="n"/>
      <c r="R202" s="20" t="n"/>
      <c r="S202" s="16" t="n"/>
      <c r="T202" s="20" t="n"/>
      <c r="U202" s="20" t="n"/>
      <c r="V202" s="16" t="n"/>
      <c r="W202" s="16" t="n"/>
      <c r="X202" s="21" t="n"/>
      <c r="Y202" s="21" t="n"/>
      <c r="Z202" s="21" t="n"/>
      <c r="AA202" s="21" t="n"/>
      <c r="AB202" s="21" t="n"/>
      <c r="AC202" s="7" t="n"/>
      <c r="AD202" s="7" t="n"/>
      <c r="AE202" s="22" t="n"/>
      <c r="AF202" s="22" t="n"/>
      <c r="AG202" s="22" t="n"/>
      <c r="AH202" s="22">
        <f>IF(A202="","",SUM(AE202:AG202))</f>
        <v/>
      </c>
      <c r="AI202" s="21">
        <f>IF(AND(R202&lt;&gt;"",T202&lt;&gt;""),(T202-R202)*24,"")</f>
        <v/>
      </c>
      <c r="AJ202" s="21">
        <f>IF(AND(R202&lt;&gt;"",U202&lt;&gt;""),(U202-R202)*24,"")</f>
        <v/>
      </c>
      <c r="AK202" s="7">
        <f>IF(OR(AA202="",AI202=""),"",IF(AI202&lt;=AA202,"Oui","Non"))</f>
        <v/>
      </c>
      <c r="AL202" s="7">
        <f>IF(OR(AB202="",AJ202=""),"",IF(AJ202&lt;=AB202,"Oui","Non"))</f>
        <v/>
      </c>
      <c r="AM202" s="7">
        <f>IF(A202="","",IF(OR(N202="Réalisé",N202="Clôturé"),"Oui","Non"))</f>
        <v/>
      </c>
      <c r="AN202" s="7">
        <f>IF(AM202="","",IF(AND(AM202="Non",S202&lt;&gt;"",S202&lt;'Tableau de bord'!$C$7),"Oui","Non"))</f>
        <v/>
      </c>
      <c r="AO202" s="7">
        <f>IF(A202="","",IF(COUNTIF($A$5:$A$504,A202)&gt;1,"N° d’OT en double",IF(COUNTIF('Sites et équipements'!$D$5:$D$204,F202)=0,"Code installation inconnu",IF(OR(D202="",J202="",N202="",M202=""),"Champ obligatoire manquant",IF(AND(R202="",S202=""),"Date de demande ou planifiée manquante",IF(AND(AM202="Oui",V202=""),"Date de réalisation manquante",IF(AND(N202="Clôturé",W202=""),"Date de clôture manquante",IF(OR(AND(T202&lt;&gt;"",R202&lt;&gt;"",T202&lt;R202),AND(U202&lt;&gt;"",T202&lt;&gt;"",U202&lt;T202)),"Chronologie incohérente",IF(AND(Q202="Oui",U202=""),"Rétablissement non daté","OK")))))))))</f>
        <v/>
      </c>
      <c r="AP202" s="16">
        <f>IF(R202&lt;&gt;"",R202,IF(S202&lt;&gt;"",S202,""))</f>
        <v/>
      </c>
      <c r="AQ202" s="7">
        <f>IF(AND(A202&lt;&gt;"",OR('Tableau de bord'!$C$9="",D202='Tableau de bord'!$C$9),OR('Tableau de bord'!$C$10="",E202='Tableau de bord'!$C$10),OR('Tableau de bord'!$C$11="",G202='Tableau de bord'!$C$11),OR('Tableau de bord'!$C$12="",H202='Tableau de bord'!$C$12),OR('Tableau de bord'!$C$13="",J202='Tableau de bord'!$C$13),OR('Tableau de bord'!$C$14="",N202='Tableau de bord'!$C$14),OR('Tableau de bord'!$C$15="",M202='Tableau de bord'!$C$15),OR('Tableau de bord'!$C$16="",O202='Tableau de bord'!$C$16),OR('Tableau de bord'!$C$17="",AD202='Tableau de bord'!$C$17)),1,0)</f>
        <v/>
      </c>
      <c r="AR202" s="7">
        <f>IF(AND(A202&lt;&gt;"",AP202&lt;&gt;""),IF(AND(AP202&gt;='Tableau de bord'!$C$5,AP202&lt;'Tableau de bord'!$C$6+1),1,0),0)</f>
        <v/>
      </c>
      <c r="AS202" s="7">
        <f>IF(AND(AQ202=1,AR202=1),1,0)</f>
        <v/>
      </c>
      <c r="AT202" s="7">
        <f>IF(AND(AS202=1,J202="Corrective"),1,0)</f>
        <v/>
      </c>
      <c r="AU202" s="7">
        <f>IF(AND(AS202=1,J202="Préventive"),1,0)</f>
        <v/>
      </c>
      <c r="AV202" s="7">
        <f>IF(AND(AS202=1,Q202="Oui"),1,0)</f>
        <v/>
      </c>
      <c r="AW202" s="21">
        <f>IF(AND(AV202=1,AJ202&lt;&gt;""),AJ202,0)</f>
        <v/>
      </c>
      <c r="AX202" s="21">
        <f>IF(AND(AS202=1,Y202&lt;&gt;""),Y202,0)</f>
        <v/>
      </c>
      <c r="AY202" s="22">
        <f>IF(AND(AS202=1,AH202&lt;&gt;""),AH202,0)</f>
        <v/>
      </c>
      <c r="AZ202" s="22">
        <f>IF(AS202=1,SUM(AE202:AF202),0)</f>
        <v/>
      </c>
      <c r="BA202" s="22">
        <f>IF(AND(AS202=1,AC202="Hors forfait"),AY202,0)</f>
        <v/>
      </c>
      <c r="BB202" s="7">
        <f>IF(AND(AS202=1,AK202&lt;&gt;""),1,0)</f>
        <v/>
      </c>
      <c r="BC202" s="7">
        <f>IF(AND(BB202=1,AK202="Oui"),1,0)</f>
        <v/>
      </c>
      <c r="BD202" s="7">
        <f>IF(AND(AS202=1,AL202&lt;&gt;""),1,0)</f>
        <v/>
      </c>
      <c r="BE202" s="7">
        <f>IF(AND(BD202=1,AL202="Oui"),1,0)</f>
        <v/>
      </c>
      <c r="BF202" s="7">
        <f>IF(AND(AQ202=1,AM202="Non"),1,0)</f>
        <v/>
      </c>
      <c r="BG202" s="21">
        <f>IF(AND(BF202=1,Z202&lt;&gt;""),Z202,0)</f>
        <v/>
      </c>
      <c r="BH202" s="7">
        <f>IF(AND(BF202=1,AN202="Oui"),1,0)</f>
        <v/>
      </c>
      <c r="BI202" s="7">
        <f>IF(AS202=1,N202,"")</f>
        <v/>
      </c>
      <c r="BJ202" s="7">
        <f>IF(BF202=1,N202,"")</f>
        <v/>
      </c>
      <c r="BK202" s="7">
        <f>IF(BF202=1,M202,"")</f>
        <v/>
      </c>
      <c r="BL202" s="7">
        <f>IF(AR202=1,D202&amp;" | "&amp;J202,"")</f>
        <v/>
      </c>
      <c r="BM202" s="7">
        <f>IF(AND(AR202=1,AL202="Non"),D202,"")</f>
        <v/>
      </c>
      <c r="BN202" s="7">
        <f>IF(OR(AO202="",AO202="OK"),0,1)</f>
        <v/>
      </c>
    </row>
    <row r="203" ht="18" customHeight="1">
      <c r="A203" s="7" t="n"/>
      <c r="B203" s="7" t="n"/>
      <c r="C203" s="7" t="n"/>
      <c r="D203" s="7" t="n"/>
      <c r="E203" s="7" t="n"/>
      <c r="F203" s="7" t="n"/>
      <c r="G203" s="7" t="n"/>
      <c r="H203" s="7" t="n"/>
      <c r="I203" s="7" t="n"/>
      <c r="J203" s="7" t="n"/>
      <c r="K203" s="7" t="n"/>
      <c r="L203" s="7" t="n"/>
      <c r="M203" s="7" t="n"/>
      <c r="N203" s="7" t="n"/>
      <c r="O203" s="7" t="n"/>
      <c r="P203" s="7" t="n"/>
      <c r="Q203" s="7" t="n"/>
      <c r="R203" s="20" t="n"/>
      <c r="S203" s="16" t="n"/>
      <c r="T203" s="20" t="n"/>
      <c r="U203" s="20" t="n"/>
      <c r="V203" s="16" t="n"/>
      <c r="W203" s="16" t="n"/>
      <c r="X203" s="21" t="n"/>
      <c r="Y203" s="21" t="n"/>
      <c r="Z203" s="21" t="n"/>
      <c r="AA203" s="21" t="n"/>
      <c r="AB203" s="21" t="n"/>
      <c r="AC203" s="7" t="n"/>
      <c r="AD203" s="7" t="n"/>
      <c r="AE203" s="22" t="n"/>
      <c r="AF203" s="22" t="n"/>
      <c r="AG203" s="22" t="n"/>
      <c r="AH203" s="22">
        <f>IF(A203="","",SUM(AE203:AG203))</f>
        <v/>
      </c>
      <c r="AI203" s="21">
        <f>IF(AND(R203&lt;&gt;"",T203&lt;&gt;""),(T203-R203)*24,"")</f>
        <v/>
      </c>
      <c r="AJ203" s="21">
        <f>IF(AND(R203&lt;&gt;"",U203&lt;&gt;""),(U203-R203)*24,"")</f>
        <v/>
      </c>
      <c r="AK203" s="7">
        <f>IF(OR(AA203="",AI203=""),"",IF(AI203&lt;=AA203,"Oui","Non"))</f>
        <v/>
      </c>
      <c r="AL203" s="7">
        <f>IF(OR(AB203="",AJ203=""),"",IF(AJ203&lt;=AB203,"Oui","Non"))</f>
        <v/>
      </c>
      <c r="AM203" s="7">
        <f>IF(A203="","",IF(OR(N203="Réalisé",N203="Clôturé"),"Oui","Non"))</f>
        <v/>
      </c>
      <c r="AN203" s="7">
        <f>IF(AM203="","",IF(AND(AM203="Non",S203&lt;&gt;"",S203&lt;'Tableau de bord'!$C$7),"Oui","Non"))</f>
        <v/>
      </c>
      <c r="AO203" s="7">
        <f>IF(A203="","",IF(COUNTIF($A$5:$A$504,A203)&gt;1,"N° d’OT en double",IF(COUNTIF('Sites et équipements'!$D$5:$D$204,F203)=0,"Code installation inconnu",IF(OR(D203="",J203="",N203="",M203=""),"Champ obligatoire manquant",IF(AND(R203="",S203=""),"Date de demande ou planifiée manquante",IF(AND(AM203="Oui",V203=""),"Date de réalisation manquante",IF(AND(N203="Clôturé",W203=""),"Date de clôture manquante",IF(OR(AND(T203&lt;&gt;"",R203&lt;&gt;"",T203&lt;R203),AND(U203&lt;&gt;"",T203&lt;&gt;"",U203&lt;T203)),"Chronologie incohérente",IF(AND(Q203="Oui",U203=""),"Rétablissement non daté","OK")))))))))</f>
        <v/>
      </c>
      <c r="AP203" s="16">
        <f>IF(R203&lt;&gt;"",R203,IF(S203&lt;&gt;"",S203,""))</f>
        <v/>
      </c>
      <c r="AQ203" s="7">
        <f>IF(AND(A203&lt;&gt;"",OR('Tableau de bord'!$C$9="",D203='Tableau de bord'!$C$9),OR('Tableau de bord'!$C$10="",E203='Tableau de bord'!$C$10),OR('Tableau de bord'!$C$11="",G203='Tableau de bord'!$C$11),OR('Tableau de bord'!$C$12="",H203='Tableau de bord'!$C$12),OR('Tableau de bord'!$C$13="",J203='Tableau de bord'!$C$13),OR('Tableau de bord'!$C$14="",N203='Tableau de bord'!$C$14),OR('Tableau de bord'!$C$15="",M203='Tableau de bord'!$C$15),OR('Tableau de bord'!$C$16="",O203='Tableau de bord'!$C$16),OR('Tableau de bord'!$C$17="",AD203='Tableau de bord'!$C$17)),1,0)</f>
        <v/>
      </c>
      <c r="AR203" s="7">
        <f>IF(AND(A203&lt;&gt;"",AP203&lt;&gt;""),IF(AND(AP203&gt;='Tableau de bord'!$C$5,AP203&lt;'Tableau de bord'!$C$6+1),1,0),0)</f>
        <v/>
      </c>
      <c r="AS203" s="7">
        <f>IF(AND(AQ203=1,AR203=1),1,0)</f>
        <v/>
      </c>
      <c r="AT203" s="7">
        <f>IF(AND(AS203=1,J203="Corrective"),1,0)</f>
        <v/>
      </c>
      <c r="AU203" s="7">
        <f>IF(AND(AS203=1,J203="Préventive"),1,0)</f>
        <v/>
      </c>
      <c r="AV203" s="7">
        <f>IF(AND(AS203=1,Q203="Oui"),1,0)</f>
        <v/>
      </c>
      <c r="AW203" s="21">
        <f>IF(AND(AV203=1,AJ203&lt;&gt;""),AJ203,0)</f>
        <v/>
      </c>
      <c r="AX203" s="21">
        <f>IF(AND(AS203=1,Y203&lt;&gt;""),Y203,0)</f>
        <v/>
      </c>
      <c r="AY203" s="22">
        <f>IF(AND(AS203=1,AH203&lt;&gt;""),AH203,0)</f>
        <v/>
      </c>
      <c r="AZ203" s="22">
        <f>IF(AS203=1,SUM(AE203:AF203),0)</f>
        <v/>
      </c>
      <c r="BA203" s="22">
        <f>IF(AND(AS203=1,AC203="Hors forfait"),AY203,0)</f>
        <v/>
      </c>
      <c r="BB203" s="7">
        <f>IF(AND(AS203=1,AK203&lt;&gt;""),1,0)</f>
        <v/>
      </c>
      <c r="BC203" s="7">
        <f>IF(AND(BB203=1,AK203="Oui"),1,0)</f>
        <v/>
      </c>
      <c r="BD203" s="7">
        <f>IF(AND(AS203=1,AL203&lt;&gt;""),1,0)</f>
        <v/>
      </c>
      <c r="BE203" s="7">
        <f>IF(AND(BD203=1,AL203="Oui"),1,0)</f>
        <v/>
      </c>
      <c r="BF203" s="7">
        <f>IF(AND(AQ203=1,AM203="Non"),1,0)</f>
        <v/>
      </c>
      <c r="BG203" s="21">
        <f>IF(AND(BF203=1,Z203&lt;&gt;""),Z203,0)</f>
        <v/>
      </c>
      <c r="BH203" s="7">
        <f>IF(AND(BF203=1,AN203="Oui"),1,0)</f>
        <v/>
      </c>
      <c r="BI203" s="7">
        <f>IF(AS203=1,N203,"")</f>
        <v/>
      </c>
      <c r="BJ203" s="7">
        <f>IF(BF203=1,N203,"")</f>
        <v/>
      </c>
      <c r="BK203" s="7">
        <f>IF(BF203=1,M203,"")</f>
        <v/>
      </c>
      <c r="BL203" s="7">
        <f>IF(AR203=1,D203&amp;" | "&amp;J203,"")</f>
        <v/>
      </c>
      <c r="BM203" s="7">
        <f>IF(AND(AR203=1,AL203="Non"),D203,"")</f>
        <v/>
      </c>
      <c r="BN203" s="7">
        <f>IF(OR(AO203="",AO203="OK"),0,1)</f>
        <v/>
      </c>
    </row>
    <row r="204" ht="18" customHeight="1">
      <c r="A204" s="7" t="n"/>
      <c r="B204" s="7" t="n"/>
      <c r="C204" s="7" t="n"/>
      <c r="D204" s="7" t="n"/>
      <c r="E204" s="7" t="n"/>
      <c r="F204" s="7" t="n"/>
      <c r="G204" s="7" t="n"/>
      <c r="H204" s="7" t="n"/>
      <c r="I204" s="7" t="n"/>
      <c r="J204" s="7" t="n"/>
      <c r="K204" s="7" t="n"/>
      <c r="L204" s="7" t="n"/>
      <c r="M204" s="7" t="n"/>
      <c r="N204" s="7" t="n"/>
      <c r="O204" s="7" t="n"/>
      <c r="P204" s="7" t="n"/>
      <c r="Q204" s="7" t="n"/>
      <c r="R204" s="20" t="n"/>
      <c r="S204" s="16" t="n"/>
      <c r="T204" s="20" t="n"/>
      <c r="U204" s="20" t="n"/>
      <c r="V204" s="16" t="n"/>
      <c r="W204" s="16" t="n"/>
      <c r="X204" s="21" t="n"/>
      <c r="Y204" s="21" t="n"/>
      <c r="Z204" s="21" t="n"/>
      <c r="AA204" s="21" t="n"/>
      <c r="AB204" s="21" t="n"/>
      <c r="AC204" s="7" t="n"/>
      <c r="AD204" s="7" t="n"/>
      <c r="AE204" s="22" t="n"/>
      <c r="AF204" s="22" t="n"/>
      <c r="AG204" s="22" t="n"/>
      <c r="AH204" s="22">
        <f>IF(A204="","",SUM(AE204:AG204))</f>
        <v/>
      </c>
      <c r="AI204" s="21">
        <f>IF(AND(R204&lt;&gt;"",T204&lt;&gt;""),(T204-R204)*24,"")</f>
        <v/>
      </c>
      <c r="AJ204" s="21">
        <f>IF(AND(R204&lt;&gt;"",U204&lt;&gt;""),(U204-R204)*24,"")</f>
        <v/>
      </c>
      <c r="AK204" s="7">
        <f>IF(OR(AA204="",AI204=""),"",IF(AI204&lt;=AA204,"Oui","Non"))</f>
        <v/>
      </c>
      <c r="AL204" s="7">
        <f>IF(OR(AB204="",AJ204=""),"",IF(AJ204&lt;=AB204,"Oui","Non"))</f>
        <v/>
      </c>
      <c r="AM204" s="7">
        <f>IF(A204="","",IF(OR(N204="Réalisé",N204="Clôturé"),"Oui","Non"))</f>
        <v/>
      </c>
      <c r="AN204" s="7">
        <f>IF(AM204="","",IF(AND(AM204="Non",S204&lt;&gt;"",S204&lt;'Tableau de bord'!$C$7),"Oui","Non"))</f>
        <v/>
      </c>
      <c r="AO204" s="7">
        <f>IF(A204="","",IF(COUNTIF($A$5:$A$504,A204)&gt;1,"N° d’OT en double",IF(COUNTIF('Sites et équipements'!$D$5:$D$204,F204)=0,"Code installation inconnu",IF(OR(D204="",J204="",N204="",M204=""),"Champ obligatoire manquant",IF(AND(R204="",S204=""),"Date de demande ou planifiée manquante",IF(AND(AM204="Oui",V204=""),"Date de réalisation manquante",IF(AND(N204="Clôturé",W204=""),"Date de clôture manquante",IF(OR(AND(T204&lt;&gt;"",R204&lt;&gt;"",T204&lt;R204),AND(U204&lt;&gt;"",T204&lt;&gt;"",U204&lt;T204)),"Chronologie incohérente",IF(AND(Q204="Oui",U204=""),"Rétablissement non daté","OK")))))))))</f>
        <v/>
      </c>
      <c r="AP204" s="16">
        <f>IF(R204&lt;&gt;"",R204,IF(S204&lt;&gt;"",S204,""))</f>
        <v/>
      </c>
      <c r="AQ204" s="7">
        <f>IF(AND(A204&lt;&gt;"",OR('Tableau de bord'!$C$9="",D204='Tableau de bord'!$C$9),OR('Tableau de bord'!$C$10="",E204='Tableau de bord'!$C$10),OR('Tableau de bord'!$C$11="",G204='Tableau de bord'!$C$11),OR('Tableau de bord'!$C$12="",H204='Tableau de bord'!$C$12),OR('Tableau de bord'!$C$13="",J204='Tableau de bord'!$C$13),OR('Tableau de bord'!$C$14="",N204='Tableau de bord'!$C$14),OR('Tableau de bord'!$C$15="",M204='Tableau de bord'!$C$15),OR('Tableau de bord'!$C$16="",O204='Tableau de bord'!$C$16),OR('Tableau de bord'!$C$17="",AD204='Tableau de bord'!$C$17)),1,0)</f>
        <v/>
      </c>
      <c r="AR204" s="7">
        <f>IF(AND(A204&lt;&gt;"",AP204&lt;&gt;""),IF(AND(AP204&gt;='Tableau de bord'!$C$5,AP204&lt;'Tableau de bord'!$C$6+1),1,0),0)</f>
        <v/>
      </c>
      <c r="AS204" s="7">
        <f>IF(AND(AQ204=1,AR204=1),1,0)</f>
        <v/>
      </c>
      <c r="AT204" s="7">
        <f>IF(AND(AS204=1,J204="Corrective"),1,0)</f>
        <v/>
      </c>
      <c r="AU204" s="7">
        <f>IF(AND(AS204=1,J204="Préventive"),1,0)</f>
        <v/>
      </c>
      <c r="AV204" s="7">
        <f>IF(AND(AS204=1,Q204="Oui"),1,0)</f>
        <v/>
      </c>
      <c r="AW204" s="21">
        <f>IF(AND(AV204=1,AJ204&lt;&gt;""),AJ204,0)</f>
        <v/>
      </c>
      <c r="AX204" s="21">
        <f>IF(AND(AS204=1,Y204&lt;&gt;""),Y204,0)</f>
        <v/>
      </c>
      <c r="AY204" s="22">
        <f>IF(AND(AS204=1,AH204&lt;&gt;""),AH204,0)</f>
        <v/>
      </c>
      <c r="AZ204" s="22">
        <f>IF(AS204=1,SUM(AE204:AF204),0)</f>
        <v/>
      </c>
      <c r="BA204" s="22">
        <f>IF(AND(AS204=1,AC204="Hors forfait"),AY204,0)</f>
        <v/>
      </c>
      <c r="BB204" s="7">
        <f>IF(AND(AS204=1,AK204&lt;&gt;""),1,0)</f>
        <v/>
      </c>
      <c r="BC204" s="7">
        <f>IF(AND(BB204=1,AK204="Oui"),1,0)</f>
        <v/>
      </c>
      <c r="BD204" s="7">
        <f>IF(AND(AS204=1,AL204&lt;&gt;""),1,0)</f>
        <v/>
      </c>
      <c r="BE204" s="7">
        <f>IF(AND(BD204=1,AL204="Oui"),1,0)</f>
        <v/>
      </c>
      <c r="BF204" s="7">
        <f>IF(AND(AQ204=1,AM204="Non"),1,0)</f>
        <v/>
      </c>
      <c r="BG204" s="21">
        <f>IF(AND(BF204=1,Z204&lt;&gt;""),Z204,0)</f>
        <v/>
      </c>
      <c r="BH204" s="7">
        <f>IF(AND(BF204=1,AN204="Oui"),1,0)</f>
        <v/>
      </c>
      <c r="BI204" s="7">
        <f>IF(AS204=1,N204,"")</f>
        <v/>
      </c>
      <c r="BJ204" s="7">
        <f>IF(BF204=1,N204,"")</f>
        <v/>
      </c>
      <c r="BK204" s="7">
        <f>IF(BF204=1,M204,"")</f>
        <v/>
      </c>
      <c r="BL204" s="7">
        <f>IF(AR204=1,D204&amp;" | "&amp;J204,"")</f>
        <v/>
      </c>
      <c r="BM204" s="7">
        <f>IF(AND(AR204=1,AL204="Non"),D204,"")</f>
        <v/>
      </c>
      <c r="BN204" s="7">
        <f>IF(OR(AO204="",AO204="OK"),0,1)</f>
        <v/>
      </c>
    </row>
    <row r="205" ht="18" customHeight="1">
      <c r="A205" s="7" t="n"/>
      <c r="B205" s="7" t="n"/>
      <c r="C205" s="7" t="n"/>
      <c r="D205" s="7" t="n"/>
      <c r="E205" s="7" t="n"/>
      <c r="F205" s="7" t="n"/>
      <c r="G205" s="7" t="n"/>
      <c r="H205" s="7" t="n"/>
      <c r="I205" s="7" t="n"/>
      <c r="J205" s="7" t="n"/>
      <c r="K205" s="7" t="n"/>
      <c r="L205" s="7" t="n"/>
      <c r="M205" s="7" t="n"/>
      <c r="N205" s="7" t="n"/>
      <c r="O205" s="7" t="n"/>
      <c r="P205" s="7" t="n"/>
      <c r="Q205" s="7" t="n"/>
      <c r="R205" s="20" t="n"/>
      <c r="S205" s="16" t="n"/>
      <c r="T205" s="20" t="n"/>
      <c r="U205" s="20" t="n"/>
      <c r="V205" s="16" t="n"/>
      <c r="W205" s="16" t="n"/>
      <c r="X205" s="21" t="n"/>
      <c r="Y205" s="21" t="n"/>
      <c r="Z205" s="21" t="n"/>
      <c r="AA205" s="21" t="n"/>
      <c r="AB205" s="21" t="n"/>
      <c r="AC205" s="7" t="n"/>
      <c r="AD205" s="7" t="n"/>
      <c r="AE205" s="22" t="n"/>
      <c r="AF205" s="22" t="n"/>
      <c r="AG205" s="22" t="n"/>
      <c r="AH205" s="22">
        <f>IF(A205="","",SUM(AE205:AG205))</f>
        <v/>
      </c>
      <c r="AI205" s="21">
        <f>IF(AND(R205&lt;&gt;"",T205&lt;&gt;""),(T205-R205)*24,"")</f>
        <v/>
      </c>
      <c r="AJ205" s="21">
        <f>IF(AND(R205&lt;&gt;"",U205&lt;&gt;""),(U205-R205)*24,"")</f>
        <v/>
      </c>
      <c r="AK205" s="7">
        <f>IF(OR(AA205="",AI205=""),"",IF(AI205&lt;=AA205,"Oui","Non"))</f>
        <v/>
      </c>
      <c r="AL205" s="7">
        <f>IF(OR(AB205="",AJ205=""),"",IF(AJ205&lt;=AB205,"Oui","Non"))</f>
        <v/>
      </c>
      <c r="AM205" s="7">
        <f>IF(A205="","",IF(OR(N205="Réalisé",N205="Clôturé"),"Oui","Non"))</f>
        <v/>
      </c>
      <c r="AN205" s="7">
        <f>IF(AM205="","",IF(AND(AM205="Non",S205&lt;&gt;"",S205&lt;'Tableau de bord'!$C$7),"Oui","Non"))</f>
        <v/>
      </c>
      <c r="AO205" s="7">
        <f>IF(A205="","",IF(COUNTIF($A$5:$A$504,A205)&gt;1,"N° d’OT en double",IF(COUNTIF('Sites et équipements'!$D$5:$D$204,F205)=0,"Code installation inconnu",IF(OR(D205="",J205="",N205="",M205=""),"Champ obligatoire manquant",IF(AND(R205="",S205=""),"Date de demande ou planifiée manquante",IF(AND(AM205="Oui",V205=""),"Date de réalisation manquante",IF(AND(N205="Clôturé",W205=""),"Date de clôture manquante",IF(OR(AND(T205&lt;&gt;"",R205&lt;&gt;"",T205&lt;R205),AND(U205&lt;&gt;"",T205&lt;&gt;"",U205&lt;T205)),"Chronologie incohérente",IF(AND(Q205="Oui",U205=""),"Rétablissement non daté","OK")))))))))</f>
        <v/>
      </c>
      <c r="AP205" s="16">
        <f>IF(R205&lt;&gt;"",R205,IF(S205&lt;&gt;"",S205,""))</f>
        <v/>
      </c>
      <c r="AQ205" s="7">
        <f>IF(AND(A205&lt;&gt;"",OR('Tableau de bord'!$C$9="",D205='Tableau de bord'!$C$9),OR('Tableau de bord'!$C$10="",E205='Tableau de bord'!$C$10),OR('Tableau de bord'!$C$11="",G205='Tableau de bord'!$C$11),OR('Tableau de bord'!$C$12="",H205='Tableau de bord'!$C$12),OR('Tableau de bord'!$C$13="",J205='Tableau de bord'!$C$13),OR('Tableau de bord'!$C$14="",N205='Tableau de bord'!$C$14),OR('Tableau de bord'!$C$15="",M205='Tableau de bord'!$C$15),OR('Tableau de bord'!$C$16="",O205='Tableau de bord'!$C$16),OR('Tableau de bord'!$C$17="",AD205='Tableau de bord'!$C$17)),1,0)</f>
        <v/>
      </c>
      <c r="AR205" s="7">
        <f>IF(AND(A205&lt;&gt;"",AP205&lt;&gt;""),IF(AND(AP205&gt;='Tableau de bord'!$C$5,AP205&lt;'Tableau de bord'!$C$6+1),1,0),0)</f>
        <v/>
      </c>
      <c r="AS205" s="7">
        <f>IF(AND(AQ205=1,AR205=1),1,0)</f>
        <v/>
      </c>
      <c r="AT205" s="7">
        <f>IF(AND(AS205=1,J205="Corrective"),1,0)</f>
        <v/>
      </c>
      <c r="AU205" s="7">
        <f>IF(AND(AS205=1,J205="Préventive"),1,0)</f>
        <v/>
      </c>
      <c r="AV205" s="7">
        <f>IF(AND(AS205=1,Q205="Oui"),1,0)</f>
        <v/>
      </c>
      <c r="AW205" s="21">
        <f>IF(AND(AV205=1,AJ205&lt;&gt;""),AJ205,0)</f>
        <v/>
      </c>
      <c r="AX205" s="21">
        <f>IF(AND(AS205=1,Y205&lt;&gt;""),Y205,0)</f>
        <v/>
      </c>
      <c r="AY205" s="22">
        <f>IF(AND(AS205=1,AH205&lt;&gt;""),AH205,0)</f>
        <v/>
      </c>
      <c r="AZ205" s="22">
        <f>IF(AS205=1,SUM(AE205:AF205),0)</f>
        <v/>
      </c>
      <c r="BA205" s="22">
        <f>IF(AND(AS205=1,AC205="Hors forfait"),AY205,0)</f>
        <v/>
      </c>
      <c r="BB205" s="7">
        <f>IF(AND(AS205=1,AK205&lt;&gt;""),1,0)</f>
        <v/>
      </c>
      <c r="BC205" s="7">
        <f>IF(AND(BB205=1,AK205="Oui"),1,0)</f>
        <v/>
      </c>
      <c r="BD205" s="7">
        <f>IF(AND(AS205=1,AL205&lt;&gt;""),1,0)</f>
        <v/>
      </c>
      <c r="BE205" s="7">
        <f>IF(AND(BD205=1,AL205="Oui"),1,0)</f>
        <v/>
      </c>
      <c r="BF205" s="7">
        <f>IF(AND(AQ205=1,AM205="Non"),1,0)</f>
        <v/>
      </c>
      <c r="BG205" s="21">
        <f>IF(AND(BF205=1,Z205&lt;&gt;""),Z205,0)</f>
        <v/>
      </c>
      <c r="BH205" s="7">
        <f>IF(AND(BF205=1,AN205="Oui"),1,0)</f>
        <v/>
      </c>
      <c r="BI205" s="7">
        <f>IF(AS205=1,N205,"")</f>
        <v/>
      </c>
      <c r="BJ205" s="7">
        <f>IF(BF205=1,N205,"")</f>
        <v/>
      </c>
      <c r="BK205" s="7">
        <f>IF(BF205=1,M205,"")</f>
        <v/>
      </c>
      <c r="BL205" s="7">
        <f>IF(AR205=1,D205&amp;" | "&amp;J205,"")</f>
        <v/>
      </c>
      <c r="BM205" s="7">
        <f>IF(AND(AR205=1,AL205="Non"),D205,"")</f>
        <v/>
      </c>
      <c r="BN205" s="7">
        <f>IF(OR(AO205="",AO205="OK"),0,1)</f>
        <v/>
      </c>
    </row>
    <row r="206" ht="18" customHeight="1">
      <c r="A206" s="7" t="n"/>
      <c r="B206" s="7" t="n"/>
      <c r="C206" s="7" t="n"/>
      <c r="D206" s="7" t="n"/>
      <c r="E206" s="7" t="n"/>
      <c r="F206" s="7" t="n"/>
      <c r="G206" s="7" t="n"/>
      <c r="H206" s="7" t="n"/>
      <c r="I206" s="7" t="n"/>
      <c r="J206" s="7" t="n"/>
      <c r="K206" s="7" t="n"/>
      <c r="L206" s="7" t="n"/>
      <c r="M206" s="7" t="n"/>
      <c r="N206" s="7" t="n"/>
      <c r="O206" s="7" t="n"/>
      <c r="P206" s="7" t="n"/>
      <c r="Q206" s="7" t="n"/>
      <c r="R206" s="20" t="n"/>
      <c r="S206" s="16" t="n"/>
      <c r="T206" s="20" t="n"/>
      <c r="U206" s="20" t="n"/>
      <c r="V206" s="16" t="n"/>
      <c r="W206" s="16" t="n"/>
      <c r="X206" s="21" t="n"/>
      <c r="Y206" s="21" t="n"/>
      <c r="Z206" s="21" t="n"/>
      <c r="AA206" s="21" t="n"/>
      <c r="AB206" s="21" t="n"/>
      <c r="AC206" s="7" t="n"/>
      <c r="AD206" s="7" t="n"/>
      <c r="AE206" s="22" t="n"/>
      <c r="AF206" s="22" t="n"/>
      <c r="AG206" s="22" t="n"/>
      <c r="AH206" s="22">
        <f>IF(A206="","",SUM(AE206:AG206))</f>
        <v/>
      </c>
      <c r="AI206" s="21">
        <f>IF(AND(R206&lt;&gt;"",T206&lt;&gt;""),(T206-R206)*24,"")</f>
        <v/>
      </c>
      <c r="AJ206" s="21">
        <f>IF(AND(R206&lt;&gt;"",U206&lt;&gt;""),(U206-R206)*24,"")</f>
        <v/>
      </c>
      <c r="AK206" s="7">
        <f>IF(OR(AA206="",AI206=""),"",IF(AI206&lt;=AA206,"Oui","Non"))</f>
        <v/>
      </c>
      <c r="AL206" s="7">
        <f>IF(OR(AB206="",AJ206=""),"",IF(AJ206&lt;=AB206,"Oui","Non"))</f>
        <v/>
      </c>
      <c r="AM206" s="7">
        <f>IF(A206="","",IF(OR(N206="Réalisé",N206="Clôturé"),"Oui","Non"))</f>
        <v/>
      </c>
      <c r="AN206" s="7">
        <f>IF(AM206="","",IF(AND(AM206="Non",S206&lt;&gt;"",S206&lt;'Tableau de bord'!$C$7),"Oui","Non"))</f>
        <v/>
      </c>
      <c r="AO206" s="7">
        <f>IF(A206="","",IF(COUNTIF($A$5:$A$504,A206)&gt;1,"N° d’OT en double",IF(COUNTIF('Sites et équipements'!$D$5:$D$204,F206)=0,"Code installation inconnu",IF(OR(D206="",J206="",N206="",M206=""),"Champ obligatoire manquant",IF(AND(R206="",S206=""),"Date de demande ou planifiée manquante",IF(AND(AM206="Oui",V206=""),"Date de réalisation manquante",IF(AND(N206="Clôturé",W206=""),"Date de clôture manquante",IF(OR(AND(T206&lt;&gt;"",R206&lt;&gt;"",T206&lt;R206),AND(U206&lt;&gt;"",T206&lt;&gt;"",U206&lt;T206)),"Chronologie incohérente",IF(AND(Q206="Oui",U206=""),"Rétablissement non daté","OK")))))))))</f>
        <v/>
      </c>
      <c r="AP206" s="16">
        <f>IF(R206&lt;&gt;"",R206,IF(S206&lt;&gt;"",S206,""))</f>
        <v/>
      </c>
      <c r="AQ206" s="7">
        <f>IF(AND(A206&lt;&gt;"",OR('Tableau de bord'!$C$9="",D206='Tableau de bord'!$C$9),OR('Tableau de bord'!$C$10="",E206='Tableau de bord'!$C$10),OR('Tableau de bord'!$C$11="",G206='Tableau de bord'!$C$11),OR('Tableau de bord'!$C$12="",H206='Tableau de bord'!$C$12),OR('Tableau de bord'!$C$13="",J206='Tableau de bord'!$C$13),OR('Tableau de bord'!$C$14="",N206='Tableau de bord'!$C$14),OR('Tableau de bord'!$C$15="",M206='Tableau de bord'!$C$15),OR('Tableau de bord'!$C$16="",O206='Tableau de bord'!$C$16),OR('Tableau de bord'!$C$17="",AD206='Tableau de bord'!$C$17)),1,0)</f>
        <v/>
      </c>
      <c r="AR206" s="7">
        <f>IF(AND(A206&lt;&gt;"",AP206&lt;&gt;""),IF(AND(AP206&gt;='Tableau de bord'!$C$5,AP206&lt;'Tableau de bord'!$C$6+1),1,0),0)</f>
        <v/>
      </c>
      <c r="AS206" s="7">
        <f>IF(AND(AQ206=1,AR206=1),1,0)</f>
        <v/>
      </c>
      <c r="AT206" s="7">
        <f>IF(AND(AS206=1,J206="Corrective"),1,0)</f>
        <v/>
      </c>
      <c r="AU206" s="7">
        <f>IF(AND(AS206=1,J206="Préventive"),1,0)</f>
        <v/>
      </c>
      <c r="AV206" s="7">
        <f>IF(AND(AS206=1,Q206="Oui"),1,0)</f>
        <v/>
      </c>
      <c r="AW206" s="21">
        <f>IF(AND(AV206=1,AJ206&lt;&gt;""),AJ206,0)</f>
        <v/>
      </c>
      <c r="AX206" s="21">
        <f>IF(AND(AS206=1,Y206&lt;&gt;""),Y206,0)</f>
        <v/>
      </c>
      <c r="AY206" s="22">
        <f>IF(AND(AS206=1,AH206&lt;&gt;""),AH206,0)</f>
        <v/>
      </c>
      <c r="AZ206" s="22">
        <f>IF(AS206=1,SUM(AE206:AF206),0)</f>
        <v/>
      </c>
      <c r="BA206" s="22">
        <f>IF(AND(AS206=1,AC206="Hors forfait"),AY206,0)</f>
        <v/>
      </c>
      <c r="BB206" s="7">
        <f>IF(AND(AS206=1,AK206&lt;&gt;""),1,0)</f>
        <v/>
      </c>
      <c r="BC206" s="7">
        <f>IF(AND(BB206=1,AK206="Oui"),1,0)</f>
        <v/>
      </c>
      <c r="BD206" s="7">
        <f>IF(AND(AS206=1,AL206&lt;&gt;""),1,0)</f>
        <v/>
      </c>
      <c r="BE206" s="7">
        <f>IF(AND(BD206=1,AL206="Oui"),1,0)</f>
        <v/>
      </c>
      <c r="BF206" s="7">
        <f>IF(AND(AQ206=1,AM206="Non"),1,0)</f>
        <v/>
      </c>
      <c r="BG206" s="21">
        <f>IF(AND(BF206=1,Z206&lt;&gt;""),Z206,0)</f>
        <v/>
      </c>
      <c r="BH206" s="7">
        <f>IF(AND(BF206=1,AN206="Oui"),1,0)</f>
        <v/>
      </c>
      <c r="BI206" s="7">
        <f>IF(AS206=1,N206,"")</f>
        <v/>
      </c>
      <c r="BJ206" s="7">
        <f>IF(BF206=1,N206,"")</f>
        <v/>
      </c>
      <c r="BK206" s="7">
        <f>IF(BF206=1,M206,"")</f>
        <v/>
      </c>
      <c r="BL206" s="7">
        <f>IF(AR206=1,D206&amp;" | "&amp;J206,"")</f>
        <v/>
      </c>
      <c r="BM206" s="7">
        <f>IF(AND(AR206=1,AL206="Non"),D206,"")</f>
        <v/>
      </c>
      <c r="BN206" s="7">
        <f>IF(OR(AO206="",AO206="OK"),0,1)</f>
        <v/>
      </c>
    </row>
    <row r="207" ht="18" customHeight="1">
      <c r="A207" s="7" t="n"/>
      <c r="B207" s="7" t="n"/>
      <c r="C207" s="7" t="n"/>
      <c r="D207" s="7" t="n"/>
      <c r="E207" s="7" t="n"/>
      <c r="F207" s="7" t="n"/>
      <c r="G207" s="7" t="n"/>
      <c r="H207" s="7" t="n"/>
      <c r="I207" s="7" t="n"/>
      <c r="J207" s="7" t="n"/>
      <c r="K207" s="7" t="n"/>
      <c r="L207" s="7" t="n"/>
      <c r="M207" s="7" t="n"/>
      <c r="N207" s="7" t="n"/>
      <c r="O207" s="7" t="n"/>
      <c r="P207" s="7" t="n"/>
      <c r="Q207" s="7" t="n"/>
      <c r="R207" s="20" t="n"/>
      <c r="S207" s="16" t="n"/>
      <c r="T207" s="20" t="n"/>
      <c r="U207" s="20" t="n"/>
      <c r="V207" s="16" t="n"/>
      <c r="W207" s="16" t="n"/>
      <c r="X207" s="21" t="n"/>
      <c r="Y207" s="21" t="n"/>
      <c r="Z207" s="21" t="n"/>
      <c r="AA207" s="21" t="n"/>
      <c r="AB207" s="21" t="n"/>
      <c r="AC207" s="7" t="n"/>
      <c r="AD207" s="7" t="n"/>
      <c r="AE207" s="22" t="n"/>
      <c r="AF207" s="22" t="n"/>
      <c r="AG207" s="22" t="n"/>
      <c r="AH207" s="22">
        <f>IF(A207="","",SUM(AE207:AG207))</f>
        <v/>
      </c>
      <c r="AI207" s="21">
        <f>IF(AND(R207&lt;&gt;"",T207&lt;&gt;""),(T207-R207)*24,"")</f>
        <v/>
      </c>
      <c r="AJ207" s="21">
        <f>IF(AND(R207&lt;&gt;"",U207&lt;&gt;""),(U207-R207)*24,"")</f>
        <v/>
      </c>
      <c r="AK207" s="7">
        <f>IF(OR(AA207="",AI207=""),"",IF(AI207&lt;=AA207,"Oui","Non"))</f>
        <v/>
      </c>
      <c r="AL207" s="7">
        <f>IF(OR(AB207="",AJ207=""),"",IF(AJ207&lt;=AB207,"Oui","Non"))</f>
        <v/>
      </c>
      <c r="AM207" s="7">
        <f>IF(A207="","",IF(OR(N207="Réalisé",N207="Clôturé"),"Oui","Non"))</f>
        <v/>
      </c>
      <c r="AN207" s="7">
        <f>IF(AM207="","",IF(AND(AM207="Non",S207&lt;&gt;"",S207&lt;'Tableau de bord'!$C$7),"Oui","Non"))</f>
        <v/>
      </c>
      <c r="AO207" s="7">
        <f>IF(A207="","",IF(COUNTIF($A$5:$A$504,A207)&gt;1,"N° d’OT en double",IF(COUNTIF('Sites et équipements'!$D$5:$D$204,F207)=0,"Code installation inconnu",IF(OR(D207="",J207="",N207="",M207=""),"Champ obligatoire manquant",IF(AND(R207="",S207=""),"Date de demande ou planifiée manquante",IF(AND(AM207="Oui",V207=""),"Date de réalisation manquante",IF(AND(N207="Clôturé",W207=""),"Date de clôture manquante",IF(OR(AND(T207&lt;&gt;"",R207&lt;&gt;"",T207&lt;R207),AND(U207&lt;&gt;"",T207&lt;&gt;"",U207&lt;T207)),"Chronologie incohérente",IF(AND(Q207="Oui",U207=""),"Rétablissement non daté","OK")))))))))</f>
        <v/>
      </c>
      <c r="AP207" s="16">
        <f>IF(R207&lt;&gt;"",R207,IF(S207&lt;&gt;"",S207,""))</f>
        <v/>
      </c>
      <c r="AQ207" s="7">
        <f>IF(AND(A207&lt;&gt;"",OR('Tableau de bord'!$C$9="",D207='Tableau de bord'!$C$9),OR('Tableau de bord'!$C$10="",E207='Tableau de bord'!$C$10),OR('Tableau de bord'!$C$11="",G207='Tableau de bord'!$C$11),OR('Tableau de bord'!$C$12="",H207='Tableau de bord'!$C$12),OR('Tableau de bord'!$C$13="",J207='Tableau de bord'!$C$13),OR('Tableau de bord'!$C$14="",N207='Tableau de bord'!$C$14),OR('Tableau de bord'!$C$15="",M207='Tableau de bord'!$C$15),OR('Tableau de bord'!$C$16="",O207='Tableau de bord'!$C$16),OR('Tableau de bord'!$C$17="",AD207='Tableau de bord'!$C$17)),1,0)</f>
        <v/>
      </c>
      <c r="AR207" s="7">
        <f>IF(AND(A207&lt;&gt;"",AP207&lt;&gt;""),IF(AND(AP207&gt;='Tableau de bord'!$C$5,AP207&lt;'Tableau de bord'!$C$6+1),1,0),0)</f>
        <v/>
      </c>
      <c r="AS207" s="7">
        <f>IF(AND(AQ207=1,AR207=1),1,0)</f>
        <v/>
      </c>
      <c r="AT207" s="7">
        <f>IF(AND(AS207=1,J207="Corrective"),1,0)</f>
        <v/>
      </c>
      <c r="AU207" s="7">
        <f>IF(AND(AS207=1,J207="Préventive"),1,0)</f>
        <v/>
      </c>
      <c r="AV207" s="7">
        <f>IF(AND(AS207=1,Q207="Oui"),1,0)</f>
        <v/>
      </c>
      <c r="AW207" s="21">
        <f>IF(AND(AV207=1,AJ207&lt;&gt;""),AJ207,0)</f>
        <v/>
      </c>
      <c r="AX207" s="21">
        <f>IF(AND(AS207=1,Y207&lt;&gt;""),Y207,0)</f>
        <v/>
      </c>
      <c r="AY207" s="22">
        <f>IF(AND(AS207=1,AH207&lt;&gt;""),AH207,0)</f>
        <v/>
      </c>
      <c r="AZ207" s="22">
        <f>IF(AS207=1,SUM(AE207:AF207),0)</f>
        <v/>
      </c>
      <c r="BA207" s="22">
        <f>IF(AND(AS207=1,AC207="Hors forfait"),AY207,0)</f>
        <v/>
      </c>
      <c r="BB207" s="7">
        <f>IF(AND(AS207=1,AK207&lt;&gt;""),1,0)</f>
        <v/>
      </c>
      <c r="BC207" s="7">
        <f>IF(AND(BB207=1,AK207="Oui"),1,0)</f>
        <v/>
      </c>
      <c r="BD207" s="7">
        <f>IF(AND(AS207=1,AL207&lt;&gt;""),1,0)</f>
        <v/>
      </c>
      <c r="BE207" s="7">
        <f>IF(AND(BD207=1,AL207="Oui"),1,0)</f>
        <v/>
      </c>
      <c r="BF207" s="7">
        <f>IF(AND(AQ207=1,AM207="Non"),1,0)</f>
        <v/>
      </c>
      <c r="BG207" s="21">
        <f>IF(AND(BF207=1,Z207&lt;&gt;""),Z207,0)</f>
        <v/>
      </c>
      <c r="BH207" s="7">
        <f>IF(AND(BF207=1,AN207="Oui"),1,0)</f>
        <v/>
      </c>
      <c r="BI207" s="7">
        <f>IF(AS207=1,N207,"")</f>
        <v/>
      </c>
      <c r="BJ207" s="7">
        <f>IF(BF207=1,N207,"")</f>
        <v/>
      </c>
      <c r="BK207" s="7">
        <f>IF(BF207=1,M207,"")</f>
        <v/>
      </c>
      <c r="BL207" s="7">
        <f>IF(AR207=1,D207&amp;" | "&amp;J207,"")</f>
        <v/>
      </c>
      <c r="BM207" s="7">
        <f>IF(AND(AR207=1,AL207="Non"),D207,"")</f>
        <v/>
      </c>
      <c r="BN207" s="7">
        <f>IF(OR(AO207="",AO207="OK"),0,1)</f>
        <v/>
      </c>
    </row>
    <row r="208" ht="18" customHeight="1">
      <c r="A208" s="7" t="n"/>
      <c r="B208" s="7" t="n"/>
      <c r="C208" s="7" t="n"/>
      <c r="D208" s="7" t="n"/>
      <c r="E208" s="7" t="n"/>
      <c r="F208" s="7" t="n"/>
      <c r="G208" s="7" t="n"/>
      <c r="H208" s="7" t="n"/>
      <c r="I208" s="7" t="n"/>
      <c r="J208" s="7" t="n"/>
      <c r="K208" s="7" t="n"/>
      <c r="L208" s="7" t="n"/>
      <c r="M208" s="7" t="n"/>
      <c r="N208" s="7" t="n"/>
      <c r="O208" s="7" t="n"/>
      <c r="P208" s="7" t="n"/>
      <c r="Q208" s="7" t="n"/>
      <c r="R208" s="20" t="n"/>
      <c r="S208" s="16" t="n"/>
      <c r="T208" s="20" t="n"/>
      <c r="U208" s="20" t="n"/>
      <c r="V208" s="16" t="n"/>
      <c r="W208" s="16" t="n"/>
      <c r="X208" s="21" t="n"/>
      <c r="Y208" s="21" t="n"/>
      <c r="Z208" s="21" t="n"/>
      <c r="AA208" s="21" t="n"/>
      <c r="AB208" s="21" t="n"/>
      <c r="AC208" s="7" t="n"/>
      <c r="AD208" s="7" t="n"/>
      <c r="AE208" s="22" t="n"/>
      <c r="AF208" s="22" t="n"/>
      <c r="AG208" s="22" t="n"/>
      <c r="AH208" s="22">
        <f>IF(A208="","",SUM(AE208:AG208))</f>
        <v/>
      </c>
      <c r="AI208" s="21">
        <f>IF(AND(R208&lt;&gt;"",T208&lt;&gt;""),(T208-R208)*24,"")</f>
        <v/>
      </c>
      <c r="AJ208" s="21">
        <f>IF(AND(R208&lt;&gt;"",U208&lt;&gt;""),(U208-R208)*24,"")</f>
        <v/>
      </c>
      <c r="AK208" s="7">
        <f>IF(OR(AA208="",AI208=""),"",IF(AI208&lt;=AA208,"Oui","Non"))</f>
        <v/>
      </c>
      <c r="AL208" s="7">
        <f>IF(OR(AB208="",AJ208=""),"",IF(AJ208&lt;=AB208,"Oui","Non"))</f>
        <v/>
      </c>
      <c r="AM208" s="7">
        <f>IF(A208="","",IF(OR(N208="Réalisé",N208="Clôturé"),"Oui","Non"))</f>
        <v/>
      </c>
      <c r="AN208" s="7">
        <f>IF(AM208="","",IF(AND(AM208="Non",S208&lt;&gt;"",S208&lt;'Tableau de bord'!$C$7),"Oui","Non"))</f>
        <v/>
      </c>
      <c r="AO208" s="7">
        <f>IF(A208="","",IF(COUNTIF($A$5:$A$504,A208)&gt;1,"N° d’OT en double",IF(COUNTIF('Sites et équipements'!$D$5:$D$204,F208)=0,"Code installation inconnu",IF(OR(D208="",J208="",N208="",M208=""),"Champ obligatoire manquant",IF(AND(R208="",S208=""),"Date de demande ou planifiée manquante",IF(AND(AM208="Oui",V208=""),"Date de réalisation manquante",IF(AND(N208="Clôturé",W208=""),"Date de clôture manquante",IF(OR(AND(T208&lt;&gt;"",R208&lt;&gt;"",T208&lt;R208),AND(U208&lt;&gt;"",T208&lt;&gt;"",U208&lt;T208)),"Chronologie incohérente",IF(AND(Q208="Oui",U208=""),"Rétablissement non daté","OK")))))))))</f>
        <v/>
      </c>
      <c r="AP208" s="16">
        <f>IF(R208&lt;&gt;"",R208,IF(S208&lt;&gt;"",S208,""))</f>
        <v/>
      </c>
      <c r="AQ208" s="7">
        <f>IF(AND(A208&lt;&gt;"",OR('Tableau de bord'!$C$9="",D208='Tableau de bord'!$C$9),OR('Tableau de bord'!$C$10="",E208='Tableau de bord'!$C$10),OR('Tableau de bord'!$C$11="",G208='Tableau de bord'!$C$11),OR('Tableau de bord'!$C$12="",H208='Tableau de bord'!$C$12),OR('Tableau de bord'!$C$13="",J208='Tableau de bord'!$C$13),OR('Tableau de bord'!$C$14="",N208='Tableau de bord'!$C$14),OR('Tableau de bord'!$C$15="",M208='Tableau de bord'!$C$15),OR('Tableau de bord'!$C$16="",O208='Tableau de bord'!$C$16),OR('Tableau de bord'!$C$17="",AD208='Tableau de bord'!$C$17)),1,0)</f>
        <v/>
      </c>
      <c r="AR208" s="7">
        <f>IF(AND(A208&lt;&gt;"",AP208&lt;&gt;""),IF(AND(AP208&gt;='Tableau de bord'!$C$5,AP208&lt;'Tableau de bord'!$C$6+1),1,0),0)</f>
        <v/>
      </c>
      <c r="AS208" s="7">
        <f>IF(AND(AQ208=1,AR208=1),1,0)</f>
        <v/>
      </c>
      <c r="AT208" s="7">
        <f>IF(AND(AS208=1,J208="Corrective"),1,0)</f>
        <v/>
      </c>
      <c r="AU208" s="7">
        <f>IF(AND(AS208=1,J208="Préventive"),1,0)</f>
        <v/>
      </c>
      <c r="AV208" s="7">
        <f>IF(AND(AS208=1,Q208="Oui"),1,0)</f>
        <v/>
      </c>
      <c r="AW208" s="21">
        <f>IF(AND(AV208=1,AJ208&lt;&gt;""),AJ208,0)</f>
        <v/>
      </c>
      <c r="AX208" s="21">
        <f>IF(AND(AS208=1,Y208&lt;&gt;""),Y208,0)</f>
        <v/>
      </c>
      <c r="AY208" s="22">
        <f>IF(AND(AS208=1,AH208&lt;&gt;""),AH208,0)</f>
        <v/>
      </c>
      <c r="AZ208" s="22">
        <f>IF(AS208=1,SUM(AE208:AF208),0)</f>
        <v/>
      </c>
      <c r="BA208" s="22">
        <f>IF(AND(AS208=1,AC208="Hors forfait"),AY208,0)</f>
        <v/>
      </c>
      <c r="BB208" s="7">
        <f>IF(AND(AS208=1,AK208&lt;&gt;""),1,0)</f>
        <v/>
      </c>
      <c r="BC208" s="7">
        <f>IF(AND(BB208=1,AK208="Oui"),1,0)</f>
        <v/>
      </c>
      <c r="BD208" s="7">
        <f>IF(AND(AS208=1,AL208&lt;&gt;""),1,0)</f>
        <v/>
      </c>
      <c r="BE208" s="7">
        <f>IF(AND(BD208=1,AL208="Oui"),1,0)</f>
        <v/>
      </c>
      <c r="BF208" s="7">
        <f>IF(AND(AQ208=1,AM208="Non"),1,0)</f>
        <v/>
      </c>
      <c r="BG208" s="21">
        <f>IF(AND(BF208=1,Z208&lt;&gt;""),Z208,0)</f>
        <v/>
      </c>
      <c r="BH208" s="7">
        <f>IF(AND(BF208=1,AN208="Oui"),1,0)</f>
        <v/>
      </c>
      <c r="BI208" s="7">
        <f>IF(AS208=1,N208,"")</f>
        <v/>
      </c>
      <c r="BJ208" s="7">
        <f>IF(BF208=1,N208,"")</f>
        <v/>
      </c>
      <c r="BK208" s="7">
        <f>IF(BF208=1,M208,"")</f>
        <v/>
      </c>
      <c r="BL208" s="7">
        <f>IF(AR208=1,D208&amp;" | "&amp;J208,"")</f>
        <v/>
      </c>
      <c r="BM208" s="7">
        <f>IF(AND(AR208=1,AL208="Non"),D208,"")</f>
        <v/>
      </c>
      <c r="BN208" s="7">
        <f>IF(OR(AO208="",AO208="OK"),0,1)</f>
        <v/>
      </c>
    </row>
    <row r="209" ht="18" customHeight="1">
      <c r="A209" s="7" t="n"/>
      <c r="B209" s="7" t="n"/>
      <c r="C209" s="7" t="n"/>
      <c r="D209" s="7" t="n"/>
      <c r="E209" s="7" t="n"/>
      <c r="F209" s="7" t="n"/>
      <c r="G209" s="7" t="n"/>
      <c r="H209" s="7" t="n"/>
      <c r="I209" s="7" t="n"/>
      <c r="J209" s="7" t="n"/>
      <c r="K209" s="7" t="n"/>
      <c r="L209" s="7" t="n"/>
      <c r="M209" s="7" t="n"/>
      <c r="N209" s="7" t="n"/>
      <c r="O209" s="7" t="n"/>
      <c r="P209" s="7" t="n"/>
      <c r="Q209" s="7" t="n"/>
      <c r="R209" s="20" t="n"/>
      <c r="S209" s="16" t="n"/>
      <c r="T209" s="20" t="n"/>
      <c r="U209" s="20" t="n"/>
      <c r="V209" s="16" t="n"/>
      <c r="W209" s="16" t="n"/>
      <c r="X209" s="21" t="n"/>
      <c r="Y209" s="21" t="n"/>
      <c r="Z209" s="21" t="n"/>
      <c r="AA209" s="21" t="n"/>
      <c r="AB209" s="21" t="n"/>
      <c r="AC209" s="7" t="n"/>
      <c r="AD209" s="7" t="n"/>
      <c r="AE209" s="22" t="n"/>
      <c r="AF209" s="22" t="n"/>
      <c r="AG209" s="22" t="n"/>
      <c r="AH209" s="22">
        <f>IF(A209="","",SUM(AE209:AG209))</f>
        <v/>
      </c>
      <c r="AI209" s="21">
        <f>IF(AND(R209&lt;&gt;"",T209&lt;&gt;""),(T209-R209)*24,"")</f>
        <v/>
      </c>
      <c r="AJ209" s="21">
        <f>IF(AND(R209&lt;&gt;"",U209&lt;&gt;""),(U209-R209)*24,"")</f>
        <v/>
      </c>
      <c r="AK209" s="7">
        <f>IF(OR(AA209="",AI209=""),"",IF(AI209&lt;=AA209,"Oui","Non"))</f>
        <v/>
      </c>
      <c r="AL209" s="7">
        <f>IF(OR(AB209="",AJ209=""),"",IF(AJ209&lt;=AB209,"Oui","Non"))</f>
        <v/>
      </c>
      <c r="AM209" s="7">
        <f>IF(A209="","",IF(OR(N209="Réalisé",N209="Clôturé"),"Oui","Non"))</f>
        <v/>
      </c>
      <c r="AN209" s="7">
        <f>IF(AM209="","",IF(AND(AM209="Non",S209&lt;&gt;"",S209&lt;'Tableau de bord'!$C$7),"Oui","Non"))</f>
        <v/>
      </c>
      <c r="AO209" s="7">
        <f>IF(A209="","",IF(COUNTIF($A$5:$A$504,A209)&gt;1,"N° d’OT en double",IF(COUNTIF('Sites et équipements'!$D$5:$D$204,F209)=0,"Code installation inconnu",IF(OR(D209="",J209="",N209="",M209=""),"Champ obligatoire manquant",IF(AND(R209="",S209=""),"Date de demande ou planifiée manquante",IF(AND(AM209="Oui",V209=""),"Date de réalisation manquante",IF(AND(N209="Clôturé",W209=""),"Date de clôture manquante",IF(OR(AND(T209&lt;&gt;"",R209&lt;&gt;"",T209&lt;R209),AND(U209&lt;&gt;"",T209&lt;&gt;"",U209&lt;T209)),"Chronologie incohérente",IF(AND(Q209="Oui",U209=""),"Rétablissement non daté","OK")))))))))</f>
        <v/>
      </c>
      <c r="AP209" s="16">
        <f>IF(R209&lt;&gt;"",R209,IF(S209&lt;&gt;"",S209,""))</f>
        <v/>
      </c>
      <c r="AQ209" s="7">
        <f>IF(AND(A209&lt;&gt;"",OR('Tableau de bord'!$C$9="",D209='Tableau de bord'!$C$9),OR('Tableau de bord'!$C$10="",E209='Tableau de bord'!$C$10),OR('Tableau de bord'!$C$11="",G209='Tableau de bord'!$C$11),OR('Tableau de bord'!$C$12="",H209='Tableau de bord'!$C$12),OR('Tableau de bord'!$C$13="",J209='Tableau de bord'!$C$13),OR('Tableau de bord'!$C$14="",N209='Tableau de bord'!$C$14),OR('Tableau de bord'!$C$15="",M209='Tableau de bord'!$C$15),OR('Tableau de bord'!$C$16="",O209='Tableau de bord'!$C$16),OR('Tableau de bord'!$C$17="",AD209='Tableau de bord'!$C$17)),1,0)</f>
        <v/>
      </c>
      <c r="AR209" s="7">
        <f>IF(AND(A209&lt;&gt;"",AP209&lt;&gt;""),IF(AND(AP209&gt;='Tableau de bord'!$C$5,AP209&lt;'Tableau de bord'!$C$6+1),1,0),0)</f>
        <v/>
      </c>
      <c r="AS209" s="7">
        <f>IF(AND(AQ209=1,AR209=1),1,0)</f>
        <v/>
      </c>
      <c r="AT209" s="7">
        <f>IF(AND(AS209=1,J209="Corrective"),1,0)</f>
        <v/>
      </c>
      <c r="AU209" s="7">
        <f>IF(AND(AS209=1,J209="Préventive"),1,0)</f>
        <v/>
      </c>
      <c r="AV209" s="7">
        <f>IF(AND(AS209=1,Q209="Oui"),1,0)</f>
        <v/>
      </c>
      <c r="AW209" s="21">
        <f>IF(AND(AV209=1,AJ209&lt;&gt;""),AJ209,0)</f>
        <v/>
      </c>
      <c r="AX209" s="21">
        <f>IF(AND(AS209=1,Y209&lt;&gt;""),Y209,0)</f>
        <v/>
      </c>
      <c r="AY209" s="22">
        <f>IF(AND(AS209=1,AH209&lt;&gt;""),AH209,0)</f>
        <v/>
      </c>
      <c r="AZ209" s="22">
        <f>IF(AS209=1,SUM(AE209:AF209),0)</f>
        <v/>
      </c>
      <c r="BA209" s="22">
        <f>IF(AND(AS209=1,AC209="Hors forfait"),AY209,0)</f>
        <v/>
      </c>
      <c r="BB209" s="7">
        <f>IF(AND(AS209=1,AK209&lt;&gt;""),1,0)</f>
        <v/>
      </c>
      <c r="BC209" s="7">
        <f>IF(AND(BB209=1,AK209="Oui"),1,0)</f>
        <v/>
      </c>
      <c r="BD209" s="7">
        <f>IF(AND(AS209=1,AL209&lt;&gt;""),1,0)</f>
        <v/>
      </c>
      <c r="BE209" s="7">
        <f>IF(AND(BD209=1,AL209="Oui"),1,0)</f>
        <v/>
      </c>
      <c r="BF209" s="7">
        <f>IF(AND(AQ209=1,AM209="Non"),1,0)</f>
        <v/>
      </c>
      <c r="BG209" s="21">
        <f>IF(AND(BF209=1,Z209&lt;&gt;""),Z209,0)</f>
        <v/>
      </c>
      <c r="BH209" s="7">
        <f>IF(AND(BF209=1,AN209="Oui"),1,0)</f>
        <v/>
      </c>
      <c r="BI209" s="7">
        <f>IF(AS209=1,N209,"")</f>
        <v/>
      </c>
      <c r="BJ209" s="7">
        <f>IF(BF209=1,N209,"")</f>
        <v/>
      </c>
      <c r="BK209" s="7">
        <f>IF(BF209=1,M209,"")</f>
        <v/>
      </c>
      <c r="BL209" s="7">
        <f>IF(AR209=1,D209&amp;" | "&amp;J209,"")</f>
        <v/>
      </c>
      <c r="BM209" s="7">
        <f>IF(AND(AR209=1,AL209="Non"),D209,"")</f>
        <v/>
      </c>
      <c r="BN209" s="7">
        <f>IF(OR(AO209="",AO209="OK"),0,1)</f>
        <v/>
      </c>
    </row>
    <row r="210" ht="18" customHeight="1">
      <c r="A210" s="7" t="n"/>
      <c r="B210" s="7" t="n"/>
      <c r="C210" s="7" t="n"/>
      <c r="D210" s="7" t="n"/>
      <c r="E210" s="7" t="n"/>
      <c r="F210" s="7" t="n"/>
      <c r="G210" s="7" t="n"/>
      <c r="H210" s="7" t="n"/>
      <c r="I210" s="7" t="n"/>
      <c r="J210" s="7" t="n"/>
      <c r="K210" s="7" t="n"/>
      <c r="L210" s="7" t="n"/>
      <c r="M210" s="7" t="n"/>
      <c r="N210" s="7" t="n"/>
      <c r="O210" s="7" t="n"/>
      <c r="P210" s="7" t="n"/>
      <c r="Q210" s="7" t="n"/>
      <c r="R210" s="20" t="n"/>
      <c r="S210" s="16" t="n"/>
      <c r="T210" s="20" t="n"/>
      <c r="U210" s="20" t="n"/>
      <c r="V210" s="16" t="n"/>
      <c r="W210" s="16" t="n"/>
      <c r="X210" s="21" t="n"/>
      <c r="Y210" s="21" t="n"/>
      <c r="Z210" s="21" t="n"/>
      <c r="AA210" s="21" t="n"/>
      <c r="AB210" s="21" t="n"/>
      <c r="AC210" s="7" t="n"/>
      <c r="AD210" s="7" t="n"/>
      <c r="AE210" s="22" t="n"/>
      <c r="AF210" s="22" t="n"/>
      <c r="AG210" s="22" t="n"/>
      <c r="AH210" s="22">
        <f>IF(A210="","",SUM(AE210:AG210))</f>
        <v/>
      </c>
      <c r="AI210" s="21">
        <f>IF(AND(R210&lt;&gt;"",T210&lt;&gt;""),(T210-R210)*24,"")</f>
        <v/>
      </c>
      <c r="AJ210" s="21">
        <f>IF(AND(R210&lt;&gt;"",U210&lt;&gt;""),(U210-R210)*24,"")</f>
        <v/>
      </c>
      <c r="AK210" s="7">
        <f>IF(OR(AA210="",AI210=""),"",IF(AI210&lt;=AA210,"Oui","Non"))</f>
        <v/>
      </c>
      <c r="AL210" s="7">
        <f>IF(OR(AB210="",AJ210=""),"",IF(AJ210&lt;=AB210,"Oui","Non"))</f>
        <v/>
      </c>
      <c r="AM210" s="7">
        <f>IF(A210="","",IF(OR(N210="Réalisé",N210="Clôturé"),"Oui","Non"))</f>
        <v/>
      </c>
      <c r="AN210" s="7">
        <f>IF(AM210="","",IF(AND(AM210="Non",S210&lt;&gt;"",S210&lt;'Tableau de bord'!$C$7),"Oui","Non"))</f>
        <v/>
      </c>
      <c r="AO210" s="7">
        <f>IF(A210="","",IF(COUNTIF($A$5:$A$504,A210)&gt;1,"N° d’OT en double",IF(COUNTIF('Sites et équipements'!$D$5:$D$204,F210)=0,"Code installation inconnu",IF(OR(D210="",J210="",N210="",M210=""),"Champ obligatoire manquant",IF(AND(R210="",S210=""),"Date de demande ou planifiée manquante",IF(AND(AM210="Oui",V210=""),"Date de réalisation manquante",IF(AND(N210="Clôturé",W210=""),"Date de clôture manquante",IF(OR(AND(T210&lt;&gt;"",R210&lt;&gt;"",T210&lt;R210),AND(U210&lt;&gt;"",T210&lt;&gt;"",U210&lt;T210)),"Chronologie incohérente",IF(AND(Q210="Oui",U210=""),"Rétablissement non daté","OK")))))))))</f>
        <v/>
      </c>
      <c r="AP210" s="16">
        <f>IF(R210&lt;&gt;"",R210,IF(S210&lt;&gt;"",S210,""))</f>
        <v/>
      </c>
      <c r="AQ210" s="7">
        <f>IF(AND(A210&lt;&gt;"",OR('Tableau de bord'!$C$9="",D210='Tableau de bord'!$C$9),OR('Tableau de bord'!$C$10="",E210='Tableau de bord'!$C$10),OR('Tableau de bord'!$C$11="",G210='Tableau de bord'!$C$11),OR('Tableau de bord'!$C$12="",H210='Tableau de bord'!$C$12),OR('Tableau de bord'!$C$13="",J210='Tableau de bord'!$C$13),OR('Tableau de bord'!$C$14="",N210='Tableau de bord'!$C$14),OR('Tableau de bord'!$C$15="",M210='Tableau de bord'!$C$15),OR('Tableau de bord'!$C$16="",O210='Tableau de bord'!$C$16),OR('Tableau de bord'!$C$17="",AD210='Tableau de bord'!$C$17)),1,0)</f>
        <v/>
      </c>
      <c r="AR210" s="7">
        <f>IF(AND(A210&lt;&gt;"",AP210&lt;&gt;""),IF(AND(AP210&gt;='Tableau de bord'!$C$5,AP210&lt;'Tableau de bord'!$C$6+1),1,0),0)</f>
        <v/>
      </c>
      <c r="AS210" s="7">
        <f>IF(AND(AQ210=1,AR210=1),1,0)</f>
        <v/>
      </c>
      <c r="AT210" s="7">
        <f>IF(AND(AS210=1,J210="Corrective"),1,0)</f>
        <v/>
      </c>
      <c r="AU210" s="7">
        <f>IF(AND(AS210=1,J210="Préventive"),1,0)</f>
        <v/>
      </c>
      <c r="AV210" s="7">
        <f>IF(AND(AS210=1,Q210="Oui"),1,0)</f>
        <v/>
      </c>
      <c r="AW210" s="21">
        <f>IF(AND(AV210=1,AJ210&lt;&gt;""),AJ210,0)</f>
        <v/>
      </c>
      <c r="AX210" s="21">
        <f>IF(AND(AS210=1,Y210&lt;&gt;""),Y210,0)</f>
        <v/>
      </c>
      <c r="AY210" s="22">
        <f>IF(AND(AS210=1,AH210&lt;&gt;""),AH210,0)</f>
        <v/>
      </c>
      <c r="AZ210" s="22">
        <f>IF(AS210=1,SUM(AE210:AF210),0)</f>
        <v/>
      </c>
      <c r="BA210" s="22">
        <f>IF(AND(AS210=1,AC210="Hors forfait"),AY210,0)</f>
        <v/>
      </c>
      <c r="BB210" s="7">
        <f>IF(AND(AS210=1,AK210&lt;&gt;""),1,0)</f>
        <v/>
      </c>
      <c r="BC210" s="7">
        <f>IF(AND(BB210=1,AK210="Oui"),1,0)</f>
        <v/>
      </c>
      <c r="BD210" s="7">
        <f>IF(AND(AS210=1,AL210&lt;&gt;""),1,0)</f>
        <v/>
      </c>
      <c r="BE210" s="7">
        <f>IF(AND(BD210=1,AL210="Oui"),1,0)</f>
        <v/>
      </c>
      <c r="BF210" s="7">
        <f>IF(AND(AQ210=1,AM210="Non"),1,0)</f>
        <v/>
      </c>
      <c r="BG210" s="21">
        <f>IF(AND(BF210=1,Z210&lt;&gt;""),Z210,0)</f>
        <v/>
      </c>
      <c r="BH210" s="7">
        <f>IF(AND(BF210=1,AN210="Oui"),1,0)</f>
        <v/>
      </c>
      <c r="BI210" s="7">
        <f>IF(AS210=1,N210,"")</f>
        <v/>
      </c>
      <c r="BJ210" s="7">
        <f>IF(BF210=1,N210,"")</f>
        <v/>
      </c>
      <c r="BK210" s="7">
        <f>IF(BF210=1,M210,"")</f>
        <v/>
      </c>
      <c r="BL210" s="7">
        <f>IF(AR210=1,D210&amp;" | "&amp;J210,"")</f>
        <v/>
      </c>
      <c r="BM210" s="7">
        <f>IF(AND(AR210=1,AL210="Non"),D210,"")</f>
        <v/>
      </c>
      <c r="BN210" s="7">
        <f>IF(OR(AO210="",AO210="OK"),0,1)</f>
        <v/>
      </c>
    </row>
    <row r="211" ht="18" customHeight="1">
      <c r="A211" s="7" t="n"/>
      <c r="B211" s="7" t="n"/>
      <c r="C211" s="7" t="n"/>
      <c r="D211" s="7" t="n"/>
      <c r="E211" s="7" t="n"/>
      <c r="F211" s="7" t="n"/>
      <c r="G211" s="7" t="n"/>
      <c r="H211" s="7" t="n"/>
      <c r="I211" s="7" t="n"/>
      <c r="J211" s="7" t="n"/>
      <c r="K211" s="7" t="n"/>
      <c r="L211" s="7" t="n"/>
      <c r="M211" s="7" t="n"/>
      <c r="N211" s="7" t="n"/>
      <c r="O211" s="7" t="n"/>
      <c r="P211" s="7" t="n"/>
      <c r="Q211" s="7" t="n"/>
      <c r="R211" s="20" t="n"/>
      <c r="S211" s="16" t="n"/>
      <c r="T211" s="20" t="n"/>
      <c r="U211" s="20" t="n"/>
      <c r="V211" s="16" t="n"/>
      <c r="W211" s="16" t="n"/>
      <c r="X211" s="21" t="n"/>
      <c r="Y211" s="21" t="n"/>
      <c r="Z211" s="21" t="n"/>
      <c r="AA211" s="21" t="n"/>
      <c r="AB211" s="21" t="n"/>
      <c r="AC211" s="7" t="n"/>
      <c r="AD211" s="7" t="n"/>
      <c r="AE211" s="22" t="n"/>
      <c r="AF211" s="22" t="n"/>
      <c r="AG211" s="22" t="n"/>
      <c r="AH211" s="22">
        <f>IF(A211="","",SUM(AE211:AG211))</f>
        <v/>
      </c>
      <c r="AI211" s="21">
        <f>IF(AND(R211&lt;&gt;"",T211&lt;&gt;""),(T211-R211)*24,"")</f>
        <v/>
      </c>
      <c r="AJ211" s="21">
        <f>IF(AND(R211&lt;&gt;"",U211&lt;&gt;""),(U211-R211)*24,"")</f>
        <v/>
      </c>
      <c r="AK211" s="7">
        <f>IF(OR(AA211="",AI211=""),"",IF(AI211&lt;=AA211,"Oui","Non"))</f>
        <v/>
      </c>
      <c r="AL211" s="7">
        <f>IF(OR(AB211="",AJ211=""),"",IF(AJ211&lt;=AB211,"Oui","Non"))</f>
        <v/>
      </c>
      <c r="AM211" s="7">
        <f>IF(A211="","",IF(OR(N211="Réalisé",N211="Clôturé"),"Oui","Non"))</f>
        <v/>
      </c>
      <c r="AN211" s="7">
        <f>IF(AM211="","",IF(AND(AM211="Non",S211&lt;&gt;"",S211&lt;'Tableau de bord'!$C$7),"Oui","Non"))</f>
        <v/>
      </c>
      <c r="AO211" s="7">
        <f>IF(A211="","",IF(COUNTIF($A$5:$A$504,A211)&gt;1,"N° d’OT en double",IF(COUNTIF('Sites et équipements'!$D$5:$D$204,F211)=0,"Code installation inconnu",IF(OR(D211="",J211="",N211="",M211=""),"Champ obligatoire manquant",IF(AND(R211="",S211=""),"Date de demande ou planifiée manquante",IF(AND(AM211="Oui",V211=""),"Date de réalisation manquante",IF(AND(N211="Clôturé",W211=""),"Date de clôture manquante",IF(OR(AND(T211&lt;&gt;"",R211&lt;&gt;"",T211&lt;R211),AND(U211&lt;&gt;"",T211&lt;&gt;"",U211&lt;T211)),"Chronologie incohérente",IF(AND(Q211="Oui",U211=""),"Rétablissement non daté","OK")))))))))</f>
        <v/>
      </c>
      <c r="AP211" s="16">
        <f>IF(R211&lt;&gt;"",R211,IF(S211&lt;&gt;"",S211,""))</f>
        <v/>
      </c>
      <c r="AQ211" s="7">
        <f>IF(AND(A211&lt;&gt;"",OR('Tableau de bord'!$C$9="",D211='Tableau de bord'!$C$9),OR('Tableau de bord'!$C$10="",E211='Tableau de bord'!$C$10),OR('Tableau de bord'!$C$11="",G211='Tableau de bord'!$C$11),OR('Tableau de bord'!$C$12="",H211='Tableau de bord'!$C$12),OR('Tableau de bord'!$C$13="",J211='Tableau de bord'!$C$13),OR('Tableau de bord'!$C$14="",N211='Tableau de bord'!$C$14),OR('Tableau de bord'!$C$15="",M211='Tableau de bord'!$C$15),OR('Tableau de bord'!$C$16="",O211='Tableau de bord'!$C$16),OR('Tableau de bord'!$C$17="",AD211='Tableau de bord'!$C$17)),1,0)</f>
        <v/>
      </c>
      <c r="AR211" s="7">
        <f>IF(AND(A211&lt;&gt;"",AP211&lt;&gt;""),IF(AND(AP211&gt;='Tableau de bord'!$C$5,AP211&lt;'Tableau de bord'!$C$6+1),1,0),0)</f>
        <v/>
      </c>
      <c r="AS211" s="7">
        <f>IF(AND(AQ211=1,AR211=1),1,0)</f>
        <v/>
      </c>
      <c r="AT211" s="7">
        <f>IF(AND(AS211=1,J211="Corrective"),1,0)</f>
        <v/>
      </c>
      <c r="AU211" s="7">
        <f>IF(AND(AS211=1,J211="Préventive"),1,0)</f>
        <v/>
      </c>
      <c r="AV211" s="7">
        <f>IF(AND(AS211=1,Q211="Oui"),1,0)</f>
        <v/>
      </c>
      <c r="AW211" s="21">
        <f>IF(AND(AV211=1,AJ211&lt;&gt;""),AJ211,0)</f>
        <v/>
      </c>
      <c r="AX211" s="21">
        <f>IF(AND(AS211=1,Y211&lt;&gt;""),Y211,0)</f>
        <v/>
      </c>
      <c r="AY211" s="22">
        <f>IF(AND(AS211=1,AH211&lt;&gt;""),AH211,0)</f>
        <v/>
      </c>
      <c r="AZ211" s="22">
        <f>IF(AS211=1,SUM(AE211:AF211),0)</f>
        <v/>
      </c>
      <c r="BA211" s="22">
        <f>IF(AND(AS211=1,AC211="Hors forfait"),AY211,0)</f>
        <v/>
      </c>
      <c r="BB211" s="7">
        <f>IF(AND(AS211=1,AK211&lt;&gt;""),1,0)</f>
        <v/>
      </c>
      <c r="BC211" s="7">
        <f>IF(AND(BB211=1,AK211="Oui"),1,0)</f>
        <v/>
      </c>
      <c r="BD211" s="7">
        <f>IF(AND(AS211=1,AL211&lt;&gt;""),1,0)</f>
        <v/>
      </c>
      <c r="BE211" s="7">
        <f>IF(AND(BD211=1,AL211="Oui"),1,0)</f>
        <v/>
      </c>
      <c r="BF211" s="7">
        <f>IF(AND(AQ211=1,AM211="Non"),1,0)</f>
        <v/>
      </c>
      <c r="BG211" s="21">
        <f>IF(AND(BF211=1,Z211&lt;&gt;""),Z211,0)</f>
        <v/>
      </c>
      <c r="BH211" s="7">
        <f>IF(AND(BF211=1,AN211="Oui"),1,0)</f>
        <v/>
      </c>
      <c r="BI211" s="7">
        <f>IF(AS211=1,N211,"")</f>
        <v/>
      </c>
      <c r="BJ211" s="7">
        <f>IF(BF211=1,N211,"")</f>
        <v/>
      </c>
      <c r="BK211" s="7">
        <f>IF(BF211=1,M211,"")</f>
        <v/>
      </c>
      <c r="BL211" s="7">
        <f>IF(AR211=1,D211&amp;" | "&amp;J211,"")</f>
        <v/>
      </c>
      <c r="BM211" s="7">
        <f>IF(AND(AR211=1,AL211="Non"),D211,"")</f>
        <v/>
      </c>
      <c r="BN211" s="7">
        <f>IF(OR(AO211="",AO211="OK"),0,1)</f>
        <v/>
      </c>
    </row>
    <row r="212" ht="18" customHeight="1">
      <c r="A212" s="7" t="n"/>
      <c r="B212" s="7" t="n"/>
      <c r="C212" s="7" t="n"/>
      <c r="D212" s="7" t="n"/>
      <c r="E212" s="7" t="n"/>
      <c r="F212" s="7" t="n"/>
      <c r="G212" s="7" t="n"/>
      <c r="H212" s="7" t="n"/>
      <c r="I212" s="7" t="n"/>
      <c r="J212" s="7" t="n"/>
      <c r="K212" s="7" t="n"/>
      <c r="L212" s="7" t="n"/>
      <c r="M212" s="7" t="n"/>
      <c r="N212" s="7" t="n"/>
      <c r="O212" s="7" t="n"/>
      <c r="P212" s="7" t="n"/>
      <c r="Q212" s="7" t="n"/>
      <c r="R212" s="20" t="n"/>
      <c r="S212" s="16" t="n"/>
      <c r="T212" s="20" t="n"/>
      <c r="U212" s="20" t="n"/>
      <c r="V212" s="16" t="n"/>
      <c r="W212" s="16" t="n"/>
      <c r="X212" s="21" t="n"/>
      <c r="Y212" s="21" t="n"/>
      <c r="Z212" s="21" t="n"/>
      <c r="AA212" s="21" t="n"/>
      <c r="AB212" s="21" t="n"/>
      <c r="AC212" s="7" t="n"/>
      <c r="AD212" s="7" t="n"/>
      <c r="AE212" s="22" t="n"/>
      <c r="AF212" s="22" t="n"/>
      <c r="AG212" s="22" t="n"/>
      <c r="AH212" s="22">
        <f>IF(A212="","",SUM(AE212:AG212))</f>
        <v/>
      </c>
      <c r="AI212" s="21">
        <f>IF(AND(R212&lt;&gt;"",T212&lt;&gt;""),(T212-R212)*24,"")</f>
        <v/>
      </c>
      <c r="AJ212" s="21">
        <f>IF(AND(R212&lt;&gt;"",U212&lt;&gt;""),(U212-R212)*24,"")</f>
        <v/>
      </c>
      <c r="AK212" s="7">
        <f>IF(OR(AA212="",AI212=""),"",IF(AI212&lt;=AA212,"Oui","Non"))</f>
        <v/>
      </c>
      <c r="AL212" s="7">
        <f>IF(OR(AB212="",AJ212=""),"",IF(AJ212&lt;=AB212,"Oui","Non"))</f>
        <v/>
      </c>
      <c r="AM212" s="7">
        <f>IF(A212="","",IF(OR(N212="Réalisé",N212="Clôturé"),"Oui","Non"))</f>
        <v/>
      </c>
      <c r="AN212" s="7">
        <f>IF(AM212="","",IF(AND(AM212="Non",S212&lt;&gt;"",S212&lt;'Tableau de bord'!$C$7),"Oui","Non"))</f>
        <v/>
      </c>
      <c r="AO212" s="7">
        <f>IF(A212="","",IF(COUNTIF($A$5:$A$504,A212)&gt;1,"N° d’OT en double",IF(COUNTIF('Sites et équipements'!$D$5:$D$204,F212)=0,"Code installation inconnu",IF(OR(D212="",J212="",N212="",M212=""),"Champ obligatoire manquant",IF(AND(R212="",S212=""),"Date de demande ou planifiée manquante",IF(AND(AM212="Oui",V212=""),"Date de réalisation manquante",IF(AND(N212="Clôturé",W212=""),"Date de clôture manquante",IF(OR(AND(T212&lt;&gt;"",R212&lt;&gt;"",T212&lt;R212),AND(U212&lt;&gt;"",T212&lt;&gt;"",U212&lt;T212)),"Chronologie incohérente",IF(AND(Q212="Oui",U212=""),"Rétablissement non daté","OK")))))))))</f>
        <v/>
      </c>
      <c r="AP212" s="16">
        <f>IF(R212&lt;&gt;"",R212,IF(S212&lt;&gt;"",S212,""))</f>
        <v/>
      </c>
      <c r="AQ212" s="7">
        <f>IF(AND(A212&lt;&gt;"",OR('Tableau de bord'!$C$9="",D212='Tableau de bord'!$C$9),OR('Tableau de bord'!$C$10="",E212='Tableau de bord'!$C$10),OR('Tableau de bord'!$C$11="",G212='Tableau de bord'!$C$11),OR('Tableau de bord'!$C$12="",H212='Tableau de bord'!$C$12),OR('Tableau de bord'!$C$13="",J212='Tableau de bord'!$C$13),OR('Tableau de bord'!$C$14="",N212='Tableau de bord'!$C$14),OR('Tableau de bord'!$C$15="",M212='Tableau de bord'!$C$15),OR('Tableau de bord'!$C$16="",O212='Tableau de bord'!$C$16),OR('Tableau de bord'!$C$17="",AD212='Tableau de bord'!$C$17)),1,0)</f>
        <v/>
      </c>
      <c r="AR212" s="7">
        <f>IF(AND(A212&lt;&gt;"",AP212&lt;&gt;""),IF(AND(AP212&gt;='Tableau de bord'!$C$5,AP212&lt;'Tableau de bord'!$C$6+1),1,0),0)</f>
        <v/>
      </c>
      <c r="AS212" s="7">
        <f>IF(AND(AQ212=1,AR212=1),1,0)</f>
        <v/>
      </c>
      <c r="AT212" s="7">
        <f>IF(AND(AS212=1,J212="Corrective"),1,0)</f>
        <v/>
      </c>
      <c r="AU212" s="7">
        <f>IF(AND(AS212=1,J212="Préventive"),1,0)</f>
        <v/>
      </c>
      <c r="AV212" s="7">
        <f>IF(AND(AS212=1,Q212="Oui"),1,0)</f>
        <v/>
      </c>
      <c r="AW212" s="21">
        <f>IF(AND(AV212=1,AJ212&lt;&gt;""),AJ212,0)</f>
        <v/>
      </c>
      <c r="AX212" s="21">
        <f>IF(AND(AS212=1,Y212&lt;&gt;""),Y212,0)</f>
        <v/>
      </c>
      <c r="AY212" s="22">
        <f>IF(AND(AS212=1,AH212&lt;&gt;""),AH212,0)</f>
        <v/>
      </c>
      <c r="AZ212" s="22">
        <f>IF(AS212=1,SUM(AE212:AF212),0)</f>
        <v/>
      </c>
      <c r="BA212" s="22">
        <f>IF(AND(AS212=1,AC212="Hors forfait"),AY212,0)</f>
        <v/>
      </c>
      <c r="BB212" s="7">
        <f>IF(AND(AS212=1,AK212&lt;&gt;""),1,0)</f>
        <v/>
      </c>
      <c r="BC212" s="7">
        <f>IF(AND(BB212=1,AK212="Oui"),1,0)</f>
        <v/>
      </c>
      <c r="BD212" s="7">
        <f>IF(AND(AS212=1,AL212&lt;&gt;""),1,0)</f>
        <v/>
      </c>
      <c r="BE212" s="7">
        <f>IF(AND(BD212=1,AL212="Oui"),1,0)</f>
        <v/>
      </c>
      <c r="BF212" s="7">
        <f>IF(AND(AQ212=1,AM212="Non"),1,0)</f>
        <v/>
      </c>
      <c r="BG212" s="21">
        <f>IF(AND(BF212=1,Z212&lt;&gt;""),Z212,0)</f>
        <v/>
      </c>
      <c r="BH212" s="7">
        <f>IF(AND(BF212=1,AN212="Oui"),1,0)</f>
        <v/>
      </c>
      <c r="BI212" s="7">
        <f>IF(AS212=1,N212,"")</f>
        <v/>
      </c>
      <c r="BJ212" s="7">
        <f>IF(BF212=1,N212,"")</f>
        <v/>
      </c>
      <c r="BK212" s="7">
        <f>IF(BF212=1,M212,"")</f>
        <v/>
      </c>
      <c r="BL212" s="7">
        <f>IF(AR212=1,D212&amp;" | "&amp;J212,"")</f>
        <v/>
      </c>
      <c r="BM212" s="7">
        <f>IF(AND(AR212=1,AL212="Non"),D212,"")</f>
        <v/>
      </c>
      <c r="BN212" s="7">
        <f>IF(OR(AO212="",AO212="OK"),0,1)</f>
        <v/>
      </c>
    </row>
    <row r="213" ht="18" customHeight="1">
      <c r="A213" s="7" t="n"/>
      <c r="B213" s="7" t="n"/>
      <c r="C213" s="7" t="n"/>
      <c r="D213" s="7" t="n"/>
      <c r="E213" s="7" t="n"/>
      <c r="F213" s="7" t="n"/>
      <c r="G213" s="7" t="n"/>
      <c r="H213" s="7" t="n"/>
      <c r="I213" s="7" t="n"/>
      <c r="J213" s="7" t="n"/>
      <c r="K213" s="7" t="n"/>
      <c r="L213" s="7" t="n"/>
      <c r="M213" s="7" t="n"/>
      <c r="N213" s="7" t="n"/>
      <c r="O213" s="7" t="n"/>
      <c r="P213" s="7" t="n"/>
      <c r="Q213" s="7" t="n"/>
      <c r="R213" s="20" t="n"/>
      <c r="S213" s="16" t="n"/>
      <c r="T213" s="20" t="n"/>
      <c r="U213" s="20" t="n"/>
      <c r="V213" s="16" t="n"/>
      <c r="W213" s="16" t="n"/>
      <c r="X213" s="21" t="n"/>
      <c r="Y213" s="21" t="n"/>
      <c r="Z213" s="21" t="n"/>
      <c r="AA213" s="21" t="n"/>
      <c r="AB213" s="21" t="n"/>
      <c r="AC213" s="7" t="n"/>
      <c r="AD213" s="7" t="n"/>
      <c r="AE213" s="22" t="n"/>
      <c r="AF213" s="22" t="n"/>
      <c r="AG213" s="22" t="n"/>
      <c r="AH213" s="22">
        <f>IF(A213="","",SUM(AE213:AG213))</f>
        <v/>
      </c>
      <c r="AI213" s="21">
        <f>IF(AND(R213&lt;&gt;"",T213&lt;&gt;""),(T213-R213)*24,"")</f>
        <v/>
      </c>
      <c r="AJ213" s="21">
        <f>IF(AND(R213&lt;&gt;"",U213&lt;&gt;""),(U213-R213)*24,"")</f>
        <v/>
      </c>
      <c r="AK213" s="7">
        <f>IF(OR(AA213="",AI213=""),"",IF(AI213&lt;=AA213,"Oui","Non"))</f>
        <v/>
      </c>
      <c r="AL213" s="7">
        <f>IF(OR(AB213="",AJ213=""),"",IF(AJ213&lt;=AB213,"Oui","Non"))</f>
        <v/>
      </c>
      <c r="AM213" s="7">
        <f>IF(A213="","",IF(OR(N213="Réalisé",N213="Clôturé"),"Oui","Non"))</f>
        <v/>
      </c>
      <c r="AN213" s="7">
        <f>IF(AM213="","",IF(AND(AM213="Non",S213&lt;&gt;"",S213&lt;'Tableau de bord'!$C$7),"Oui","Non"))</f>
        <v/>
      </c>
      <c r="AO213" s="7">
        <f>IF(A213="","",IF(COUNTIF($A$5:$A$504,A213)&gt;1,"N° d’OT en double",IF(COUNTIF('Sites et équipements'!$D$5:$D$204,F213)=0,"Code installation inconnu",IF(OR(D213="",J213="",N213="",M213=""),"Champ obligatoire manquant",IF(AND(R213="",S213=""),"Date de demande ou planifiée manquante",IF(AND(AM213="Oui",V213=""),"Date de réalisation manquante",IF(AND(N213="Clôturé",W213=""),"Date de clôture manquante",IF(OR(AND(T213&lt;&gt;"",R213&lt;&gt;"",T213&lt;R213),AND(U213&lt;&gt;"",T213&lt;&gt;"",U213&lt;T213)),"Chronologie incohérente",IF(AND(Q213="Oui",U213=""),"Rétablissement non daté","OK")))))))))</f>
        <v/>
      </c>
      <c r="AP213" s="16">
        <f>IF(R213&lt;&gt;"",R213,IF(S213&lt;&gt;"",S213,""))</f>
        <v/>
      </c>
      <c r="AQ213" s="7">
        <f>IF(AND(A213&lt;&gt;"",OR('Tableau de bord'!$C$9="",D213='Tableau de bord'!$C$9),OR('Tableau de bord'!$C$10="",E213='Tableau de bord'!$C$10),OR('Tableau de bord'!$C$11="",G213='Tableau de bord'!$C$11),OR('Tableau de bord'!$C$12="",H213='Tableau de bord'!$C$12),OR('Tableau de bord'!$C$13="",J213='Tableau de bord'!$C$13),OR('Tableau de bord'!$C$14="",N213='Tableau de bord'!$C$14),OR('Tableau de bord'!$C$15="",M213='Tableau de bord'!$C$15),OR('Tableau de bord'!$C$16="",O213='Tableau de bord'!$C$16),OR('Tableau de bord'!$C$17="",AD213='Tableau de bord'!$C$17)),1,0)</f>
        <v/>
      </c>
      <c r="AR213" s="7">
        <f>IF(AND(A213&lt;&gt;"",AP213&lt;&gt;""),IF(AND(AP213&gt;='Tableau de bord'!$C$5,AP213&lt;'Tableau de bord'!$C$6+1),1,0),0)</f>
        <v/>
      </c>
      <c r="AS213" s="7">
        <f>IF(AND(AQ213=1,AR213=1),1,0)</f>
        <v/>
      </c>
      <c r="AT213" s="7">
        <f>IF(AND(AS213=1,J213="Corrective"),1,0)</f>
        <v/>
      </c>
      <c r="AU213" s="7">
        <f>IF(AND(AS213=1,J213="Préventive"),1,0)</f>
        <v/>
      </c>
      <c r="AV213" s="7">
        <f>IF(AND(AS213=1,Q213="Oui"),1,0)</f>
        <v/>
      </c>
      <c r="AW213" s="21">
        <f>IF(AND(AV213=1,AJ213&lt;&gt;""),AJ213,0)</f>
        <v/>
      </c>
      <c r="AX213" s="21">
        <f>IF(AND(AS213=1,Y213&lt;&gt;""),Y213,0)</f>
        <v/>
      </c>
      <c r="AY213" s="22">
        <f>IF(AND(AS213=1,AH213&lt;&gt;""),AH213,0)</f>
        <v/>
      </c>
      <c r="AZ213" s="22">
        <f>IF(AS213=1,SUM(AE213:AF213),0)</f>
        <v/>
      </c>
      <c r="BA213" s="22">
        <f>IF(AND(AS213=1,AC213="Hors forfait"),AY213,0)</f>
        <v/>
      </c>
      <c r="BB213" s="7">
        <f>IF(AND(AS213=1,AK213&lt;&gt;""),1,0)</f>
        <v/>
      </c>
      <c r="BC213" s="7">
        <f>IF(AND(BB213=1,AK213="Oui"),1,0)</f>
        <v/>
      </c>
      <c r="BD213" s="7">
        <f>IF(AND(AS213=1,AL213&lt;&gt;""),1,0)</f>
        <v/>
      </c>
      <c r="BE213" s="7">
        <f>IF(AND(BD213=1,AL213="Oui"),1,0)</f>
        <v/>
      </c>
      <c r="BF213" s="7">
        <f>IF(AND(AQ213=1,AM213="Non"),1,0)</f>
        <v/>
      </c>
      <c r="BG213" s="21">
        <f>IF(AND(BF213=1,Z213&lt;&gt;""),Z213,0)</f>
        <v/>
      </c>
      <c r="BH213" s="7">
        <f>IF(AND(BF213=1,AN213="Oui"),1,0)</f>
        <v/>
      </c>
      <c r="BI213" s="7">
        <f>IF(AS213=1,N213,"")</f>
        <v/>
      </c>
      <c r="BJ213" s="7">
        <f>IF(BF213=1,N213,"")</f>
        <v/>
      </c>
      <c r="BK213" s="7">
        <f>IF(BF213=1,M213,"")</f>
        <v/>
      </c>
      <c r="BL213" s="7">
        <f>IF(AR213=1,D213&amp;" | "&amp;J213,"")</f>
        <v/>
      </c>
      <c r="BM213" s="7">
        <f>IF(AND(AR213=1,AL213="Non"),D213,"")</f>
        <v/>
      </c>
      <c r="BN213" s="7">
        <f>IF(OR(AO213="",AO213="OK"),0,1)</f>
        <v/>
      </c>
    </row>
    <row r="214" ht="18" customHeight="1">
      <c r="A214" s="7" t="n"/>
      <c r="B214" s="7" t="n"/>
      <c r="C214" s="7" t="n"/>
      <c r="D214" s="7" t="n"/>
      <c r="E214" s="7" t="n"/>
      <c r="F214" s="7" t="n"/>
      <c r="G214" s="7" t="n"/>
      <c r="H214" s="7" t="n"/>
      <c r="I214" s="7" t="n"/>
      <c r="J214" s="7" t="n"/>
      <c r="K214" s="7" t="n"/>
      <c r="L214" s="7" t="n"/>
      <c r="M214" s="7" t="n"/>
      <c r="N214" s="7" t="n"/>
      <c r="O214" s="7" t="n"/>
      <c r="P214" s="7" t="n"/>
      <c r="Q214" s="7" t="n"/>
      <c r="R214" s="20" t="n"/>
      <c r="S214" s="16" t="n"/>
      <c r="T214" s="20" t="n"/>
      <c r="U214" s="20" t="n"/>
      <c r="V214" s="16" t="n"/>
      <c r="W214" s="16" t="n"/>
      <c r="X214" s="21" t="n"/>
      <c r="Y214" s="21" t="n"/>
      <c r="Z214" s="21" t="n"/>
      <c r="AA214" s="21" t="n"/>
      <c r="AB214" s="21" t="n"/>
      <c r="AC214" s="7" t="n"/>
      <c r="AD214" s="7" t="n"/>
      <c r="AE214" s="22" t="n"/>
      <c r="AF214" s="22" t="n"/>
      <c r="AG214" s="22" t="n"/>
      <c r="AH214" s="22">
        <f>IF(A214="","",SUM(AE214:AG214))</f>
        <v/>
      </c>
      <c r="AI214" s="21">
        <f>IF(AND(R214&lt;&gt;"",T214&lt;&gt;""),(T214-R214)*24,"")</f>
        <v/>
      </c>
      <c r="AJ214" s="21">
        <f>IF(AND(R214&lt;&gt;"",U214&lt;&gt;""),(U214-R214)*24,"")</f>
        <v/>
      </c>
      <c r="AK214" s="7">
        <f>IF(OR(AA214="",AI214=""),"",IF(AI214&lt;=AA214,"Oui","Non"))</f>
        <v/>
      </c>
      <c r="AL214" s="7">
        <f>IF(OR(AB214="",AJ214=""),"",IF(AJ214&lt;=AB214,"Oui","Non"))</f>
        <v/>
      </c>
      <c r="AM214" s="7">
        <f>IF(A214="","",IF(OR(N214="Réalisé",N214="Clôturé"),"Oui","Non"))</f>
        <v/>
      </c>
      <c r="AN214" s="7">
        <f>IF(AM214="","",IF(AND(AM214="Non",S214&lt;&gt;"",S214&lt;'Tableau de bord'!$C$7),"Oui","Non"))</f>
        <v/>
      </c>
      <c r="AO214" s="7">
        <f>IF(A214="","",IF(COUNTIF($A$5:$A$504,A214)&gt;1,"N° d’OT en double",IF(COUNTIF('Sites et équipements'!$D$5:$D$204,F214)=0,"Code installation inconnu",IF(OR(D214="",J214="",N214="",M214=""),"Champ obligatoire manquant",IF(AND(R214="",S214=""),"Date de demande ou planifiée manquante",IF(AND(AM214="Oui",V214=""),"Date de réalisation manquante",IF(AND(N214="Clôturé",W214=""),"Date de clôture manquante",IF(OR(AND(T214&lt;&gt;"",R214&lt;&gt;"",T214&lt;R214),AND(U214&lt;&gt;"",T214&lt;&gt;"",U214&lt;T214)),"Chronologie incohérente",IF(AND(Q214="Oui",U214=""),"Rétablissement non daté","OK")))))))))</f>
        <v/>
      </c>
      <c r="AP214" s="16">
        <f>IF(R214&lt;&gt;"",R214,IF(S214&lt;&gt;"",S214,""))</f>
        <v/>
      </c>
      <c r="AQ214" s="7">
        <f>IF(AND(A214&lt;&gt;"",OR('Tableau de bord'!$C$9="",D214='Tableau de bord'!$C$9),OR('Tableau de bord'!$C$10="",E214='Tableau de bord'!$C$10),OR('Tableau de bord'!$C$11="",G214='Tableau de bord'!$C$11),OR('Tableau de bord'!$C$12="",H214='Tableau de bord'!$C$12),OR('Tableau de bord'!$C$13="",J214='Tableau de bord'!$C$13),OR('Tableau de bord'!$C$14="",N214='Tableau de bord'!$C$14),OR('Tableau de bord'!$C$15="",M214='Tableau de bord'!$C$15),OR('Tableau de bord'!$C$16="",O214='Tableau de bord'!$C$16),OR('Tableau de bord'!$C$17="",AD214='Tableau de bord'!$C$17)),1,0)</f>
        <v/>
      </c>
      <c r="AR214" s="7">
        <f>IF(AND(A214&lt;&gt;"",AP214&lt;&gt;""),IF(AND(AP214&gt;='Tableau de bord'!$C$5,AP214&lt;'Tableau de bord'!$C$6+1),1,0),0)</f>
        <v/>
      </c>
      <c r="AS214" s="7">
        <f>IF(AND(AQ214=1,AR214=1),1,0)</f>
        <v/>
      </c>
      <c r="AT214" s="7">
        <f>IF(AND(AS214=1,J214="Corrective"),1,0)</f>
        <v/>
      </c>
      <c r="AU214" s="7">
        <f>IF(AND(AS214=1,J214="Préventive"),1,0)</f>
        <v/>
      </c>
      <c r="AV214" s="7">
        <f>IF(AND(AS214=1,Q214="Oui"),1,0)</f>
        <v/>
      </c>
      <c r="AW214" s="21">
        <f>IF(AND(AV214=1,AJ214&lt;&gt;""),AJ214,0)</f>
        <v/>
      </c>
      <c r="AX214" s="21">
        <f>IF(AND(AS214=1,Y214&lt;&gt;""),Y214,0)</f>
        <v/>
      </c>
      <c r="AY214" s="22">
        <f>IF(AND(AS214=1,AH214&lt;&gt;""),AH214,0)</f>
        <v/>
      </c>
      <c r="AZ214" s="22">
        <f>IF(AS214=1,SUM(AE214:AF214),0)</f>
        <v/>
      </c>
      <c r="BA214" s="22">
        <f>IF(AND(AS214=1,AC214="Hors forfait"),AY214,0)</f>
        <v/>
      </c>
      <c r="BB214" s="7">
        <f>IF(AND(AS214=1,AK214&lt;&gt;""),1,0)</f>
        <v/>
      </c>
      <c r="BC214" s="7">
        <f>IF(AND(BB214=1,AK214="Oui"),1,0)</f>
        <v/>
      </c>
      <c r="BD214" s="7">
        <f>IF(AND(AS214=1,AL214&lt;&gt;""),1,0)</f>
        <v/>
      </c>
      <c r="BE214" s="7">
        <f>IF(AND(BD214=1,AL214="Oui"),1,0)</f>
        <v/>
      </c>
      <c r="BF214" s="7">
        <f>IF(AND(AQ214=1,AM214="Non"),1,0)</f>
        <v/>
      </c>
      <c r="BG214" s="21">
        <f>IF(AND(BF214=1,Z214&lt;&gt;""),Z214,0)</f>
        <v/>
      </c>
      <c r="BH214" s="7">
        <f>IF(AND(BF214=1,AN214="Oui"),1,0)</f>
        <v/>
      </c>
      <c r="BI214" s="7">
        <f>IF(AS214=1,N214,"")</f>
        <v/>
      </c>
      <c r="BJ214" s="7">
        <f>IF(BF214=1,N214,"")</f>
        <v/>
      </c>
      <c r="BK214" s="7">
        <f>IF(BF214=1,M214,"")</f>
        <v/>
      </c>
      <c r="BL214" s="7">
        <f>IF(AR214=1,D214&amp;" | "&amp;J214,"")</f>
        <v/>
      </c>
      <c r="BM214" s="7">
        <f>IF(AND(AR214=1,AL214="Non"),D214,"")</f>
        <v/>
      </c>
      <c r="BN214" s="7">
        <f>IF(OR(AO214="",AO214="OK"),0,1)</f>
        <v/>
      </c>
    </row>
    <row r="215" ht="18" customHeight="1">
      <c r="A215" s="7" t="n"/>
      <c r="B215" s="7" t="n"/>
      <c r="C215" s="7" t="n"/>
      <c r="D215" s="7" t="n"/>
      <c r="E215" s="7" t="n"/>
      <c r="F215" s="7" t="n"/>
      <c r="G215" s="7" t="n"/>
      <c r="H215" s="7" t="n"/>
      <c r="I215" s="7" t="n"/>
      <c r="J215" s="7" t="n"/>
      <c r="K215" s="7" t="n"/>
      <c r="L215" s="7" t="n"/>
      <c r="M215" s="7" t="n"/>
      <c r="N215" s="7" t="n"/>
      <c r="O215" s="7" t="n"/>
      <c r="P215" s="7" t="n"/>
      <c r="Q215" s="7" t="n"/>
      <c r="R215" s="20" t="n"/>
      <c r="S215" s="16" t="n"/>
      <c r="T215" s="20" t="n"/>
      <c r="U215" s="20" t="n"/>
      <c r="V215" s="16" t="n"/>
      <c r="W215" s="16" t="n"/>
      <c r="X215" s="21" t="n"/>
      <c r="Y215" s="21" t="n"/>
      <c r="Z215" s="21" t="n"/>
      <c r="AA215" s="21" t="n"/>
      <c r="AB215" s="21" t="n"/>
      <c r="AC215" s="7" t="n"/>
      <c r="AD215" s="7" t="n"/>
      <c r="AE215" s="22" t="n"/>
      <c r="AF215" s="22" t="n"/>
      <c r="AG215" s="22" t="n"/>
      <c r="AH215" s="22">
        <f>IF(A215="","",SUM(AE215:AG215))</f>
        <v/>
      </c>
      <c r="AI215" s="21">
        <f>IF(AND(R215&lt;&gt;"",T215&lt;&gt;""),(T215-R215)*24,"")</f>
        <v/>
      </c>
      <c r="AJ215" s="21">
        <f>IF(AND(R215&lt;&gt;"",U215&lt;&gt;""),(U215-R215)*24,"")</f>
        <v/>
      </c>
      <c r="AK215" s="7">
        <f>IF(OR(AA215="",AI215=""),"",IF(AI215&lt;=AA215,"Oui","Non"))</f>
        <v/>
      </c>
      <c r="AL215" s="7">
        <f>IF(OR(AB215="",AJ215=""),"",IF(AJ215&lt;=AB215,"Oui","Non"))</f>
        <v/>
      </c>
      <c r="AM215" s="7">
        <f>IF(A215="","",IF(OR(N215="Réalisé",N215="Clôturé"),"Oui","Non"))</f>
        <v/>
      </c>
      <c r="AN215" s="7">
        <f>IF(AM215="","",IF(AND(AM215="Non",S215&lt;&gt;"",S215&lt;'Tableau de bord'!$C$7),"Oui","Non"))</f>
        <v/>
      </c>
      <c r="AO215" s="7">
        <f>IF(A215="","",IF(COUNTIF($A$5:$A$504,A215)&gt;1,"N° d’OT en double",IF(COUNTIF('Sites et équipements'!$D$5:$D$204,F215)=0,"Code installation inconnu",IF(OR(D215="",J215="",N215="",M215=""),"Champ obligatoire manquant",IF(AND(R215="",S215=""),"Date de demande ou planifiée manquante",IF(AND(AM215="Oui",V215=""),"Date de réalisation manquante",IF(AND(N215="Clôturé",W215=""),"Date de clôture manquante",IF(OR(AND(T215&lt;&gt;"",R215&lt;&gt;"",T215&lt;R215),AND(U215&lt;&gt;"",T215&lt;&gt;"",U215&lt;T215)),"Chronologie incohérente",IF(AND(Q215="Oui",U215=""),"Rétablissement non daté","OK")))))))))</f>
        <v/>
      </c>
      <c r="AP215" s="16">
        <f>IF(R215&lt;&gt;"",R215,IF(S215&lt;&gt;"",S215,""))</f>
        <v/>
      </c>
      <c r="AQ215" s="7">
        <f>IF(AND(A215&lt;&gt;"",OR('Tableau de bord'!$C$9="",D215='Tableau de bord'!$C$9),OR('Tableau de bord'!$C$10="",E215='Tableau de bord'!$C$10),OR('Tableau de bord'!$C$11="",G215='Tableau de bord'!$C$11),OR('Tableau de bord'!$C$12="",H215='Tableau de bord'!$C$12),OR('Tableau de bord'!$C$13="",J215='Tableau de bord'!$C$13),OR('Tableau de bord'!$C$14="",N215='Tableau de bord'!$C$14),OR('Tableau de bord'!$C$15="",M215='Tableau de bord'!$C$15),OR('Tableau de bord'!$C$16="",O215='Tableau de bord'!$C$16),OR('Tableau de bord'!$C$17="",AD215='Tableau de bord'!$C$17)),1,0)</f>
        <v/>
      </c>
      <c r="AR215" s="7">
        <f>IF(AND(A215&lt;&gt;"",AP215&lt;&gt;""),IF(AND(AP215&gt;='Tableau de bord'!$C$5,AP215&lt;'Tableau de bord'!$C$6+1),1,0),0)</f>
        <v/>
      </c>
      <c r="AS215" s="7">
        <f>IF(AND(AQ215=1,AR215=1),1,0)</f>
        <v/>
      </c>
      <c r="AT215" s="7">
        <f>IF(AND(AS215=1,J215="Corrective"),1,0)</f>
        <v/>
      </c>
      <c r="AU215" s="7">
        <f>IF(AND(AS215=1,J215="Préventive"),1,0)</f>
        <v/>
      </c>
      <c r="AV215" s="7">
        <f>IF(AND(AS215=1,Q215="Oui"),1,0)</f>
        <v/>
      </c>
      <c r="AW215" s="21">
        <f>IF(AND(AV215=1,AJ215&lt;&gt;""),AJ215,0)</f>
        <v/>
      </c>
      <c r="AX215" s="21">
        <f>IF(AND(AS215=1,Y215&lt;&gt;""),Y215,0)</f>
        <v/>
      </c>
      <c r="AY215" s="22">
        <f>IF(AND(AS215=1,AH215&lt;&gt;""),AH215,0)</f>
        <v/>
      </c>
      <c r="AZ215" s="22">
        <f>IF(AS215=1,SUM(AE215:AF215),0)</f>
        <v/>
      </c>
      <c r="BA215" s="22">
        <f>IF(AND(AS215=1,AC215="Hors forfait"),AY215,0)</f>
        <v/>
      </c>
      <c r="BB215" s="7">
        <f>IF(AND(AS215=1,AK215&lt;&gt;""),1,0)</f>
        <v/>
      </c>
      <c r="BC215" s="7">
        <f>IF(AND(BB215=1,AK215="Oui"),1,0)</f>
        <v/>
      </c>
      <c r="BD215" s="7">
        <f>IF(AND(AS215=1,AL215&lt;&gt;""),1,0)</f>
        <v/>
      </c>
      <c r="BE215" s="7">
        <f>IF(AND(BD215=1,AL215="Oui"),1,0)</f>
        <v/>
      </c>
      <c r="BF215" s="7">
        <f>IF(AND(AQ215=1,AM215="Non"),1,0)</f>
        <v/>
      </c>
      <c r="BG215" s="21">
        <f>IF(AND(BF215=1,Z215&lt;&gt;""),Z215,0)</f>
        <v/>
      </c>
      <c r="BH215" s="7">
        <f>IF(AND(BF215=1,AN215="Oui"),1,0)</f>
        <v/>
      </c>
      <c r="BI215" s="7">
        <f>IF(AS215=1,N215,"")</f>
        <v/>
      </c>
      <c r="BJ215" s="7">
        <f>IF(BF215=1,N215,"")</f>
        <v/>
      </c>
      <c r="BK215" s="7">
        <f>IF(BF215=1,M215,"")</f>
        <v/>
      </c>
      <c r="BL215" s="7">
        <f>IF(AR215=1,D215&amp;" | "&amp;J215,"")</f>
        <v/>
      </c>
      <c r="BM215" s="7">
        <f>IF(AND(AR215=1,AL215="Non"),D215,"")</f>
        <v/>
      </c>
      <c r="BN215" s="7">
        <f>IF(OR(AO215="",AO215="OK"),0,1)</f>
        <v/>
      </c>
    </row>
    <row r="216" ht="18" customHeight="1">
      <c r="A216" s="7" t="n"/>
      <c r="B216" s="7" t="n"/>
      <c r="C216" s="7" t="n"/>
      <c r="D216" s="7" t="n"/>
      <c r="E216" s="7" t="n"/>
      <c r="F216" s="7" t="n"/>
      <c r="G216" s="7" t="n"/>
      <c r="H216" s="7" t="n"/>
      <c r="I216" s="7" t="n"/>
      <c r="J216" s="7" t="n"/>
      <c r="K216" s="7" t="n"/>
      <c r="L216" s="7" t="n"/>
      <c r="M216" s="7" t="n"/>
      <c r="N216" s="7" t="n"/>
      <c r="O216" s="7" t="n"/>
      <c r="P216" s="7" t="n"/>
      <c r="Q216" s="7" t="n"/>
      <c r="R216" s="20" t="n"/>
      <c r="S216" s="16" t="n"/>
      <c r="T216" s="20" t="n"/>
      <c r="U216" s="20" t="n"/>
      <c r="V216" s="16" t="n"/>
      <c r="W216" s="16" t="n"/>
      <c r="X216" s="21" t="n"/>
      <c r="Y216" s="21" t="n"/>
      <c r="Z216" s="21" t="n"/>
      <c r="AA216" s="21" t="n"/>
      <c r="AB216" s="21" t="n"/>
      <c r="AC216" s="7" t="n"/>
      <c r="AD216" s="7" t="n"/>
      <c r="AE216" s="22" t="n"/>
      <c r="AF216" s="22" t="n"/>
      <c r="AG216" s="22" t="n"/>
      <c r="AH216" s="22">
        <f>IF(A216="","",SUM(AE216:AG216))</f>
        <v/>
      </c>
      <c r="AI216" s="21">
        <f>IF(AND(R216&lt;&gt;"",T216&lt;&gt;""),(T216-R216)*24,"")</f>
        <v/>
      </c>
      <c r="AJ216" s="21">
        <f>IF(AND(R216&lt;&gt;"",U216&lt;&gt;""),(U216-R216)*24,"")</f>
        <v/>
      </c>
      <c r="AK216" s="7">
        <f>IF(OR(AA216="",AI216=""),"",IF(AI216&lt;=AA216,"Oui","Non"))</f>
        <v/>
      </c>
      <c r="AL216" s="7">
        <f>IF(OR(AB216="",AJ216=""),"",IF(AJ216&lt;=AB216,"Oui","Non"))</f>
        <v/>
      </c>
      <c r="AM216" s="7">
        <f>IF(A216="","",IF(OR(N216="Réalisé",N216="Clôturé"),"Oui","Non"))</f>
        <v/>
      </c>
      <c r="AN216" s="7">
        <f>IF(AM216="","",IF(AND(AM216="Non",S216&lt;&gt;"",S216&lt;'Tableau de bord'!$C$7),"Oui","Non"))</f>
        <v/>
      </c>
      <c r="AO216" s="7">
        <f>IF(A216="","",IF(COUNTIF($A$5:$A$504,A216)&gt;1,"N° d’OT en double",IF(COUNTIF('Sites et équipements'!$D$5:$D$204,F216)=0,"Code installation inconnu",IF(OR(D216="",J216="",N216="",M216=""),"Champ obligatoire manquant",IF(AND(R216="",S216=""),"Date de demande ou planifiée manquante",IF(AND(AM216="Oui",V216=""),"Date de réalisation manquante",IF(AND(N216="Clôturé",W216=""),"Date de clôture manquante",IF(OR(AND(T216&lt;&gt;"",R216&lt;&gt;"",T216&lt;R216),AND(U216&lt;&gt;"",T216&lt;&gt;"",U216&lt;T216)),"Chronologie incohérente",IF(AND(Q216="Oui",U216=""),"Rétablissement non daté","OK")))))))))</f>
        <v/>
      </c>
      <c r="AP216" s="16">
        <f>IF(R216&lt;&gt;"",R216,IF(S216&lt;&gt;"",S216,""))</f>
        <v/>
      </c>
      <c r="AQ216" s="7">
        <f>IF(AND(A216&lt;&gt;"",OR('Tableau de bord'!$C$9="",D216='Tableau de bord'!$C$9),OR('Tableau de bord'!$C$10="",E216='Tableau de bord'!$C$10),OR('Tableau de bord'!$C$11="",G216='Tableau de bord'!$C$11),OR('Tableau de bord'!$C$12="",H216='Tableau de bord'!$C$12),OR('Tableau de bord'!$C$13="",J216='Tableau de bord'!$C$13),OR('Tableau de bord'!$C$14="",N216='Tableau de bord'!$C$14),OR('Tableau de bord'!$C$15="",M216='Tableau de bord'!$C$15),OR('Tableau de bord'!$C$16="",O216='Tableau de bord'!$C$16),OR('Tableau de bord'!$C$17="",AD216='Tableau de bord'!$C$17)),1,0)</f>
        <v/>
      </c>
      <c r="AR216" s="7">
        <f>IF(AND(A216&lt;&gt;"",AP216&lt;&gt;""),IF(AND(AP216&gt;='Tableau de bord'!$C$5,AP216&lt;'Tableau de bord'!$C$6+1),1,0),0)</f>
        <v/>
      </c>
      <c r="AS216" s="7">
        <f>IF(AND(AQ216=1,AR216=1),1,0)</f>
        <v/>
      </c>
      <c r="AT216" s="7">
        <f>IF(AND(AS216=1,J216="Corrective"),1,0)</f>
        <v/>
      </c>
      <c r="AU216" s="7">
        <f>IF(AND(AS216=1,J216="Préventive"),1,0)</f>
        <v/>
      </c>
      <c r="AV216" s="7">
        <f>IF(AND(AS216=1,Q216="Oui"),1,0)</f>
        <v/>
      </c>
      <c r="AW216" s="21">
        <f>IF(AND(AV216=1,AJ216&lt;&gt;""),AJ216,0)</f>
        <v/>
      </c>
      <c r="AX216" s="21">
        <f>IF(AND(AS216=1,Y216&lt;&gt;""),Y216,0)</f>
        <v/>
      </c>
      <c r="AY216" s="22">
        <f>IF(AND(AS216=1,AH216&lt;&gt;""),AH216,0)</f>
        <v/>
      </c>
      <c r="AZ216" s="22">
        <f>IF(AS216=1,SUM(AE216:AF216),0)</f>
        <v/>
      </c>
      <c r="BA216" s="22">
        <f>IF(AND(AS216=1,AC216="Hors forfait"),AY216,0)</f>
        <v/>
      </c>
      <c r="BB216" s="7">
        <f>IF(AND(AS216=1,AK216&lt;&gt;""),1,0)</f>
        <v/>
      </c>
      <c r="BC216" s="7">
        <f>IF(AND(BB216=1,AK216="Oui"),1,0)</f>
        <v/>
      </c>
      <c r="BD216" s="7">
        <f>IF(AND(AS216=1,AL216&lt;&gt;""),1,0)</f>
        <v/>
      </c>
      <c r="BE216" s="7">
        <f>IF(AND(BD216=1,AL216="Oui"),1,0)</f>
        <v/>
      </c>
      <c r="BF216" s="7">
        <f>IF(AND(AQ216=1,AM216="Non"),1,0)</f>
        <v/>
      </c>
      <c r="BG216" s="21">
        <f>IF(AND(BF216=1,Z216&lt;&gt;""),Z216,0)</f>
        <v/>
      </c>
      <c r="BH216" s="7">
        <f>IF(AND(BF216=1,AN216="Oui"),1,0)</f>
        <v/>
      </c>
      <c r="BI216" s="7">
        <f>IF(AS216=1,N216,"")</f>
        <v/>
      </c>
      <c r="BJ216" s="7">
        <f>IF(BF216=1,N216,"")</f>
        <v/>
      </c>
      <c r="BK216" s="7">
        <f>IF(BF216=1,M216,"")</f>
        <v/>
      </c>
      <c r="BL216" s="7">
        <f>IF(AR216=1,D216&amp;" | "&amp;J216,"")</f>
        <v/>
      </c>
      <c r="BM216" s="7">
        <f>IF(AND(AR216=1,AL216="Non"),D216,"")</f>
        <v/>
      </c>
      <c r="BN216" s="7">
        <f>IF(OR(AO216="",AO216="OK"),0,1)</f>
        <v/>
      </c>
    </row>
    <row r="217" ht="18" customHeight="1">
      <c r="A217" s="7" t="n"/>
      <c r="B217" s="7" t="n"/>
      <c r="C217" s="7" t="n"/>
      <c r="D217" s="7" t="n"/>
      <c r="E217" s="7" t="n"/>
      <c r="F217" s="7" t="n"/>
      <c r="G217" s="7" t="n"/>
      <c r="H217" s="7" t="n"/>
      <c r="I217" s="7" t="n"/>
      <c r="J217" s="7" t="n"/>
      <c r="K217" s="7" t="n"/>
      <c r="L217" s="7" t="n"/>
      <c r="M217" s="7" t="n"/>
      <c r="N217" s="7" t="n"/>
      <c r="O217" s="7" t="n"/>
      <c r="P217" s="7" t="n"/>
      <c r="Q217" s="7" t="n"/>
      <c r="R217" s="20" t="n"/>
      <c r="S217" s="16" t="n"/>
      <c r="T217" s="20" t="n"/>
      <c r="U217" s="20" t="n"/>
      <c r="V217" s="16" t="n"/>
      <c r="W217" s="16" t="n"/>
      <c r="X217" s="21" t="n"/>
      <c r="Y217" s="21" t="n"/>
      <c r="Z217" s="21" t="n"/>
      <c r="AA217" s="21" t="n"/>
      <c r="AB217" s="21" t="n"/>
      <c r="AC217" s="7" t="n"/>
      <c r="AD217" s="7" t="n"/>
      <c r="AE217" s="22" t="n"/>
      <c r="AF217" s="22" t="n"/>
      <c r="AG217" s="22" t="n"/>
      <c r="AH217" s="22">
        <f>IF(A217="","",SUM(AE217:AG217))</f>
        <v/>
      </c>
      <c r="AI217" s="21">
        <f>IF(AND(R217&lt;&gt;"",T217&lt;&gt;""),(T217-R217)*24,"")</f>
        <v/>
      </c>
      <c r="AJ217" s="21">
        <f>IF(AND(R217&lt;&gt;"",U217&lt;&gt;""),(U217-R217)*24,"")</f>
        <v/>
      </c>
      <c r="AK217" s="7">
        <f>IF(OR(AA217="",AI217=""),"",IF(AI217&lt;=AA217,"Oui","Non"))</f>
        <v/>
      </c>
      <c r="AL217" s="7">
        <f>IF(OR(AB217="",AJ217=""),"",IF(AJ217&lt;=AB217,"Oui","Non"))</f>
        <v/>
      </c>
      <c r="AM217" s="7">
        <f>IF(A217="","",IF(OR(N217="Réalisé",N217="Clôturé"),"Oui","Non"))</f>
        <v/>
      </c>
      <c r="AN217" s="7">
        <f>IF(AM217="","",IF(AND(AM217="Non",S217&lt;&gt;"",S217&lt;'Tableau de bord'!$C$7),"Oui","Non"))</f>
        <v/>
      </c>
      <c r="AO217" s="7">
        <f>IF(A217="","",IF(COUNTIF($A$5:$A$504,A217)&gt;1,"N° d’OT en double",IF(COUNTIF('Sites et équipements'!$D$5:$D$204,F217)=0,"Code installation inconnu",IF(OR(D217="",J217="",N217="",M217=""),"Champ obligatoire manquant",IF(AND(R217="",S217=""),"Date de demande ou planifiée manquante",IF(AND(AM217="Oui",V217=""),"Date de réalisation manquante",IF(AND(N217="Clôturé",W217=""),"Date de clôture manquante",IF(OR(AND(T217&lt;&gt;"",R217&lt;&gt;"",T217&lt;R217),AND(U217&lt;&gt;"",T217&lt;&gt;"",U217&lt;T217)),"Chronologie incohérente",IF(AND(Q217="Oui",U217=""),"Rétablissement non daté","OK")))))))))</f>
        <v/>
      </c>
      <c r="AP217" s="16">
        <f>IF(R217&lt;&gt;"",R217,IF(S217&lt;&gt;"",S217,""))</f>
        <v/>
      </c>
      <c r="AQ217" s="7">
        <f>IF(AND(A217&lt;&gt;"",OR('Tableau de bord'!$C$9="",D217='Tableau de bord'!$C$9),OR('Tableau de bord'!$C$10="",E217='Tableau de bord'!$C$10),OR('Tableau de bord'!$C$11="",G217='Tableau de bord'!$C$11),OR('Tableau de bord'!$C$12="",H217='Tableau de bord'!$C$12),OR('Tableau de bord'!$C$13="",J217='Tableau de bord'!$C$13),OR('Tableau de bord'!$C$14="",N217='Tableau de bord'!$C$14),OR('Tableau de bord'!$C$15="",M217='Tableau de bord'!$C$15),OR('Tableau de bord'!$C$16="",O217='Tableau de bord'!$C$16),OR('Tableau de bord'!$C$17="",AD217='Tableau de bord'!$C$17)),1,0)</f>
        <v/>
      </c>
      <c r="AR217" s="7">
        <f>IF(AND(A217&lt;&gt;"",AP217&lt;&gt;""),IF(AND(AP217&gt;='Tableau de bord'!$C$5,AP217&lt;'Tableau de bord'!$C$6+1),1,0),0)</f>
        <v/>
      </c>
      <c r="AS217" s="7">
        <f>IF(AND(AQ217=1,AR217=1),1,0)</f>
        <v/>
      </c>
      <c r="AT217" s="7">
        <f>IF(AND(AS217=1,J217="Corrective"),1,0)</f>
        <v/>
      </c>
      <c r="AU217" s="7">
        <f>IF(AND(AS217=1,J217="Préventive"),1,0)</f>
        <v/>
      </c>
      <c r="AV217" s="7">
        <f>IF(AND(AS217=1,Q217="Oui"),1,0)</f>
        <v/>
      </c>
      <c r="AW217" s="21">
        <f>IF(AND(AV217=1,AJ217&lt;&gt;""),AJ217,0)</f>
        <v/>
      </c>
      <c r="AX217" s="21">
        <f>IF(AND(AS217=1,Y217&lt;&gt;""),Y217,0)</f>
        <v/>
      </c>
      <c r="AY217" s="22">
        <f>IF(AND(AS217=1,AH217&lt;&gt;""),AH217,0)</f>
        <v/>
      </c>
      <c r="AZ217" s="22">
        <f>IF(AS217=1,SUM(AE217:AF217),0)</f>
        <v/>
      </c>
      <c r="BA217" s="22">
        <f>IF(AND(AS217=1,AC217="Hors forfait"),AY217,0)</f>
        <v/>
      </c>
      <c r="BB217" s="7">
        <f>IF(AND(AS217=1,AK217&lt;&gt;""),1,0)</f>
        <v/>
      </c>
      <c r="BC217" s="7">
        <f>IF(AND(BB217=1,AK217="Oui"),1,0)</f>
        <v/>
      </c>
      <c r="BD217" s="7">
        <f>IF(AND(AS217=1,AL217&lt;&gt;""),1,0)</f>
        <v/>
      </c>
      <c r="BE217" s="7">
        <f>IF(AND(BD217=1,AL217="Oui"),1,0)</f>
        <v/>
      </c>
      <c r="BF217" s="7">
        <f>IF(AND(AQ217=1,AM217="Non"),1,0)</f>
        <v/>
      </c>
      <c r="BG217" s="21">
        <f>IF(AND(BF217=1,Z217&lt;&gt;""),Z217,0)</f>
        <v/>
      </c>
      <c r="BH217" s="7">
        <f>IF(AND(BF217=1,AN217="Oui"),1,0)</f>
        <v/>
      </c>
      <c r="BI217" s="7">
        <f>IF(AS217=1,N217,"")</f>
        <v/>
      </c>
      <c r="BJ217" s="7">
        <f>IF(BF217=1,N217,"")</f>
        <v/>
      </c>
      <c r="BK217" s="7">
        <f>IF(BF217=1,M217,"")</f>
        <v/>
      </c>
      <c r="BL217" s="7">
        <f>IF(AR217=1,D217&amp;" | "&amp;J217,"")</f>
        <v/>
      </c>
      <c r="BM217" s="7">
        <f>IF(AND(AR217=1,AL217="Non"),D217,"")</f>
        <v/>
      </c>
      <c r="BN217" s="7">
        <f>IF(OR(AO217="",AO217="OK"),0,1)</f>
        <v/>
      </c>
    </row>
    <row r="218" ht="18" customHeight="1">
      <c r="A218" s="7" t="n"/>
      <c r="B218" s="7" t="n"/>
      <c r="C218" s="7" t="n"/>
      <c r="D218" s="7" t="n"/>
      <c r="E218" s="7" t="n"/>
      <c r="F218" s="7" t="n"/>
      <c r="G218" s="7" t="n"/>
      <c r="H218" s="7" t="n"/>
      <c r="I218" s="7" t="n"/>
      <c r="J218" s="7" t="n"/>
      <c r="K218" s="7" t="n"/>
      <c r="L218" s="7" t="n"/>
      <c r="M218" s="7" t="n"/>
      <c r="N218" s="7" t="n"/>
      <c r="O218" s="7" t="n"/>
      <c r="P218" s="7" t="n"/>
      <c r="Q218" s="7" t="n"/>
      <c r="R218" s="20" t="n"/>
      <c r="S218" s="16" t="n"/>
      <c r="T218" s="20" t="n"/>
      <c r="U218" s="20" t="n"/>
      <c r="V218" s="16" t="n"/>
      <c r="W218" s="16" t="n"/>
      <c r="X218" s="21" t="n"/>
      <c r="Y218" s="21" t="n"/>
      <c r="Z218" s="21" t="n"/>
      <c r="AA218" s="21" t="n"/>
      <c r="AB218" s="21" t="n"/>
      <c r="AC218" s="7" t="n"/>
      <c r="AD218" s="7" t="n"/>
      <c r="AE218" s="22" t="n"/>
      <c r="AF218" s="22" t="n"/>
      <c r="AG218" s="22" t="n"/>
      <c r="AH218" s="22">
        <f>IF(A218="","",SUM(AE218:AG218))</f>
        <v/>
      </c>
      <c r="AI218" s="21">
        <f>IF(AND(R218&lt;&gt;"",T218&lt;&gt;""),(T218-R218)*24,"")</f>
        <v/>
      </c>
      <c r="AJ218" s="21">
        <f>IF(AND(R218&lt;&gt;"",U218&lt;&gt;""),(U218-R218)*24,"")</f>
        <v/>
      </c>
      <c r="AK218" s="7">
        <f>IF(OR(AA218="",AI218=""),"",IF(AI218&lt;=AA218,"Oui","Non"))</f>
        <v/>
      </c>
      <c r="AL218" s="7">
        <f>IF(OR(AB218="",AJ218=""),"",IF(AJ218&lt;=AB218,"Oui","Non"))</f>
        <v/>
      </c>
      <c r="AM218" s="7">
        <f>IF(A218="","",IF(OR(N218="Réalisé",N218="Clôturé"),"Oui","Non"))</f>
        <v/>
      </c>
      <c r="AN218" s="7">
        <f>IF(AM218="","",IF(AND(AM218="Non",S218&lt;&gt;"",S218&lt;'Tableau de bord'!$C$7),"Oui","Non"))</f>
        <v/>
      </c>
      <c r="AO218" s="7">
        <f>IF(A218="","",IF(COUNTIF($A$5:$A$504,A218)&gt;1,"N° d’OT en double",IF(COUNTIF('Sites et équipements'!$D$5:$D$204,F218)=0,"Code installation inconnu",IF(OR(D218="",J218="",N218="",M218=""),"Champ obligatoire manquant",IF(AND(R218="",S218=""),"Date de demande ou planifiée manquante",IF(AND(AM218="Oui",V218=""),"Date de réalisation manquante",IF(AND(N218="Clôturé",W218=""),"Date de clôture manquante",IF(OR(AND(T218&lt;&gt;"",R218&lt;&gt;"",T218&lt;R218),AND(U218&lt;&gt;"",T218&lt;&gt;"",U218&lt;T218)),"Chronologie incohérente",IF(AND(Q218="Oui",U218=""),"Rétablissement non daté","OK")))))))))</f>
        <v/>
      </c>
      <c r="AP218" s="16">
        <f>IF(R218&lt;&gt;"",R218,IF(S218&lt;&gt;"",S218,""))</f>
        <v/>
      </c>
      <c r="AQ218" s="7">
        <f>IF(AND(A218&lt;&gt;"",OR('Tableau de bord'!$C$9="",D218='Tableau de bord'!$C$9),OR('Tableau de bord'!$C$10="",E218='Tableau de bord'!$C$10),OR('Tableau de bord'!$C$11="",G218='Tableau de bord'!$C$11),OR('Tableau de bord'!$C$12="",H218='Tableau de bord'!$C$12),OR('Tableau de bord'!$C$13="",J218='Tableau de bord'!$C$13),OR('Tableau de bord'!$C$14="",N218='Tableau de bord'!$C$14),OR('Tableau de bord'!$C$15="",M218='Tableau de bord'!$C$15),OR('Tableau de bord'!$C$16="",O218='Tableau de bord'!$C$16),OR('Tableau de bord'!$C$17="",AD218='Tableau de bord'!$C$17)),1,0)</f>
        <v/>
      </c>
      <c r="AR218" s="7">
        <f>IF(AND(A218&lt;&gt;"",AP218&lt;&gt;""),IF(AND(AP218&gt;='Tableau de bord'!$C$5,AP218&lt;'Tableau de bord'!$C$6+1),1,0),0)</f>
        <v/>
      </c>
      <c r="AS218" s="7">
        <f>IF(AND(AQ218=1,AR218=1),1,0)</f>
        <v/>
      </c>
      <c r="AT218" s="7">
        <f>IF(AND(AS218=1,J218="Corrective"),1,0)</f>
        <v/>
      </c>
      <c r="AU218" s="7">
        <f>IF(AND(AS218=1,J218="Préventive"),1,0)</f>
        <v/>
      </c>
      <c r="AV218" s="7">
        <f>IF(AND(AS218=1,Q218="Oui"),1,0)</f>
        <v/>
      </c>
      <c r="AW218" s="21">
        <f>IF(AND(AV218=1,AJ218&lt;&gt;""),AJ218,0)</f>
        <v/>
      </c>
      <c r="AX218" s="21">
        <f>IF(AND(AS218=1,Y218&lt;&gt;""),Y218,0)</f>
        <v/>
      </c>
      <c r="AY218" s="22">
        <f>IF(AND(AS218=1,AH218&lt;&gt;""),AH218,0)</f>
        <v/>
      </c>
      <c r="AZ218" s="22">
        <f>IF(AS218=1,SUM(AE218:AF218),0)</f>
        <v/>
      </c>
      <c r="BA218" s="22">
        <f>IF(AND(AS218=1,AC218="Hors forfait"),AY218,0)</f>
        <v/>
      </c>
      <c r="BB218" s="7">
        <f>IF(AND(AS218=1,AK218&lt;&gt;""),1,0)</f>
        <v/>
      </c>
      <c r="BC218" s="7">
        <f>IF(AND(BB218=1,AK218="Oui"),1,0)</f>
        <v/>
      </c>
      <c r="BD218" s="7">
        <f>IF(AND(AS218=1,AL218&lt;&gt;""),1,0)</f>
        <v/>
      </c>
      <c r="BE218" s="7">
        <f>IF(AND(BD218=1,AL218="Oui"),1,0)</f>
        <v/>
      </c>
      <c r="BF218" s="7">
        <f>IF(AND(AQ218=1,AM218="Non"),1,0)</f>
        <v/>
      </c>
      <c r="BG218" s="21">
        <f>IF(AND(BF218=1,Z218&lt;&gt;""),Z218,0)</f>
        <v/>
      </c>
      <c r="BH218" s="7">
        <f>IF(AND(BF218=1,AN218="Oui"),1,0)</f>
        <v/>
      </c>
      <c r="BI218" s="7">
        <f>IF(AS218=1,N218,"")</f>
        <v/>
      </c>
      <c r="BJ218" s="7">
        <f>IF(BF218=1,N218,"")</f>
        <v/>
      </c>
      <c r="BK218" s="7">
        <f>IF(BF218=1,M218,"")</f>
        <v/>
      </c>
      <c r="BL218" s="7">
        <f>IF(AR218=1,D218&amp;" | "&amp;J218,"")</f>
        <v/>
      </c>
      <c r="BM218" s="7">
        <f>IF(AND(AR218=1,AL218="Non"),D218,"")</f>
        <v/>
      </c>
      <c r="BN218" s="7">
        <f>IF(OR(AO218="",AO218="OK"),0,1)</f>
        <v/>
      </c>
    </row>
    <row r="219" ht="18" customHeight="1">
      <c r="A219" s="7" t="n"/>
      <c r="B219" s="7" t="n"/>
      <c r="C219" s="7" t="n"/>
      <c r="D219" s="7" t="n"/>
      <c r="E219" s="7" t="n"/>
      <c r="F219" s="7" t="n"/>
      <c r="G219" s="7" t="n"/>
      <c r="H219" s="7" t="n"/>
      <c r="I219" s="7" t="n"/>
      <c r="J219" s="7" t="n"/>
      <c r="K219" s="7" t="n"/>
      <c r="L219" s="7" t="n"/>
      <c r="M219" s="7" t="n"/>
      <c r="N219" s="7" t="n"/>
      <c r="O219" s="7" t="n"/>
      <c r="P219" s="7" t="n"/>
      <c r="Q219" s="7" t="n"/>
      <c r="R219" s="20" t="n"/>
      <c r="S219" s="16" t="n"/>
      <c r="T219" s="20" t="n"/>
      <c r="U219" s="20" t="n"/>
      <c r="V219" s="16" t="n"/>
      <c r="W219" s="16" t="n"/>
      <c r="X219" s="21" t="n"/>
      <c r="Y219" s="21" t="n"/>
      <c r="Z219" s="21" t="n"/>
      <c r="AA219" s="21" t="n"/>
      <c r="AB219" s="21" t="n"/>
      <c r="AC219" s="7" t="n"/>
      <c r="AD219" s="7" t="n"/>
      <c r="AE219" s="22" t="n"/>
      <c r="AF219" s="22" t="n"/>
      <c r="AG219" s="22" t="n"/>
      <c r="AH219" s="22">
        <f>IF(A219="","",SUM(AE219:AG219))</f>
        <v/>
      </c>
      <c r="AI219" s="21">
        <f>IF(AND(R219&lt;&gt;"",T219&lt;&gt;""),(T219-R219)*24,"")</f>
        <v/>
      </c>
      <c r="AJ219" s="21">
        <f>IF(AND(R219&lt;&gt;"",U219&lt;&gt;""),(U219-R219)*24,"")</f>
        <v/>
      </c>
      <c r="AK219" s="7">
        <f>IF(OR(AA219="",AI219=""),"",IF(AI219&lt;=AA219,"Oui","Non"))</f>
        <v/>
      </c>
      <c r="AL219" s="7">
        <f>IF(OR(AB219="",AJ219=""),"",IF(AJ219&lt;=AB219,"Oui","Non"))</f>
        <v/>
      </c>
      <c r="AM219" s="7">
        <f>IF(A219="","",IF(OR(N219="Réalisé",N219="Clôturé"),"Oui","Non"))</f>
        <v/>
      </c>
      <c r="AN219" s="7">
        <f>IF(AM219="","",IF(AND(AM219="Non",S219&lt;&gt;"",S219&lt;'Tableau de bord'!$C$7),"Oui","Non"))</f>
        <v/>
      </c>
      <c r="AO219" s="7">
        <f>IF(A219="","",IF(COUNTIF($A$5:$A$504,A219)&gt;1,"N° d’OT en double",IF(COUNTIF('Sites et équipements'!$D$5:$D$204,F219)=0,"Code installation inconnu",IF(OR(D219="",J219="",N219="",M219=""),"Champ obligatoire manquant",IF(AND(R219="",S219=""),"Date de demande ou planifiée manquante",IF(AND(AM219="Oui",V219=""),"Date de réalisation manquante",IF(AND(N219="Clôturé",W219=""),"Date de clôture manquante",IF(OR(AND(T219&lt;&gt;"",R219&lt;&gt;"",T219&lt;R219),AND(U219&lt;&gt;"",T219&lt;&gt;"",U219&lt;T219)),"Chronologie incohérente",IF(AND(Q219="Oui",U219=""),"Rétablissement non daté","OK")))))))))</f>
        <v/>
      </c>
      <c r="AP219" s="16">
        <f>IF(R219&lt;&gt;"",R219,IF(S219&lt;&gt;"",S219,""))</f>
        <v/>
      </c>
      <c r="AQ219" s="7">
        <f>IF(AND(A219&lt;&gt;"",OR('Tableau de bord'!$C$9="",D219='Tableau de bord'!$C$9),OR('Tableau de bord'!$C$10="",E219='Tableau de bord'!$C$10),OR('Tableau de bord'!$C$11="",G219='Tableau de bord'!$C$11),OR('Tableau de bord'!$C$12="",H219='Tableau de bord'!$C$12),OR('Tableau de bord'!$C$13="",J219='Tableau de bord'!$C$13),OR('Tableau de bord'!$C$14="",N219='Tableau de bord'!$C$14),OR('Tableau de bord'!$C$15="",M219='Tableau de bord'!$C$15),OR('Tableau de bord'!$C$16="",O219='Tableau de bord'!$C$16),OR('Tableau de bord'!$C$17="",AD219='Tableau de bord'!$C$17)),1,0)</f>
        <v/>
      </c>
      <c r="AR219" s="7">
        <f>IF(AND(A219&lt;&gt;"",AP219&lt;&gt;""),IF(AND(AP219&gt;='Tableau de bord'!$C$5,AP219&lt;'Tableau de bord'!$C$6+1),1,0),0)</f>
        <v/>
      </c>
      <c r="AS219" s="7">
        <f>IF(AND(AQ219=1,AR219=1),1,0)</f>
        <v/>
      </c>
      <c r="AT219" s="7">
        <f>IF(AND(AS219=1,J219="Corrective"),1,0)</f>
        <v/>
      </c>
      <c r="AU219" s="7">
        <f>IF(AND(AS219=1,J219="Préventive"),1,0)</f>
        <v/>
      </c>
      <c r="AV219" s="7">
        <f>IF(AND(AS219=1,Q219="Oui"),1,0)</f>
        <v/>
      </c>
      <c r="AW219" s="21">
        <f>IF(AND(AV219=1,AJ219&lt;&gt;""),AJ219,0)</f>
        <v/>
      </c>
      <c r="AX219" s="21">
        <f>IF(AND(AS219=1,Y219&lt;&gt;""),Y219,0)</f>
        <v/>
      </c>
      <c r="AY219" s="22">
        <f>IF(AND(AS219=1,AH219&lt;&gt;""),AH219,0)</f>
        <v/>
      </c>
      <c r="AZ219" s="22">
        <f>IF(AS219=1,SUM(AE219:AF219),0)</f>
        <v/>
      </c>
      <c r="BA219" s="22">
        <f>IF(AND(AS219=1,AC219="Hors forfait"),AY219,0)</f>
        <v/>
      </c>
      <c r="BB219" s="7">
        <f>IF(AND(AS219=1,AK219&lt;&gt;""),1,0)</f>
        <v/>
      </c>
      <c r="BC219" s="7">
        <f>IF(AND(BB219=1,AK219="Oui"),1,0)</f>
        <v/>
      </c>
      <c r="BD219" s="7">
        <f>IF(AND(AS219=1,AL219&lt;&gt;""),1,0)</f>
        <v/>
      </c>
      <c r="BE219" s="7">
        <f>IF(AND(BD219=1,AL219="Oui"),1,0)</f>
        <v/>
      </c>
      <c r="BF219" s="7">
        <f>IF(AND(AQ219=1,AM219="Non"),1,0)</f>
        <v/>
      </c>
      <c r="BG219" s="21">
        <f>IF(AND(BF219=1,Z219&lt;&gt;""),Z219,0)</f>
        <v/>
      </c>
      <c r="BH219" s="7">
        <f>IF(AND(BF219=1,AN219="Oui"),1,0)</f>
        <v/>
      </c>
      <c r="BI219" s="7">
        <f>IF(AS219=1,N219,"")</f>
        <v/>
      </c>
      <c r="BJ219" s="7">
        <f>IF(BF219=1,N219,"")</f>
        <v/>
      </c>
      <c r="BK219" s="7">
        <f>IF(BF219=1,M219,"")</f>
        <v/>
      </c>
      <c r="BL219" s="7">
        <f>IF(AR219=1,D219&amp;" | "&amp;J219,"")</f>
        <v/>
      </c>
      <c r="BM219" s="7">
        <f>IF(AND(AR219=1,AL219="Non"),D219,"")</f>
        <v/>
      </c>
      <c r="BN219" s="7">
        <f>IF(OR(AO219="",AO219="OK"),0,1)</f>
        <v/>
      </c>
    </row>
    <row r="220" ht="18" customHeight="1">
      <c r="A220" s="7" t="n"/>
      <c r="B220" s="7" t="n"/>
      <c r="C220" s="7" t="n"/>
      <c r="D220" s="7" t="n"/>
      <c r="E220" s="7" t="n"/>
      <c r="F220" s="7" t="n"/>
      <c r="G220" s="7" t="n"/>
      <c r="H220" s="7" t="n"/>
      <c r="I220" s="7" t="n"/>
      <c r="J220" s="7" t="n"/>
      <c r="K220" s="7" t="n"/>
      <c r="L220" s="7" t="n"/>
      <c r="M220" s="7" t="n"/>
      <c r="N220" s="7" t="n"/>
      <c r="O220" s="7" t="n"/>
      <c r="P220" s="7" t="n"/>
      <c r="Q220" s="7" t="n"/>
      <c r="R220" s="20" t="n"/>
      <c r="S220" s="16" t="n"/>
      <c r="T220" s="20" t="n"/>
      <c r="U220" s="20" t="n"/>
      <c r="V220" s="16" t="n"/>
      <c r="W220" s="16" t="n"/>
      <c r="X220" s="21" t="n"/>
      <c r="Y220" s="21" t="n"/>
      <c r="Z220" s="21" t="n"/>
      <c r="AA220" s="21" t="n"/>
      <c r="AB220" s="21" t="n"/>
      <c r="AC220" s="7" t="n"/>
      <c r="AD220" s="7" t="n"/>
      <c r="AE220" s="22" t="n"/>
      <c r="AF220" s="22" t="n"/>
      <c r="AG220" s="22" t="n"/>
      <c r="AH220" s="22">
        <f>IF(A220="","",SUM(AE220:AG220))</f>
        <v/>
      </c>
      <c r="AI220" s="21">
        <f>IF(AND(R220&lt;&gt;"",T220&lt;&gt;""),(T220-R220)*24,"")</f>
        <v/>
      </c>
      <c r="AJ220" s="21">
        <f>IF(AND(R220&lt;&gt;"",U220&lt;&gt;""),(U220-R220)*24,"")</f>
        <v/>
      </c>
      <c r="AK220" s="7">
        <f>IF(OR(AA220="",AI220=""),"",IF(AI220&lt;=AA220,"Oui","Non"))</f>
        <v/>
      </c>
      <c r="AL220" s="7">
        <f>IF(OR(AB220="",AJ220=""),"",IF(AJ220&lt;=AB220,"Oui","Non"))</f>
        <v/>
      </c>
      <c r="AM220" s="7">
        <f>IF(A220="","",IF(OR(N220="Réalisé",N220="Clôturé"),"Oui","Non"))</f>
        <v/>
      </c>
      <c r="AN220" s="7">
        <f>IF(AM220="","",IF(AND(AM220="Non",S220&lt;&gt;"",S220&lt;'Tableau de bord'!$C$7),"Oui","Non"))</f>
        <v/>
      </c>
      <c r="AO220" s="7">
        <f>IF(A220="","",IF(COUNTIF($A$5:$A$504,A220)&gt;1,"N° d’OT en double",IF(COUNTIF('Sites et équipements'!$D$5:$D$204,F220)=0,"Code installation inconnu",IF(OR(D220="",J220="",N220="",M220=""),"Champ obligatoire manquant",IF(AND(R220="",S220=""),"Date de demande ou planifiée manquante",IF(AND(AM220="Oui",V220=""),"Date de réalisation manquante",IF(AND(N220="Clôturé",W220=""),"Date de clôture manquante",IF(OR(AND(T220&lt;&gt;"",R220&lt;&gt;"",T220&lt;R220),AND(U220&lt;&gt;"",T220&lt;&gt;"",U220&lt;T220)),"Chronologie incohérente",IF(AND(Q220="Oui",U220=""),"Rétablissement non daté","OK")))))))))</f>
        <v/>
      </c>
      <c r="AP220" s="16">
        <f>IF(R220&lt;&gt;"",R220,IF(S220&lt;&gt;"",S220,""))</f>
        <v/>
      </c>
      <c r="AQ220" s="7">
        <f>IF(AND(A220&lt;&gt;"",OR('Tableau de bord'!$C$9="",D220='Tableau de bord'!$C$9),OR('Tableau de bord'!$C$10="",E220='Tableau de bord'!$C$10),OR('Tableau de bord'!$C$11="",G220='Tableau de bord'!$C$11),OR('Tableau de bord'!$C$12="",H220='Tableau de bord'!$C$12),OR('Tableau de bord'!$C$13="",J220='Tableau de bord'!$C$13),OR('Tableau de bord'!$C$14="",N220='Tableau de bord'!$C$14),OR('Tableau de bord'!$C$15="",M220='Tableau de bord'!$C$15),OR('Tableau de bord'!$C$16="",O220='Tableau de bord'!$C$16),OR('Tableau de bord'!$C$17="",AD220='Tableau de bord'!$C$17)),1,0)</f>
        <v/>
      </c>
      <c r="AR220" s="7">
        <f>IF(AND(A220&lt;&gt;"",AP220&lt;&gt;""),IF(AND(AP220&gt;='Tableau de bord'!$C$5,AP220&lt;'Tableau de bord'!$C$6+1),1,0),0)</f>
        <v/>
      </c>
      <c r="AS220" s="7">
        <f>IF(AND(AQ220=1,AR220=1),1,0)</f>
        <v/>
      </c>
      <c r="AT220" s="7">
        <f>IF(AND(AS220=1,J220="Corrective"),1,0)</f>
        <v/>
      </c>
      <c r="AU220" s="7">
        <f>IF(AND(AS220=1,J220="Préventive"),1,0)</f>
        <v/>
      </c>
      <c r="AV220" s="7">
        <f>IF(AND(AS220=1,Q220="Oui"),1,0)</f>
        <v/>
      </c>
      <c r="AW220" s="21">
        <f>IF(AND(AV220=1,AJ220&lt;&gt;""),AJ220,0)</f>
        <v/>
      </c>
      <c r="AX220" s="21">
        <f>IF(AND(AS220=1,Y220&lt;&gt;""),Y220,0)</f>
        <v/>
      </c>
      <c r="AY220" s="22">
        <f>IF(AND(AS220=1,AH220&lt;&gt;""),AH220,0)</f>
        <v/>
      </c>
      <c r="AZ220" s="22">
        <f>IF(AS220=1,SUM(AE220:AF220),0)</f>
        <v/>
      </c>
      <c r="BA220" s="22">
        <f>IF(AND(AS220=1,AC220="Hors forfait"),AY220,0)</f>
        <v/>
      </c>
      <c r="BB220" s="7">
        <f>IF(AND(AS220=1,AK220&lt;&gt;""),1,0)</f>
        <v/>
      </c>
      <c r="BC220" s="7">
        <f>IF(AND(BB220=1,AK220="Oui"),1,0)</f>
        <v/>
      </c>
      <c r="BD220" s="7">
        <f>IF(AND(AS220=1,AL220&lt;&gt;""),1,0)</f>
        <v/>
      </c>
      <c r="BE220" s="7">
        <f>IF(AND(BD220=1,AL220="Oui"),1,0)</f>
        <v/>
      </c>
      <c r="BF220" s="7">
        <f>IF(AND(AQ220=1,AM220="Non"),1,0)</f>
        <v/>
      </c>
      <c r="BG220" s="21">
        <f>IF(AND(BF220=1,Z220&lt;&gt;""),Z220,0)</f>
        <v/>
      </c>
      <c r="BH220" s="7">
        <f>IF(AND(BF220=1,AN220="Oui"),1,0)</f>
        <v/>
      </c>
      <c r="BI220" s="7">
        <f>IF(AS220=1,N220,"")</f>
        <v/>
      </c>
      <c r="BJ220" s="7">
        <f>IF(BF220=1,N220,"")</f>
        <v/>
      </c>
      <c r="BK220" s="7">
        <f>IF(BF220=1,M220,"")</f>
        <v/>
      </c>
      <c r="BL220" s="7">
        <f>IF(AR220=1,D220&amp;" | "&amp;J220,"")</f>
        <v/>
      </c>
      <c r="BM220" s="7">
        <f>IF(AND(AR220=1,AL220="Non"),D220,"")</f>
        <v/>
      </c>
      <c r="BN220" s="7">
        <f>IF(OR(AO220="",AO220="OK"),0,1)</f>
        <v/>
      </c>
    </row>
    <row r="221" ht="18" customHeight="1">
      <c r="A221" s="7" t="n"/>
      <c r="B221" s="7" t="n"/>
      <c r="C221" s="7" t="n"/>
      <c r="D221" s="7" t="n"/>
      <c r="E221" s="7" t="n"/>
      <c r="F221" s="7" t="n"/>
      <c r="G221" s="7" t="n"/>
      <c r="H221" s="7" t="n"/>
      <c r="I221" s="7" t="n"/>
      <c r="J221" s="7" t="n"/>
      <c r="K221" s="7" t="n"/>
      <c r="L221" s="7" t="n"/>
      <c r="M221" s="7" t="n"/>
      <c r="N221" s="7" t="n"/>
      <c r="O221" s="7" t="n"/>
      <c r="P221" s="7" t="n"/>
      <c r="Q221" s="7" t="n"/>
      <c r="R221" s="20" t="n"/>
      <c r="S221" s="16" t="n"/>
      <c r="T221" s="20" t="n"/>
      <c r="U221" s="20" t="n"/>
      <c r="V221" s="16" t="n"/>
      <c r="W221" s="16" t="n"/>
      <c r="X221" s="21" t="n"/>
      <c r="Y221" s="21" t="n"/>
      <c r="Z221" s="21" t="n"/>
      <c r="AA221" s="21" t="n"/>
      <c r="AB221" s="21" t="n"/>
      <c r="AC221" s="7" t="n"/>
      <c r="AD221" s="7" t="n"/>
      <c r="AE221" s="22" t="n"/>
      <c r="AF221" s="22" t="n"/>
      <c r="AG221" s="22" t="n"/>
      <c r="AH221" s="22">
        <f>IF(A221="","",SUM(AE221:AG221))</f>
        <v/>
      </c>
      <c r="AI221" s="21">
        <f>IF(AND(R221&lt;&gt;"",T221&lt;&gt;""),(T221-R221)*24,"")</f>
        <v/>
      </c>
      <c r="AJ221" s="21">
        <f>IF(AND(R221&lt;&gt;"",U221&lt;&gt;""),(U221-R221)*24,"")</f>
        <v/>
      </c>
      <c r="AK221" s="7">
        <f>IF(OR(AA221="",AI221=""),"",IF(AI221&lt;=AA221,"Oui","Non"))</f>
        <v/>
      </c>
      <c r="AL221" s="7">
        <f>IF(OR(AB221="",AJ221=""),"",IF(AJ221&lt;=AB221,"Oui","Non"))</f>
        <v/>
      </c>
      <c r="AM221" s="7">
        <f>IF(A221="","",IF(OR(N221="Réalisé",N221="Clôturé"),"Oui","Non"))</f>
        <v/>
      </c>
      <c r="AN221" s="7">
        <f>IF(AM221="","",IF(AND(AM221="Non",S221&lt;&gt;"",S221&lt;'Tableau de bord'!$C$7),"Oui","Non"))</f>
        <v/>
      </c>
      <c r="AO221" s="7">
        <f>IF(A221="","",IF(COUNTIF($A$5:$A$504,A221)&gt;1,"N° d’OT en double",IF(COUNTIF('Sites et équipements'!$D$5:$D$204,F221)=0,"Code installation inconnu",IF(OR(D221="",J221="",N221="",M221=""),"Champ obligatoire manquant",IF(AND(R221="",S221=""),"Date de demande ou planifiée manquante",IF(AND(AM221="Oui",V221=""),"Date de réalisation manquante",IF(AND(N221="Clôturé",W221=""),"Date de clôture manquante",IF(OR(AND(T221&lt;&gt;"",R221&lt;&gt;"",T221&lt;R221),AND(U221&lt;&gt;"",T221&lt;&gt;"",U221&lt;T221)),"Chronologie incohérente",IF(AND(Q221="Oui",U221=""),"Rétablissement non daté","OK")))))))))</f>
        <v/>
      </c>
      <c r="AP221" s="16">
        <f>IF(R221&lt;&gt;"",R221,IF(S221&lt;&gt;"",S221,""))</f>
        <v/>
      </c>
      <c r="AQ221" s="7">
        <f>IF(AND(A221&lt;&gt;"",OR('Tableau de bord'!$C$9="",D221='Tableau de bord'!$C$9),OR('Tableau de bord'!$C$10="",E221='Tableau de bord'!$C$10),OR('Tableau de bord'!$C$11="",G221='Tableau de bord'!$C$11),OR('Tableau de bord'!$C$12="",H221='Tableau de bord'!$C$12),OR('Tableau de bord'!$C$13="",J221='Tableau de bord'!$C$13),OR('Tableau de bord'!$C$14="",N221='Tableau de bord'!$C$14),OR('Tableau de bord'!$C$15="",M221='Tableau de bord'!$C$15),OR('Tableau de bord'!$C$16="",O221='Tableau de bord'!$C$16),OR('Tableau de bord'!$C$17="",AD221='Tableau de bord'!$C$17)),1,0)</f>
        <v/>
      </c>
      <c r="AR221" s="7">
        <f>IF(AND(A221&lt;&gt;"",AP221&lt;&gt;""),IF(AND(AP221&gt;='Tableau de bord'!$C$5,AP221&lt;'Tableau de bord'!$C$6+1),1,0),0)</f>
        <v/>
      </c>
      <c r="AS221" s="7">
        <f>IF(AND(AQ221=1,AR221=1),1,0)</f>
        <v/>
      </c>
      <c r="AT221" s="7">
        <f>IF(AND(AS221=1,J221="Corrective"),1,0)</f>
        <v/>
      </c>
      <c r="AU221" s="7">
        <f>IF(AND(AS221=1,J221="Préventive"),1,0)</f>
        <v/>
      </c>
      <c r="AV221" s="7">
        <f>IF(AND(AS221=1,Q221="Oui"),1,0)</f>
        <v/>
      </c>
      <c r="AW221" s="21">
        <f>IF(AND(AV221=1,AJ221&lt;&gt;""),AJ221,0)</f>
        <v/>
      </c>
      <c r="AX221" s="21">
        <f>IF(AND(AS221=1,Y221&lt;&gt;""),Y221,0)</f>
        <v/>
      </c>
      <c r="AY221" s="22">
        <f>IF(AND(AS221=1,AH221&lt;&gt;""),AH221,0)</f>
        <v/>
      </c>
      <c r="AZ221" s="22">
        <f>IF(AS221=1,SUM(AE221:AF221),0)</f>
        <v/>
      </c>
      <c r="BA221" s="22">
        <f>IF(AND(AS221=1,AC221="Hors forfait"),AY221,0)</f>
        <v/>
      </c>
      <c r="BB221" s="7">
        <f>IF(AND(AS221=1,AK221&lt;&gt;""),1,0)</f>
        <v/>
      </c>
      <c r="BC221" s="7">
        <f>IF(AND(BB221=1,AK221="Oui"),1,0)</f>
        <v/>
      </c>
      <c r="BD221" s="7">
        <f>IF(AND(AS221=1,AL221&lt;&gt;""),1,0)</f>
        <v/>
      </c>
      <c r="BE221" s="7">
        <f>IF(AND(BD221=1,AL221="Oui"),1,0)</f>
        <v/>
      </c>
      <c r="BF221" s="7">
        <f>IF(AND(AQ221=1,AM221="Non"),1,0)</f>
        <v/>
      </c>
      <c r="BG221" s="21">
        <f>IF(AND(BF221=1,Z221&lt;&gt;""),Z221,0)</f>
        <v/>
      </c>
      <c r="BH221" s="7">
        <f>IF(AND(BF221=1,AN221="Oui"),1,0)</f>
        <v/>
      </c>
      <c r="BI221" s="7">
        <f>IF(AS221=1,N221,"")</f>
        <v/>
      </c>
      <c r="BJ221" s="7">
        <f>IF(BF221=1,N221,"")</f>
        <v/>
      </c>
      <c r="BK221" s="7">
        <f>IF(BF221=1,M221,"")</f>
        <v/>
      </c>
      <c r="BL221" s="7">
        <f>IF(AR221=1,D221&amp;" | "&amp;J221,"")</f>
        <v/>
      </c>
      <c r="BM221" s="7">
        <f>IF(AND(AR221=1,AL221="Non"),D221,"")</f>
        <v/>
      </c>
      <c r="BN221" s="7">
        <f>IF(OR(AO221="",AO221="OK"),0,1)</f>
        <v/>
      </c>
    </row>
    <row r="222" ht="18" customHeight="1">
      <c r="A222" s="7" t="n"/>
      <c r="B222" s="7" t="n"/>
      <c r="C222" s="7" t="n"/>
      <c r="D222" s="7" t="n"/>
      <c r="E222" s="7" t="n"/>
      <c r="F222" s="7" t="n"/>
      <c r="G222" s="7" t="n"/>
      <c r="H222" s="7" t="n"/>
      <c r="I222" s="7" t="n"/>
      <c r="J222" s="7" t="n"/>
      <c r="K222" s="7" t="n"/>
      <c r="L222" s="7" t="n"/>
      <c r="M222" s="7" t="n"/>
      <c r="N222" s="7" t="n"/>
      <c r="O222" s="7" t="n"/>
      <c r="P222" s="7" t="n"/>
      <c r="Q222" s="7" t="n"/>
      <c r="R222" s="20" t="n"/>
      <c r="S222" s="16" t="n"/>
      <c r="T222" s="20" t="n"/>
      <c r="U222" s="20" t="n"/>
      <c r="V222" s="16" t="n"/>
      <c r="W222" s="16" t="n"/>
      <c r="X222" s="21" t="n"/>
      <c r="Y222" s="21" t="n"/>
      <c r="Z222" s="21" t="n"/>
      <c r="AA222" s="21" t="n"/>
      <c r="AB222" s="21" t="n"/>
      <c r="AC222" s="7" t="n"/>
      <c r="AD222" s="7" t="n"/>
      <c r="AE222" s="22" t="n"/>
      <c r="AF222" s="22" t="n"/>
      <c r="AG222" s="22" t="n"/>
      <c r="AH222" s="22">
        <f>IF(A222="","",SUM(AE222:AG222))</f>
        <v/>
      </c>
      <c r="AI222" s="21">
        <f>IF(AND(R222&lt;&gt;"",T222&lt;&gt;""),(T222-R222)*24,"")</f>
        <v/>
      </c>
      <c r="AJ222" s="21">
        <f>IF(AND(R222&lt;&gt;"",U222&lt;&gt;""),(U222-R222)*24,"")</f>
        <v/>
      </c>
      <c r="AK222" s="7">
        <f>IF(OR(AA222="",AI222=""),"",IF(AI222&lt;=AA222,"Oui","Non"))</f>
        <v/>
      </c>
      <c r="AL222" s="7">
        <f>IF(OR(AB222="",AJ222=""),"",IF(AJ222&lt;=AB222,"Oui","Non"))</f>
        <v/>
      </c>
      <c r="AM222" s="7">
        <f>IF(A222="","",IF(OR(N222="Réalisé",N222="Clôturé"),"Oui","Non"))</f>
        <v/>
      </c>
      <c r="AN222" s="7">
        <f>IF(AM222="","",IF(AND(AM222="Non",S222&lt;&gt;"",S222&lt;'Tableau de bord'!$C$7),"Oui","Non"))</f>
        <v/>
      </c>
      <c r="AO222" s="7">
        <f>IF(A222="","",IF(COUNTIF($A$5:$A$504,A222)&gt;1,"N° d’OT en double",IF(COUNTIF('Sites et équipements'!$D$5:$D$204,F222)=0,"Code installation inconnu",IF(OR(D222="",J222="",N222="",M222=""),"Champ obligatoire manquant",IF(AND(R222="",S222=""),"Date de demande ou planifiée manquante",IF(AND(AM222="Oui",V222=""),"Date de réalisation manquante",IF(AND(N222="Clôturé",W222=""),"Date de clôture manquante",IF(OR(AND(T222&lt;&gt;"",R222&lt;&gt;"",T222&lt;R222),AND(U222&lt;&gt;"",T222&lt;&gt;"",U222&lt;T222)),"Chronologie incohérente",IF(AND(Q222="Oui",U222=""),"Rétablissement non daté","OK")))))))))</f>
        <v/>
      </c>
      <c r="AP222" s="16">
        <f>IF(R222&lt;&gt;"",R222,IF(S222&lt;&gt;"",S222,""))</f>
        <v/>
      </c>
      <c r="AQ222" s="7">
        <f>IF(AND(A222&lt;&gt;"",OR('Tableau de bord'!$C$9="",D222='Tableau de bord'!$C$9),OR('Tableau de bord'!$C$10="",E222='Tableau de bord'!$C$10),OR('Tableau de bord'!$C$11="",G222='Tableau de bord'!$C$11),OR('Tableau de bord'!$C$12="",H222='Tableau de bord'!$C$12),OR('Tableau de bord'!$C$13="",J222='Tableau de bord'!$C$13),OR('Tableau de bord'!$C$14="",N222='Tableau de bord'!$C$14),OR('Tableau de bord'!$C$15="",M222='Tableau de bord'!$C$15),OR('Tableau de bord'!$C$16="",O222='Tableau de bord'!$C$16),OR('Tableau de bord'!$C$17="",AD222='Tableau de bord'!$C$17)),1,0)</f>
        <v/>
      </c>
      <c r="AR222" s="7">
        <f>IF(AND(A222&lt;&gt;"",AP222&lt;&gt;""),IF(AND(AP222&gt;='Tableau de bord'!$C$5,AP222&lt;'Tableau de bord'!$C$6+1),1,0),0)</f>
        <v/>
      </c>
      <c r="AS222" s="7">
        <f>IF(AND(AQ222=1,AR222=1),1,0)</f>
        <v/>
      </c>
      <c r="AT222" s="7">
        <f>IF(AND(AS222=1,J222="Corrective"),1,0)</f>
        <v/>
      </c>
      <c r="AU222" s="7">
        <f>IF(AND(AS222=1,J222="Préventive"),1,0)</f>
        <v/>
      </c>
      <c r="AV222" s="7">
        <f>IF(AND(AS222=1,Q222="Oui"),1,0)</f>
        <v/>
      </c>
      <c r="AW222" s="21">
        <f>IF(AND(AV222=1,AJ222&lt;&gt;""),AJ222,0)</f>
        <v/>
      </c>
      <c r="AX222" s="21">
        <f>IF(AND(AS222=1,Y222&lt;&gt;""),Y222,0)</f>
        <v/>
      </c>
      <c r="AY222" s="22">
        <f>IF(AND(AS222=1,AH222&lt;&gt;""),AH222,0)</f>
        <v/>
      </c>
      <c r="AZ222" s="22">
        <f>IF(AS222=1,SUM(AE222:AF222),0)</f>
        <v/>
      </c>
      <c r="BA222" s="22">
        <f>IF(AND(AS222=1,AC222="Hors forfait"),AY222,0)</f>
        <v/>
      </c>
      <c r="BB222" s="7">
        <f>IF(AND(AS222=1,AK222&lt;&gt;""),1,0)</f>
        <v/>
      </c>
      <c r="BC222" s="7">
        <f>IF(AND(BB222=1,AK222="Oui"),1,0)</f>
        <v/>
      </c>
      <c r="BD222" s="7">
        <f>IF(AND(AS222=1,AL222&lt;&gt;""),1,0)</f>
        <v/>
      </c>
      <c r="BE222" s="7">
        <f>IF(AND(BD222=1,AL222="Oui"),1,0)</f>
        <v/>
      </c>
      <c r="BF222" s="7">
        <f>IF(AND(AQ222=1,AM222="Non"),1,0)</f>
        <v/>
      </c>
      <c r="BG222" s="21">
        <f>IF(AND(BF222=1,Z222&lt;&gt;""),Z222,0)</f>
        <v/>
      </c>
      <c r="BH222" s="7">
        <f>IF(AND(BF222=1,AN222="Oui"),1,0)</f>
        <v/>
      </c>
      <c r="BI222" s="7">
        <f>IF(AS222=1,N222,"")</f>
        <v/>
      </c>
      <c r="BJ222" s="7">
        <f>IF(BF222=1,N222,"")</f>
        <v/>
      </c>
      <c r="BK222" s="7">
        <f>IF(BF222=1,M222,"")</f>
        <v/>
      </c>
      <c r="BL222" s="7">
        <f>IF(AR222=1,D222&amp;" | "&amp;J222,"")</f>
        <v/>
      </c>
      <c r="BM222" s="7">
        <f>IF(AND(AR222=1,AL222="Non"),D222,"")</f>
        <v/>
      </c>
      <c r="BN222" s="7">
        <f>IF(OR(AO222="",AO222="OK"),0,1)</f>
        <v/>
      </c>
    </row>
    <row r="223" ht="18" customHeight="1">
      <c r="A223" s="7" t="n"/>
      <c r="B223" s="7" t="n"/>
      <c r="C223" s="7" t="n"/>
      <c r="D223" s="7" t="n"/>
      <c r="E223" s="7" t="n"/>
      <c r="F223" s="7" t="n"/>
      <c r="G223" s="7" t="n"/>
      <c r="H223" s="7" t="n"/>
      <c r="I223" s="7" t="n"/>
      <c r="J223" s="7" t="n"/>
      <c r="K223" s="7" t="n"/>
      <c r="L223" s="7" t="n"/>
      <c r="M223" s="7" t="n"/>
      <c r="N223" s="7" t="n"/>
      <c r="O223" s="7" t="n"/>
      <c r="P223" s="7" t="n"/>
      <c r="Q223" s="7" t="n"/>
      <c r="R223" s="20" t="n"/>
      <c r="S223" s="16" t="n"/>
      <c r="T223" s="20" t="n"/>
      <c r="U223" s="20" t="n"/>
      <c r="V223" s="16" t="n"/>
      <c r="W223" s="16" t="n"/>
      <c r="X223" s="21" t="n"/>
      <c r="Y223" s="21" t="n"/>
      <c r="Z223" s="21" t="n"/>
      <c r="AA223" s="21" t="n"/>
      <c r="AB223" s="21" t="n"/>
      <c r="AC223" s="7" t="n"/>
      <c r="AD223" s="7" t="n"/>
      <c r="AE223" s="22" t="n"/>
      <c r="AF223" s="22" t="n"/>
      <c r="AG223" s="22" t="n"/>
      <c r="AH223" s="22">
        <f>IF(A223="","",SUM(AE223:AG223))</f>
        <v/>
      </c>
      <c r="AI223" s="21">
        <f>IF(AND(R223&lt;&gt;"",T223&lt;&gt;""),(T223-R223)*24,"")</f>
        <v/>
      </c>
      <c r="AJ223" s="21">
        <f>IF(AND(R223&lt;&gt;"",U223&lt;&gt;""),(U223-R223)*24,"")</f>
        <v/>
      </c>
      <c r="AK223" s="7">
        <f>IF(OR(AA223="",AI223=""),"",IF(AI223&lt;=AA223,"Oui","Non"))</f>
        <v/>
      </c>
      <c r="AL223" s="7">
        <f>IF(OR(AB223="",AJ223=""),"",IF(AJ223&lt;=AB223,"Oui","Non"))</f>
        <v/>
      </c>
      <c r="AM223" s="7">
        <f>IF(A223="","",IF(OR(N223="Réalisé",N223="Clôturé"),"Oui","Non"))</f>
        <v/>
      </c>
      <c r="AN223" s="7">
        <f>IF(AM223="","",IF(AND(AM223="Non",S223&lt;&gt;"",S223&lt;'Tableau de bord'!$C$7),"Oui","Non"))</f>
        <v/>
      </c>
      <c r="AO223" s="7">
        <f>IF(A223="","",IF(COUNTIF($A$5:$A$504,A223)&gt;1,"N° d’OT en double",IF(COUNTIF('Sites et équipements'!$D$5:$D$204,F223)=0,"Code installation inconnu",IF(OR(D223="",J223="",N223="",M223=""),"Champ obligatoire manquant",IF(AND(R223="",S223=""),"Date de demande ou planifiée manquante",IF(AND(AM223="Oui",V223=""),"Date de réalisation manquante",IF(AND(N223="Clôturé",W223=""),"Date de clôture manquante",IF(OR(AND(T223&lt;&gt;"",R223&lt;&gt;"",T223&lt;R223),AND(U223&lt;&gt;"",T223&lt;&gt;"",U223&lt;T223)),"Chronologie incohérente",IF(AND(Q223="Oui",U223=""),"Rétablissement non daté","OK")))))))))</f>
        <v/>
      </c>
      <c r="AP223" s="16">
        <f>IF(R223&lt;&gt;"",R223,IF(S223&lt;&gt;"",S223,""))</f>
        <v/>
      </c>
      <c r="AQ223" s="7">
        <f>IF(AND(A223&lt;&gt;"",OR('Tableau de bord'!$C$9="",D223='Tableau de bord'!$C$9),OR('Tableau de bord'!$C$10="",E223='Tableau de bord'!$C$10),OR('Tableau de bord'!$C$11="",G223='Tableau de bord'!$C$11),OR('Tableau de bord'!$C$12="",H223='Tableau de bord'!$C$12),OR('Tableau de bord'!$C$13="",J223='Tableau de bord'!$C$13),OR('Tableau de bord'!$C$14="",N223='Tableau de bord'!$C$14),OR('Tableau de bord'!$C$15="",M223='Tableau de bord'!$C$15),OR('Tableau de bord'!$C$16="",O223='Tableau de bord'!$C$16),OR('Tableau de bord'!$C$17="",AD223='Tableau de bord'!$C$17)),1,0)</f>
        <v/>
      </c>
      <c r="AR223" s="7">
        <f>IF(AND(A223&lt;&gt;"",AP223&lt;&gt;""),IF(AND(AP223&gt;='Tableau de bord'!$C$5,AP223&lt;'Tableau de bord'!$C$6+1),1,0),0)</f>
        <v/>
      </c>
      <c r="AS223" s="7">
        <f>IF(AND(AQ223=1,AR223=1),1,0)</f>
        <v/>
      </c>
      <c r="AT223" s="7">
        <f>IF(AND(AS223=1,J223="Corrective"),1,0)</f>
        <v/>
      </c>
      <c r="AU223" s="7">
        <f>IF(AND(AS223=1,J223="Préventive"),1,0)</f>
        <v/>
      </c>
      <c r="AV223" s="7">
        <f>IF(AND(AS223=1,Q223="Oui"),1,0)</f>
        <v/>
      </c>
      <c r="AW223" s="21">
        <f>IF(AND(AV223=1,AJ223&lt;&gt;""),AJ223,0)</f>
        <v/>
      </c>
      <c r="AX223" s="21">
        <f>IF(AND(AS223=1,Y223&lt;&gt;""),Y223,0)</f>
        <v/>
      </c>
      <c r="AY223" s="22">
        <f>IF(AND(AS223=1,AH223&lt;&gt;""),AH223,0)</f>
        <v/>
      </c>
      <c r="AZ223" s="22">
        <f>IF(AS223=1,SUM(AE223:AF223),0)</f>
        <v/>
      </c>
      <c r="BA223" s="22">
        <f>IF(AND(AS223=1,AC223="Hors forfait"),AY223,0)</f>
        <v/>
      </c>
      <c r="BB223" s="7">
        <f>IF(AND(AS223=1,AK223&lt;&gt;""),1,0)</f>
        <v/>
      </c>
      <c r="BC223" s="7">
        <f>IF(AND(BB223=1,AK223="Oui"),1,0)</f>
        <v/>
      </c>
      <c r="BD223" s="7">
        <f>IF(AND(AS223=1,AL223&lt;&gt;""),1,0)</f>
        <v/>
      </c>
      <c r="BE223" s="7">
        <f>IF(AND(BD223=1,AL223="Oui"),1,0)</f>
        <v/>
      </c>
      <c r="BF223" s="7">
        <f>IF(AND(AQ223=1,AM223="Non"),1,0)</f>
        <v/>
      </c>
      <c r="BG223" s="21">
        <f>IF(AND(BF223=1,Z223&lt;&gt;""),Z223,0)</f>
        <v/>
      </c>
      <c r="BH223" s="7">
        <f>IF(AND(BF223=1,AN223="Oui"),1,0)</f>
        <v/>
      </c>
      <c r="BI223" s="7">
        <f>IF(AS223=1,N223,"")</f>
        <v/>
      </c>
      <c r="BJ223" s="7">
        <f>IF(BF223=1,N223,"")</f>
        <v/>
      </c>
      <c r="BK223" s="7">
        <f>IF(BF223=1,M223,"")</f>
        <v/>
      </c>
      <c r="BL223" s="7">
        <f>IF(AR223=1,D223&amp;" | "&amp;J223,"")</f>
        <v/>
      </c>
      <c r="BM223" s="7">
        <f>IF(AND(AR223=1,AL223="Non"),D223,"")</f>
        <v/>
      </c>
      <c r="BN223" s="7">
        <f>IF(OR(AO223="",AO223="OK"),0,1)</f>
        <v/>
      </c>
    </row>
    <row r="224" ht="18" customHeight="1">
      <c r="A224" s="7" t="n"/>
      <c r="B224" s="7" t="n"/>
      <c r="C224" s="7" t="n"/>
      <c r="D224" s="7" t="n"/>
      <c r="E224" s="7" t="n"/>
      <c r="F224" s="7" t="n"/>
      <c r="G224" s="7" t="n"/>
      <c r="H224" s="7" t="n"/>
      <c r="I224" s="7" t="n"/>
      <c r="J224" s="7" t="n"/>
      <c r="K224" s="7" t="n"/>
      <c r="L224" s="7" t="n"/>
      <c r="M224" s="7" t="n"/>
      <c r="N224" s="7" t="n"/>
      <c r="O224" s="7" t="n"/>
      <c r="P224" s="7" t="n"/>
      <c r="Q224" s="7" t="n"/>
      <c r="R224" s="20" t="n"/>
      <c r="S224" s="16" t="n"/>
      <c r="T224" s="20" t="n"/>
      <c r="U224" s="20" t="n"/>
      <c r="V224" s="16" t="n"/>
      <c r="W224" s="16" t="n"/>
      <c r="X224" s="21" t="n"/>
      <c r="Y224" s="21" t="n"/>
      <c r="Z224" s="21" t="n"/>
      <c r="AA224" s="21" t="n"/>
      <c r="AB224" s="21" t="n"/>
      <c r="AC224" s="7" t="n"/>
      <c r="AD224" s="7" t="n"/>
      <c r="AE224" s="22" t="n"/>
      <c r="AF224" s="22" t="n"/>
      <c r="AG224" s="22" t="n"/>
      <c r="AH224" s="22">
        <f>IF(A224="","",SUM(AE224:AG224))</f>
        <v/>
      </c>
      <c r="AI224" s="21">
        <f>IF(AND(R224&lt;&gt;"",T224&lt;&gt;""),(T224-R224)*24,"")</f>
        <v/>
      </c>
      <c r="AJ224" s="21">
        <f>IF(AND(R224&lt;&gt;"",U224&lt;&gt;""),(U224-R224)*24,"")</f>
        <v/>
      </c>
      <c r="AK224" s="7">
        <f>IF(OR(AA224="",AI224=""),"",IF(AI224&lt;=AA224,"Oui","Non"))</f>
        <v/>
      </c>
      <c r="AL224" s="7">
        <f>IF(OR(AB224="",AJ224=""),"",IF(AJ224&lt;=AB224,"Oui","Non"))</f>
        <v/>
      </c>
      <c r="AM224" s="7">
        <f>IF(A224="","",IF(OR(N224="Réalisé",N224="Clôturé"),"Oui","Non"))</f>
        <v/>
      </c>
      <c r="AN224" s="7">
        <f>IF(AM224="","",IF(AND(AM224="Non",S224&lt;&gt;"",S224&lt;'Tableau de bord'!$C$7),"Oui","Non"))</f>
        <v/>
      </c>
      <c r="AO224" s="7">
        <f>IF(A224="","",IF(COUNTIF($A$5:$A$504,A224)&gt;1,"N° d’OT en double",IF(COUNTIF('Sites et équipements'!$D$5:$D$204,F224)=0,"Code installation inconnu",IF(OR(D224="",J224="",N224="",M224=""),"Champ obligatoire manquant",IF(AND(R224="",S224=""),"Date de demande ou planifiée manquante",IF(AND(AM224="Oui",V224=""),"Date de réalisation manquante",IF(AND(N224="Clôturé",W224=""),"Date de clôture manquante",IF(OR(AND(T224&lt;&gt;"",R224&lt;&gt;"",T224&lt;R224),AND(U224&lt;&gt;"",T224&lt;&gt;"",U224&lt;T224)),"Chronologie incohérente",IF(AND(Q224="Oui",U224=""),"Rétablissement non daté","OK")))))))))</f>
        <v/>
      </c>
      <c r="AP224" s="16">
        <f>IF(R224&lt;&gt;"",R224,IF(S224&lt;&gt;"",S224,""))</f>
        <v/>
      </c>
      <c r="AQ224" s="7">
        <f>IF(AND(A224&lt;&gt;"",OR('Tableau de bord'!$C$9="",D224='Tableau de bord'!$C$9),OR('Tableau de bord'!$C$10="",E224='Tableau de bord'!$C$10),OR('Tableau de bord'!$C$11="",G224='Tableau de bord'!$C$11),OR('Tableau de bord'!$C$12="",H224='Tableau de bord'!$C$12),OR('Tableau de bord'!$C$13="",J224='Tableau de bord'!$C$13),OR('Tableau de bord'!$C$14="",N224='Tableau de bord'!$C$14),OR('Tableau de bord'!$C$15="",M224='Tableau de bord'!$C$15),OR('Tableau de bord'!$C$16="",O224='Tableau de bord'!$C$16),OR('Tableau de bord'!$C$17="",AD224='Tableau de bord'!$C$17)),1,0)</f>
        <v/>
      </c>
      <c r="AR224" s="7">
        <f>IF(AND(A224&lt;&gt;"",AP224&lt;&gt;""),IF(AND(AP224&gt;='Tableau de bord'!$C$5,AP224&lt;'Tableau de bord'!$C$6+1),1,0),0)</f>
        <v/>
      </c>
      <c r="AS224" s="7">
        <f>IF(AND(AQ224=1,AR224=1),1,0)</f>
        <v/>
      </c>
      <c r="AT224" s="7">
        <f>IF(AND(AS224=1,J224="Corrective"),1,0)</f>
        <v/>
      </c>
      <c r="AU224" s="7">
        <f>IF(AND(AS224=1,J224="Préventive"),1,0)</f>
        <v/>
      </c>
      <c r="AV224" s="7">
        <f>IF(AND(AS224=1,Q224="Oui"),1,0)</f>
        <v/>
      </c>
      <c r="AW224" s="21">
        <f>IF(AND(AV224=1,AJ224&lt;&gt;""),AJ224,0)</f>
        <v/>
      </c>
      <c r="AX224" s="21">
        <f>IF(AND(AS224=1,Y224&lt;&gt;""),Y224,0)</f>
        <v/>
      </c>
      <c r="AY224" s="22">
        <f>IF(AND(AS224=1,AH224&lt;&gt;""),AH224,0)</f>
        <v/>
      </c>
      <c r="AZ224" s="22">
        <f>IF(AS224=1,SUM(AE224:AF224),0)</f>
        <v/>
      </c>
      <c r="BA224" s="22">
        <f>IF(AND(AS224=1,AC224="Hors forfait"),AY224,0)</f>
        <v/>
      </c>
      <c r="BB224" s="7">
        <f>IF(AND(AS224=1,AK224&lt;&gt;""),1,0)</f>
        <v/>
      </c>
      <c r="BC224" s="7">
        <f>IF(AND(BB224=1,AK224="Oui"),1,0)</f>
        <v/>
      </c>
      <c r="BD224" s="7">
        <f>IF(AND(AS224=1,AL224&lt;&gt;""),1,0)</f>
        <v/>
      </c>
      <c r="BE224" s="7">
        <f>IF(AND(BD224=1,AL224="Oui"),1,0)</f>
        <v/>
      </c>
      <c r="BF224" s="7">
        <f>IF(AND(AQ224=1,AM224="Non"),1,0)</f>
        <v/>
      </c>
      <c r="BG224" s="21">
        <f>IF(AND(BF224=1,Z224&lt;&gt;""),Z224,0)</f>
        <v/>
      </c>
      <c r="BH224" s="7">
        <f>IF(AND(BF224=1,AN224="Oui"),1,0)</f>
        <v/>
      </c>
      <c r="BI224" s="7">
        <f>IF(AS224=1,N224,"")</f>
        <v/>
      </c>
      <c r="BJ224" s="7">
        <f>IF(BF224=1,N224,"")</f>
        <v/>
      </c>
      <c r="BK224" s="7">
        <f>IF(BF224=1,M224,"")</f>
        <v/>
      </c>
      <c r="BL224" s="7">
        <f>IF(AR224=1,D224&amp;" | "&amp;J224,"")</f>
        <v/>
      </c>
      <c r="BM224" s="7">
        <f>IF(AND(AR224=1,AL224="Non"),D224,"")</f>
        <v/>
      </c>
      <c r="BN224" s="7">
        <f>IF(OR(AO224="",AO224="OK"),0,1)</f>
        <v/>
      </c>
    </row>
    <row r="225" ht="18" customHeight="1">
      <c r="A225" s="7" t="n"/>
      <c r="B225" s="7" t="n"/>
      <c r="C225" s="7" t="n"/>
      <c r="D225" s="7" t="n"/>
      <c r="E225" s="7" t="n"/>
      <c r="F225" s="7" t="n"/>
      <c r="G225" s="7" t="n"/>
      <c r="H225" s="7" t="n"/>
      <c r="I225" s="7" t="n"/>
      <c r="J225" s="7" t="n"/>
      <c r="K225" s="7" t="n"/>
      <c r="L225" s="7" t="n"/>
      <c r="M225" s="7" t="n"/>
      <c r="N225" s="7" t="n"/>
      <c r="O225" s="7" t="n"/>
      <c r="P225" s="7" t="n"/>
      <c r="Q225" s="7" t="n"/>
      <c r="R225" s="20" t="n"/>
      <c r="S225" s="16" t="n"/>
      <c r="T225" s="20" t="n"/>
      <c r="U225" s="20" t="n"/>
      <c r="V225" s="16" t="n"/>
      <c r="W225" s="16" t="n"/>
      <c r="X225" s="21" t="n"/>
      <c r="Y225" s="21" t="n"/>
      <c r="Z225" s="21" t="n"/>
      <c r="AA225" s="21" t="n"/>
      <c r="AB225" s="21" t="n"/>
      <c r="AC225" s="7" t="n"/>
      <c r="AD225" s="7" t="n"/>
      <c r="AE225" s="22" t="n"/>
      <c r="AF225" s="22" t="n"/>
      <c r="AG225" s="22" t="n"/>
      <c r="AH225" s="22">
        <f>IF(A225="","",SUM(AE225:AG225))</f>
        <v/>
      </c>
      <c r="AI225" s="21">
        <f>IF(AND(R225&lt;&gt;"",T225&lt;&gt;""),(T225-R225)*24,"")</f>
        <v/>
      </c>
      <c r="AJ225" s="21">
        <f>IF(AND(R225&lt;&gt;"",U225&lt;&gt;""),(U225-R225)*24,"")</f>
        <v/>
      </c>
      <c r="AK225" s="7">
        <f>IF(OR(AA225="",AI225=""),"",IF(AI225&lt;=AA225,"Oui","Non"))</f>
        <v/>
      </c>
      <c r="AL225" s="7">
        <f>IF(OR(AB225="",AJ225=""),"",IF(AJ225&lt;=AB225,"Oui","Non"))</f>
        <v/>
      </c>
      <c r="AM225" s="7">
        <f>IF(A225="","",IF(OR(N225="Réalisé",N225="Clôturé"),"Oui","Non"))</f>
        <v/>
      </c>
      <c r="AN225" s="7">
        <f>IF(AM225="","",IF(AND(AM225="Non",S225&lt;&gt;"",S225&lt;'Tableau de bord'!$C$7),"Oui","Non"))</f>
        <v/>
      </c>
      <c r="AO225" s="7">
        <f>IF(A225="","",IF(COUNTIF($A$5:$A$504,A225)&gt;1,"N° d’OT en double",IF(COUNTIF('Sites et équipements'!$D$5:$D$204,F225)=0,"Code installation inconnu",IF(OR(D225="",J225="",N225="",M225=""),"Champ obligatoire manquant",IF(AND(R225="",S225=""),"Date de demande ou planifiée manquante",IF(AND(AM225="Oui",V225=""),"Date de réalisation manquante",IF(AND(N225="Clôturé",W225=""),"Date de clôture manquante",IF(OR(AND(T225&lt;&gt;"",R225&lt;&gt;"",T225&lt;R225),AND(U225&lt;&gt;"",T225&lt;&gt;"",U225&lt;T225)),"Chronologie incohérente",IF(AND(Q225="Oui",U225=""),"Rétablissement non daté","OK")))))))))</f>
        <v/>
      </c>
      <c r="AP225" s="16">
        <f>IF(R225&lt;&gt;"",R225,IF(S225&lt;&gt;"",S225,""))</f>
        <v/>
      </c>
      <c r="AQ225" s="7">
        <f>IF(AND(A225&lt;&gt;"",OR('Tableau de bord'!$C$9="",D225='Tableau de bord'!$C$9),OR('Tableau de bord'!$C$10="",E225='Tableau de bord'!$C$10),OR('Tableau de bord'!$C$11="",G225='Tableau de bord'!$C$11),OR('Tableau de bord'!$C$12="",H225='Tableau de bord'!$C$12),OR('Tableau de bord'!$C$13="",J225='Tableau de bord'!$C$13),OR('Tableau de bord'!$C$14="",N225='Tableau de bord'!$C$14),OR('Tableau de bord'!$C$15="",M225='Tableau de bord'!$C$15),OR('Tableau de bord'!$C$16="",O225='Tableau de bord'!$C$16),OR('Tableau de bord'!$C$17="",AD225='Tableau de bord'!$C$17)),1,0)</f>
        <v/>
      </c>
      <c r="AR225" s="7">
        <f>IF(AND(A225&lt;&gt;"",AP225&lt;&gt;""),IF(AND(AP225&gt;='Tableau de bord'!$C$5,AP225&lt;'Tableau de bord'!$C$6+1),1,0),0)</f>
        <v/>
      </c>
      <c r="AS225" s="7">
        <f>IF(AND(AQ225=1,AR225=1),1,0)</f>
        <v/>
      </c>
      <c r="AT225" s="7">
        <f>IF(AND(AS225=1,J225="Corrective"),1,0)</f>
        <v/>
      </c>
      <c r="AU225" s="7">
        <f>IF(AND(AS225=1,J225="Préventive"),1,0)</f>
        <v/>
      </c>
      <c r="AV225" s="7">
        <f>IF(AND(AS225=1,Q225="Oui"),1,0)</f>
        <v/>
      </c>
      <c r="AW225" s="21">
        <f>IF(AND(AV225=1,AJ225&lt;&gt;""),AJ225,0)</f>
        <v/>
      </c>
      <c r="AX225" s="21">
        <f>IF(AND(AS225=1,Y225&lt;&gt;""),Y225,0)</f>
        <v/>
      </c>
      <c r="AY225" s="22">
        <f>IF(AND(AS225=1,AH225&lt;&gt;""),AH225,0)</f>
        <v/>
      </c>
      <c r="AZ225" s="22">
        <f>IF(AS225=1,SUM(AE225:AF225),0)</f>
        <v/>
      </c>
      <c r="BA225" s="22">
        <f>IF(AND(AS225=1,AC225="Hors forfait"),AY225,0)</f>
        <v/>
      </c>
      <c r="BB225" s="7">
        <f>IF(AND(AS225=1,AK225&lt;&gt;""),1,0)</f>
        <v/>
      </c>
      <c r="BC225" s="7">
        <f>IF(AND(BB225=1,AK225="Oui"),1,0)</f>
        <v/>
      </c>
      <c r="BD225" s="7">
        <f>IF(AND(AS225=1,AL225&lt;&gt;""),1,0)</f>
        <v/>
      </c>
      <c r="BE225" s="7">
        <f>IF(AND(BD225=1,AL225="Oui"),1,0)</f>
        <v/>
      </c>
      <c r="BF225" s="7">
        <f>IF(AND(AQ225=1,AM225="Non"),1,0)</f>
        <v/>
      </c>
      <c r="BG225" s="21">
        <f>IF(AND(BF225=1,Z225&lt;&gt;""),Z225,0)</f>
        <v/>
      </c>
      <c r="BH225" s="7">
        <f>IF(AND(BF225=1,AN225="Oui"),1,0)</f>
        <v/>
      </c>
      <c r="BI225" s="7">
        <f>IF(AS225=1,N225,"")</f>
        <v/>
      </c>
      <c r="BJ225" s="7">
        <f>IF(BF225=1,N225,"")</f>
        <v/>
      </c>
      <c r="BK225" s="7">
        <f>IF(BF225=1,M225,"")</f>
        <v/>
      </c>
      <c r="BL225" s="7">
        <f>IF(AR225=1,D225&amp;" | "&amp;J225,"")</f>
        <v/>
      </c>
      <c r="BM225" s="7">
        <f>IF(AND(AR225=1,AL225="Non"),D225,"")</f>
        <v/>
      </c>
      <c r="BN225" s="7">
        <f>IF(OR(AO225="",AO225="OK"),0,1)</f>
        <v/>
      </c>
    </row>
    <row r="226" ht="18" customHeight="1">
      <c r="A226" s="7" t="n"/>
      <c r="B226" s="7" t="n"/>
      <c r="C226" s="7" t="n"/>
      <c r="D226" s="7" t="n"/>
      <c r="E226" s="7" t="n"/>
      <c r="F226" s="7" t="n"/>
      <c r="G226" s="7" t="n"/>
      <c r="H226" s="7" t="n"/>
      <c r="I226" s="7" t="n"/>
      <c r="J226" s="7" t="n"/>
      <c r="K226" s="7" t="n"/>
      <c r="L226" s="7" t="n"/>
      <c r="M226" s="7" t="n"/>
      <c r="N226" s="7" t="n"/>
      <c r="O226" s="7" t="n"/>
      <c r="P226" s="7" t="n"/>
      <c r="Q226" s="7" t="n"/>
      <c r="R226" s="20" t="n"/>
      <c r="S226" s="16" t="n"/>
      <c r="T226" s="20" t="n"/>
      <c r="U226" s="20" t="n"/>
      <c r="V226" s="16" t="n"/>
      <c r="W226" s="16" t="n"/>
      <c r="X226" s="21" t="n"/>
      <c r="Y226" s="21" t="n"/>
      <c r="Z226" s="21" t="n"/>
      <c r="AA226" s="21" t="n"/>
      <c r="AB226" s="21" t="n"/>
      <c r="AC226" s="7" t="n"/>
      <c r="AD226" s="7" t="n"/>
      <c r="AE226" s="22" t="n"/>
      <c r="AF226" s="22" t="n"/>
      <c r="AG226" s="22" t="n"/>
      <c r="AH226" s="22">
        <f>IF(A226="","",SUM(AE226:AG226))</f>
        <v/>
      </c>
      <c r="AI226" s="21">
        <f>IF(AND(R226&lt;&gt;"",T226&lt;&gt;""),(T226-R226)*24,"")</f>
        <v/>
      </c>
      <c r="AJ226" s="21">
        <f>IF(AND(R226&lt;&gt;"",U226&lt;&gt;""),(U226-R226)*24,"")</f>
        <v/>
      </c>
      <c r="AK226" s="7">
        <f>IF(OR(AA226="",AI226=""),"",IF(AI226&lt;=AA226,"Oui","Non"))</f>
        <v/>
      </c>
      <c r="AL226" s="7">
        <f>IF(OR(AB226="",AJ226=""),"",IF(AJ226&lt;=AB226,"Oui","Non"))</f>
        <v/>
      </c>
      <c r="AM226" s="7">
        <f>IF(A226="","",IF(OR(N226="Réalisé",N226="Clôturé"),"Oui","Non"))</f>
        <v/>
      </c>
      <c r="AN226" s="7">
        <f>IF(AM226="","",IF(AND(AM226="Non",S226&lt;&gt;"",S226&lt;'Tableau de bord'!$C$7),"Oui","Non"))</f>
        <v/>
      </c>
      <c r="AO226" s="7">
        <f>IF(A226="","",IF(COUNTIF($A$5:$A$504,A226)&gt;1,"N° d’OT en double",IF(COUNTIF('Sites et équipements'!$D$5:$D$204,F226)=0,"Code installation inconnu",IF(OR(D226="",J226="",N226="",M226=""),"Champ obligatoire manquant",IF(AND(R226="",S226=""),"Date de demande ou planifiée manquante",IF(AND(AM226="Oui",V226=""),"Date de réalisation manquante",IF(AND(N226="Clôturé",W226=""),"Date de clôture manquante",IF(OR(AND(T226&lt;&gt;"",R226&lt;&gt;"",T226&lt;R226),AND(U226&lt;&gt;"",T226&lt;&gt;"",U226&lt;T226)),"Chronologie incohérente",IF(AND(Q226="Oui",U226=""),"Rétablissement non daté","OK")))))))))</f>
        <v/>
      </c>
      <c r="AP226" s="16">
        <f>IF(R226&lt;&gt;"",R226,IF(S226&lt;&gt;"",S226,""))</f>
        <v/>
      </c>
      <c r="AQ226" s="7">
        <f>IF(AND(A226&lt;&gt;"",OR('Tableau de bord'!$C$9="",D226='Tableau de bord'!$C$9),OR('Tableau de bord'!$C$10="",E226='Tableau de bord'!$C$10),OR('Tableau de bord'!$C$11="",G226='Tableau de bord'!$C$11),OR('Tableau de bord'!$C$12="",H226='Tableau de bord'!$C$12),OR('Tableau de bord'!$C$13="",J226='Tableau de bord'!$C$13),OR('Tableau de bord'!$C$14="",N226='Tableau de bord'!$C$14),OR('Tableau de bord'!$C$15="",M226='Tableau de bord'!$C$15),OR('Tableau de bord'!$C$16="",O226='Tableau de bord'!$C$16),OR('Tableau de bord'!$C$17="",AD226='Tableau de bord'!$C$17)),1,0)</f>
        <v/>
      </c>
      <c r="AR226" s="7">
        <f>IF(AND(A226&lt;&gt;"",AP226&lt;&gt;""),IF(AND(AP226&gt;='Tableau de bord'!$C$5,AP226&lt;'Tableau de bord'!$C$6+1),1,0),0)</f>
        <v/>
      </c>
      <c r="AS226" s="7">
        <f>IF(AND(AQ226=1,AR226=1),1,0)</f>
        <v/>
      </c>
      <c r="AT226" s="7">
        <f>IF(AND(AS226=1,J226="Corrective"),1,0)</f>
        <v/>
      </c>
      <c r="AU226" s="7">
        <f>IF(AND(AS226=1,J226="Préventive"),1,0)</f>
        <v/>
      </c>
      <c r="AV226" s="7">
        <f>IF(AND(AS226=1,Q226="Oui"),1,0)</f>
        <v/>
      </c>
      <c r="AW226" s="21">
        <f>IF(AND(AV226=1,AJ226&lt;&gt;""),AJ226,0)</f>
        <v/>
      </c>
      <c r="AX226" s="21">
        <f>IF(AND(AS226=1,Y226&lt;&gt;""),Y226,0)</f>
        <v/>
      </c>
      <c r="AY226" s="22">
        <f>IF(AND(AS226=1,AH226&lt;&gt;""),AH226,0)</f>
        <v/>
      </c>
      <c r="AZ226" s="22">
        <f>IF(AS226=1,SUM(AE226:AF226),0)</f>
        <v/>
      </c>
      <c r="BA226" s="22">
        <f>IF(AND(AS226=1,AC226="Hors forfait"),AY226,0)</f>
        <v/>
      </c>
      <c r="BB226" s="7">
        <f>IF(AND(AS226=1,AK226&lt;&gt;""),1,0)</f>
        <v/>
      </c>
      <c r="BC226" s="7">
        <f>IF(AND(BB226=1,AK226="Oui"),1,0)</f>
        <v/>
      </c>
      <c r="BD226" s="7">
        <f>IF(AND(AS226=1,AL226&lt;&gt;""),1,0)</f>
        <v/>
      </c>
      <c r="BE226" s="7">
        <f>IF(AND(BD226=1,AL226="Oui"),1,0)</f>
        <v/>
      </c>
      <c r="BF226" s="7">
        <f>IF(AND(AQ226=1,AM226="Non"),1,0)</f>
        <v/>
      </c>
      <c r="BG226" s="21">
        <f>IF(AND(BF226=1,Z226&lt;&gt;""),Z226,0)</f>
        <v/>
      </c>
      <c r="BH226" s="7">
        <f>IF(AND(BF226=1,AN226="Oui"),1,0)</f>
        <v/>
      </c>
      <c r="BI226" s="7">
        <f>IF(AS226=1,N226,"")</f>
        <v/>
      </c>
      <c r="BJ226" s="7">
        <f>IF(BF226=1,N226,"")</f>
        <v/>
      </c>
      <c r="BK226" s="7">
        <f>IF(BF226=1,M226,"")</f>
        <v/>
      </c>
      <c r="BL226" s="7">
        <f>IF(AR226=1,D226&amp;" | "&amp;J226,"")</f>
        <v/>
      </c>
      <c r="BM226" s="7">
        <f>IF(AND(AR226=1,AL226="Non"),D226,"")</f>
        <v/>
      </c>
      <c r="BN226" s="7">
        <f>IF(OR(AO226="",AO226="OK"),0,1)</f>
        <v/>
      </c>
    </row>
    <row r="227" ht="18" customHeight="1">
      <c r="A227" s="7" t="n"/>
      <c r="B227" s="7" t="n"/>
      <c r="C227" s="7" t="n"/>
      <c r="D227" s="7" t="n"/>
      <c r="E227" s="7" t="n"/>
      <c r="F227" s="7" t="n"/>
      <c r="G227" s="7" t="n"/>
      <c r="H227" s="7" t="n"/>
      <c r="I227" s="7" t="n"/>
      <c r="J227" s="7" t="n"/>
      <c r="K227" s="7" t="n"/>
      <c r="L227" s="7" t="n"/>
      <c r="M227" s="7" t="n"/>
      <c r="N227" s="7" t="n"/>
      <c r="O227" s="7" t="n"/>
      <c r="P227" s="7" t="n"/>
      <c r="Q227" s="7" t="n"/>
      <c r="R227" s="20" t="n"/>
      <c r="S227" s="16" t="n"/>
      <c r="T227" s="20" t="n"/>
      <c r="U227" s="20" t="n"/>
      <c r="V227" s="16" t="n"/>
      <c r="W227" s="16" t="n"/>
      <c r="X227" s="21" t="n"/>
      <c r="Y227" s="21" t="n"/>
      <c r="Z227" s="21" t="n"/>
      <c r="AA227" s="21" t="n"/>
      <c r="AB227" s="21" t="n"/>
      <c r="AC227" s="7" t="n"/>
      <c r="AD227" s="7" t="n"/>
      <c r="AE227" s="22" t="n"/>
      <c r="AF227" s="22" t="n"/>
      <c r="AG227" s="22" t="n"/>
      <c r="AH227" s="22">
        <f>IF(A227="","",SUM(AE227:AG227))</f>
        <v/>
      </c>
      <c r="AI227" s="21">
        <f>IF(AND(R227&lt;&gt;"",T227&lt;&gt;""),(T227-R227)*24,"")</f>
        <v/>
      </c>
      <c r="AJ227" s="21">
        <f>IF(AND(R227&lt;&gt;"",U227&lt;&gt;""),(U227-R227)*24,"")</f>
        <v/>
      </c>
      <c r="AK227" s="7">
        <f>IF(OR(AA227="",AI227=""),"",IF(AI227&lt;=AA227,"Oui","Non"))</f>
        <v/>
      </c>
      <c r="AL227" s="7">
        <f>IF(OR(AB227="",AJ227=""),"",IF(AJ227&lt;=AB227,"Oui","Non"))</f>
        <v/>
      </c>
      <c r="AM227" s="7">
        <f>IF(A227="","",IF(OR(N227="Réalisé",N227="Clôturé"),"Oui","Non"))</f>
        <v/>
      </c>
      <c r="AN227" s="7">
        <f>IF(AM227="","",IF(AND(AM227="Non",S227&lt;&gt;"",S227&lt;'Tableau de bord'!$C$7),"Oui","Non"))</f>
        <v/>
      </c>
      <c r="AO227" s="7">
        <f>IF(A227="","",IF(COUNTIF($A$5:$A$504,A227)&gt;1,"N° d’OT en double",IF(COUNTIF('Sites et équipements'!$D$5:$D$204,F227)=0,"Code installation inconnu",IF(OR(D227="",J227="",N227="",M227=""),"Champ obligatoire manquant",IF(AND(R227="",S227=""),"Date de demande ou planifiée manquante",IF(AND(AM227="Oui",V227=""),"Date de réalisation manquante",IF(AND(N227="Clôturé",W227=""),"Date de clôture manquante",IF(OR(AND(T227&lt;&gt;"",R227&lt;&gt;"",T227&lt;R227),AND(U227&lt;&gt;"",T227&lt;&gt;"",U227&lt;T227)),"Chronologie incohérente",IF(AND(Q227="Oui",U227=""),"Rétablissement non daté","OK")))))))))</f>
        <v/>
      </c>
      <c r="AP227" s="16">
        <f>IF(R227&lt;&gt;"",R227,IF(S227&lt;&gt;"",S227,""))</f>
        <v/>
      </c>
      <c r="AQ227" s="7">
        <f>IF(AND(A227&lt;&gt;"",OR('Tableau de bord'!$C$9="",D227='Tableau de bord'!$C$9),OR('Tableau de bord'!$C$10="",E227='Tableau de bord'!$C$10),OR('Tableau de bord'!$C$11="",G227='Tableau de bord'!$C$11),OR('Tableau de bord'!$C$12="",H227='Tableau de bord'!$C$12),OR('Tableau de bord'!$C$13="",J227='Tableau de bord'!$C$13),OR('Tableau de bord'!$C$14="",N227='Tableau de bord'!$C$14),OR('Tableau de bord'!$C$15="",M227='Tableau de bord'!$C$15),OR('Tableau de bord'!$C$16="",O227='Tableau de bord'!$C$16),OR('Tableau de bord'!$C$17="",AD227='Tableau de bord'!$C$17)),1,0)</f>
        <v/>
      </c>
      <c r="AR227" s="7">
        <f>IF(AND(A227&lt;&gt;"",AP227&lt;&gt;""),IF(AND(AP227&gt;='Tableau de bord'!$C$5,AP227&lt;'Tableau de bord'!$C$6+1),1,0),0)</f>
        <v/>
      </c>
      <c r="AS227" s="7">
        <f>IF(AND(AQ227=1,AR227=1),1,0)</f>
        <v/>
      </c>
      <c r="AT227" s="7">
        <f>IF(AND(AS227=1,J227="Corrective"),1,0)</f>
        <v/>
      </c>
      <c r="AU227" s="7">
        <f>IF(AND(AS227=1,J227="Préventive"),1,0)</f>
        <v/>
      </c>
      <c r="AV227" s="7">
        <f>IF(AND(AS227=1,Q227="Oui"),1,0)</f>
        <v/>
      </c>
      <c r="AW227" s="21">
        <f>IF(AND(AV227=1,AJ227&lt;&gt;""),AJ227,0)</f>
        <v/>
      </c>
      <c r="AX227" s="21">
        <f>IF(AND(AS227=1,Y227&lt;&gt;""),Y227,0)</f>
        <v/>
      </c>
      <c r="AY227" s="22">
        <f>IF(AND(AS227=1,AH227&lt;&gt;""),AH227,0)</f>
        <v/>
      </c>
      <c r="AZ227" s="22">
        <f>IF(AS227=1,SUM(AE227:AF227),0)</f>
        <v/>
      </c>
      <c r="BA227" s="22">
        <f>IF(AND(AS227=1,AC227="Hors forfait"),AY227,0)</f>
        <v/>
      </c>
      <c r="BB227" s="7">
        <f>IF(AND(AS227=1,AK227&lt;&gt;""),1,0)</f>
        <v/>
      </c>
      <c r="BC227" s="7">
        <f>IF(AND(BB227=1,AK227="Oui"),1,0)</f>
        <v/>
      </c>
      <c r="BD227" s="7">
        <f>IF(AND(AS227=1,AL227&lt;&gt;""),1,0)</f>
        <v/>
      </c>
      <c r="BE227" s="7">
        <f>IF(AND(BD227=1,AL227="Oui"),1,0)</f>
        <v/>
      </c>
      <c r="BF227" s="7">
        <f>IF(AND(AQ227=1,AM227="Non"),1,0)</f>
        <v/>
      </c>
      <c r="BG227" s="21">
        <f>IF(AND(BF227=1,Z227&lt;&gt;""),Z227,0)</f>
        <v/>
      </c>
      <c r="BH227" s="7">
        <f>IF(AND(BF227=1,AN227="Oui"),1,0)</f>
        <v/>
      </c>
      <c r="BI227" s="7">
        <f>IF(AS227=1,N227,"")</f>
        <v/>
      </c>
      <c r="BJ227" s="7">
        <f>IF(BF227=1,N227,"")</f>
        <v/>
      </c>
      <c r="BK227" s="7">
        <f>IF(BF227=1,M227,"")</f>
        <v/>
      </c>
      <c r="BL227" s="7">
        <f>IF(AR227=1,D227&amp;" | "&amp;J227,"")</f>
        <v/>
      </c>
      <c r="BM227" s="7">
        <f>IF(AND(AR227=1,AL227="Non"),D227,"")</f>
        <v/>
      </c>
      <c r="BN227" s="7">
        <f>IF(OR(AO227="",AO227="OK"),0,1)</f>
        <v/>
      </c>
    </row>
    <row r="228" ht="18" customHeight="1">
      <c r="A228" s="7" t="n"/>
      <c r="B228" s="7" t="n"/>
      <c r="C228" s="7" t="n"/>
      <c r="D228" s="7" t="n"/>
      <c r="E228" s="7" t="n"/>
      <c r="F228" s="7" t="n"/>
      <c r="G228" s="7" t="n"/>
      <c r="H228" s="7" t="n"/>
      <c r="I228" s="7" t="n"/>
      <c r="J228" s="7" t="n"/>
      <c r="K228" s="7" t="n"/>
      <c r="L228" s="7" t="n"/>
      <c r="M228" s="7" t="n"/>
      <c r="N228" s="7" t="n"/>
      <c r="O228" s="7" t="n"/>
      <c r="P228" s="7" t="n"/>
      <c r="Q228" s="7" t="n"/>
      <c r="R228" s="20" t="n"/>
      <c r="S228" s="16" t="n"/>
      <c r="T228" s="20" t="n"/>
      <c r="U228" s="20" t="n"/>
      <c r="V228" s="16" t="n"/>
      <c r="W228" s="16" t="n"/>
      <c r="X228" s="21" t="n"/>
      <c r="Y228" s="21" t="n"/>
      <c r="Z228" s="21" t="n"/>
      <c r="AA228" s="21" t="n"/>
      <c r="AB228" s="21" t="n"/>
      <c r="AC228" s="7" t="n"/>
      <c r="AD228" s="7" t="n"/>
      <c r="AE228" s="22" t="n"/>
      <c r="AF228" s="22" t="n"/>
      <c r="AG228" s="22" t="n"/>
      <c r="AH228" s="22">
        <f>IF(A228="","",SUM(AE228:AG228))</f>
        <v/>
      </c>
      <c r="AI228" s="21">
        <f>IF(AND(R228&lt;&gt;"",T228&lt;&gt;""),(T228-R228)*24,"")</f>
        <v/>
      </c>
      <c r="AJ228" s="21">
        <f>IF(AND(R228&lt;&gt;"",U228&lt;&gt;""),(U228-R228)*24,"")</f>
        <v/>
      </c>
      <c r="AK228" s="7">
        <f>IF(OR(AA228="",AI228=""),"",IF(AI228&lt;=AA228,"Oui","Non"))</f>
        <v/>
      </c>
      <c r="AL228" s="7">
        <f>IF(OR(AB228="",AJ228=""),"",IF(AJ228&lt;=AB228,"Oui","Non"))</f>
        <v/>
      </c>
      <c r="AM228" s="7">
        <f>IF(A228="","",IF(OR(N228="Réalisé",N228="Clôturé"),"Oui","Non"))</f>
        <v/>
      </c>
      <c r="AN228" s="7">
        <f>IF(AM228="","",IF(AND(AM228="Non",S228&lt;&gt;"",S228&lt;'Tableau de bord'!$C$7),"Oui","Non"))</f>
        <v/>
      </c>
      <c r="AO228" s="7">
        <f>IF(A228="","",IF(COUNTIF($A$5:$A$504,A228)&gt;1,"N° d’OT en double",IF(COUNTIF('Sites et équipements'!$D$5:$D$204,F228)=0,"Code installation inconnu",IF(OR(D228="",J228="",N228="",M228=""),"Champ obligatoire manquant",IF(AND(R228="",S228=""),"Date de demande ou planifiée manquante",IF(AND(AM228="Oui",V228=""),"Date de réalisation manquante",IF(AND(N228="Clôturé",W228=""),"Date de clôture manquante",IF(OR(AND(T228&lt;&gt;"",R228&lt;&gt;"",T228&lt;R228),AND(U228&lt;&gt;"",T228&lt;&gt;"",U228&lt;T228)),"Chronologie incohérente",IF(AND(Q228="Oui",U228=""),"Rétablissement non daté","OK")))))))))</f>
        <v/>
      </c>
      <c r="AP228" s="16">
        <f>IF(R228&lt;&gt;"",R228,IF(S228&lt;&gt;"",S228,""))</f>
        <v/>
      </c>
      <c r="AQ228" s="7">
        <f>IF(AND(A228&lt;&gt;"",OR('Tableau de bord'!$C$9="",D228='Tableau de bord'!$C$9),OR('Tableau de bord'!$C$10="",E228='Tableau de bord'!$C$10),OR('Tableau de bord'!$C$11="",G228='Tableau de bord'!$C$11),OR('Tableau de bord'!$C$12="",H228='Tableau de bord'!$C$12),OR('Tableau de bord'!$C$13="",J228='Tableau de bord'!$C$13),OR('Tableau de bord'!$C$14="",N228='Tableau de bord'!$C$14),OR('Tableau de bord'!$C$15="",M228='Tableau de bord'!$C$15),OR('Tableau de bord'!$C$16="",O228='Tableau de bord'!$C$16),OR('Tableau de bord'!$C$17="",AD228='Tableau de bord'!$C$17)),1,0)</f>
        <v/>
      </c>
      <c r="AR228" s="7">
        <f>IF(AND(A228&lt;&gt;"",AP228&lt;&gt;""),IF(AND(AP228&gt;='Tableau de bord'!$C$5,AP228&lt;'Tableau de bord'!$C$6+1),1,0),0)</f>
        <v/>
      </c>
      <c r="AS228" s="7">
        <f>IF(AND(AQ228=1,AR228=1),1,0)</f>
        <v/>
      </c>
      <c r="AT228" s="7">
        <f>IF(AND(AS228=1,J228="Corrective"),1,0)</f>
        <v/>
      </c>
      <c r="AU228" s="7">
        <f>IF(AND(AS228=1,J228="Préventive"),1,0)</f>
        <v/>
      </c>
      <c r="AV228" s="7">
        <f>IF(AND(AS228=1,Q228="Oui"),1,0)</f>
        <v/>
      </c>
      <c r="AW228" s="21">
        <f>IF(AND(AV228=1,AJ228&lt;&gt;""),AJ228,0)</f>
        <v/>
      </c>
      <c r="AX228" s="21">
        <f>IF(AND(AS228=1,Y228&lt;&gt;""),Y228,0)</f>
        <v/>
      </c>
      <c r="AY228" s="22">
        <f>IF(AND(AS228=1,AH228&lt;&gt;""),AH228,0)</f>
        <v/>
      </c>
      <c r="AZ228" s="22">
        <f>IF(AS228=1,SUM(AE228:AF228),0)</f>
        <v/>
      </c>
      <c r="BA228" s="22">
        <f>IF(AND(AS228=1,AC228="Hors forfait"),AY228,0)</f>
        <v/>
      </c>
      <c r="BB228" s="7">
        <f>IF(AND(AS228=1,AK228&lt;&gt;""),1,0)</f>
        <v/>
      </c>
      <c r="BC228" s="7">
        <f>IF(AND(BB228=1,AK228="Oui"),1,0)</f>
        <v/>
      </c>
      <c r="BD228" s="7">
        <f>IF(AND(AS228=1,AL228&lt;&gt;""),1,0)</f>
        <v/>
      </c>
      <c r="BE228" s="7">
        <f>IF(AND(BD228=1,AL228="Oui"),1,0)</f>
        <v/>
      </c>
      <c r="BF228" s="7">
        <f>IF(AND(AQ228=1,AM228="Non"),1,0)</f>
        <v/>
      </c>
      <c r="BG228" s="21">
        <f>IF(AND(BF228=1,Z228&lt;&gt;""),Z228,0)</f>
        <v/>
      </c>
      <c r="BH228" s="7">
        <f>IF(AND(BF228=1,AN228="Oui"),1,0)</f>
        <v/>
      </c>
      <c r="BI228" s="7">
        <f>IF(AS228=1,N228,"")</f>
        <v/>
      </c>
      <c r="BJ228" s="7">
        <f>IF(BF228=1,N228,"")</f>
        <v/>
      </c>
      <c r="BK228" s="7">
        <f>IF(BF228=1,M228,"")</f>
        <v/>
      </c>
      <c r="BL228" s="7">
        <f>IF(AR228=1,D228&amp;" | "&amp;J228,"")</f>
        <v/>
      </c>
      <c r="BM228" s="7">
        <f>IF(AND(AR228=1,AL228="Non"),D228,"")</f>
        <v/>
      </c>
      <c r="BN228" s="7">
        <f>IF(OR(AO228="",AO228="OK"),0,1)</f>
        <v/>
      </c>
    </row>
    <row r="229" ht="18" customHeight="1">
      <c r="A229" s="7" t="n"/>
      <c r="B229" s="7" t="n"/>
      <c r="C229" s="7" t="n"/>
      <c r="D229" s="7" t="n"/>
      <c r="E229" s="7" t="n"/>
      <c r="F229" s="7" t="n"/>
      <c r="G229" s="7" t="n"/>
      <c r="H229" s="7" t="n"/>
      <c r="I229" s="7" t="n"/>
      <c r="J229" s="7" t="n"/>
      <c r="K229" s="7" t="n"/>
      <c r="L229" s="7" t="n"/>
      <c r="M229" s="7" t="n"/>
      <c r="N229" s="7" t="n"/>
      <c r="O229" s="7" t="n"/>
      <c r="P229" s="7" t="n"/>
      <c r="Q229" s="7" t="n"/>
      <c r="R229" s="20" t="n"/>
      <c r="S229" s="16" t="n"/>
      <c r="T229" s="20" t="n"/>
      <c r="U229" s="20" t="n"/>
      <c r="V229" s="16" t="n"/>
      <c r="W229" s="16" t="n"/>
      <c r="X229" s="21" t="n"/>
      <c r="Y229" s="21" t="n"/>
      <c r="Z229" s="21" t="n"/>
      <c r="AA229" s="21" t="n"/>
      <c r="AB229" s="21" t="n"/>
      <c r="AC229" s="7" t="n"/>
      <c r="AD229" s="7" t="n"/>
      <c r="AE229" s="22" t="n"/>
      <c r="AF229" s="22" t="n"/>
      <c r="AG229" s="22" t="n"/>
      <c r="AH229" s="22">
        <f>IF(A229="","",SUM(AE229:AG229))</f>
        <v/>
      </c>
      <c r="AI229" s="21">
        <f>IF(AND(R229&lt;&gt;"",T229&lt;&gt;""),(T229-R229)*24,"")</f>
        <v/>
      </c>
      <c r="AJ229" s="21">
        <f>IF(AND(R229&lt;&gt;"",U229&lt;&gt;""),(U229-R229)*24,"")</f>
        <v/>
      </c>
      <c r="AK229" s="7">
        <f>IF(OR(AA229="",AI229=""),"",IF(AI229&lt;=AA229,"Oui","Non"))</f>
        <v/>
      </c>
      <c r="AL229" s="7">
        <f>IF(OR(AB229="",AJ229=""),"",IF(AJ229&lt;=AB229,"Oui","Non"))</f>
        <v/>
      </c>
      <c r="AM229" s="7">
        <f>IF(A229="","",IF(OR(N229="Réalisé",N229="Clôturé"),"Oui","Non"))</f>
        <v/>
      </c>
      <c r="AN229" s="7">
        <f>IF(AM229="","",IF(AND(AM229="Non",S229&lt;&gt;"",S229&lt;'Tableau de bord'!$C$7),"Oui","Non"))</f>
        <v/>
      </c>
      <c r="AO229" s="7">
        <f>IF(A229="","",IF(COUNTIF($A$5:$A$504,A229)&gt;1,"N° d’OT en double",IF(COUNTIF('Sites et équipements'!$D$5:$D$204,F229)=0,"Code installation inconnu",IF(OR(D229="",J229="",N229="",M229=""),"Champ obligatoire manquant",IF(AND(R229="",S229=""),"Date de demande ou planifiée manquante",IF(AND(AM229="Oui",V229=""),"Date de réalisation manquante",IF(AND(N229="Clôturé",W229=""),"Date de clôture manquante",IF(OR(AND(T229&lt;&gt;"",R229&lt;&gt;"",T229&lt;R229),AND(U229&lt;&gt;"",T229&lt;&gt;"",U229&lt;T229)),"Chronologie incohérente",IF(AND(Q229="Oui",U229=""),"Rétablissement non daté","OK")))))))))</f>
        <v/>
      </c>
      <c r="AP229" s="16">
        <f>IF(R229&lt;&gt;"",R229,IF(S229&lt;&gt;"",S229,""))</f>
        <v/>
      </c>
      <c r="AQ229" s="7">
        <f>IF(AND(A229&lt;&gt;"",OR('Tableau de bord'!$C$9="",D229='Tableau de bord'!$C$9),OR('Tableau de bord'!$C$10="",E229='Tableau de bord'!$C$10),OR('Tableau de bord'!$C$11="",G229='Tableau de bord'!$C$11),OR('Tableau de bord'!$C$12="",H229='Tableau de bord'!$C$12),OR('Tableau de bord'!$C$13="",J229='Tableau de bord'!$C$13),OR('Tableau de bord'!$C$14="",N229='Tableau de bord'!$C$14),OR('Tableau de bord'!$C$15="",M229='Tableau de bord'!$C$15),OR('Tableau de bord'!$C$16="",O229='Tableau de bord'!$C$16),OR('Tableau de bord'!$C$17="",AD229='Tableau de bord'!$C$17)),1,0)</f>
        <v/>
      </c>
      <c r="AR229" s="7">
        <f>IF(AND(A229&lt;&gt;"",AP229&lt;&gt;""),IF(AND(AP229&gt;='Tableau de bord'!$C$5,AP229&lt;'Tableau de bord'!$C$6+1),1,0),0)</f>
        <v/>
      </c>
      <c r="AS229" s="7">
        <f>IF(AND(AQ229=1,AR229=1),1,0)</f>
        <v/>
      </c>
      <c r="AT229" s="7">
        <f>IF(AND(AS229=1,J229="Corrective"),1,0)</f>
        <v/>
      </c>
      <c r="AU229" s="7">
        <f>IF(AND(AS229=1,J229="Préventive"),1,0)</f>
        <v/>
      </c>
      <c r="AV229" s="7">
        <f>IF(AND(AS229=1,Q229="Oui"),1,0)</f>
        <v/>
      </c>
      <c r="AW229" s="21">
        <f>IF(AND(AV229=1,AJ229&lt;&gt;""),AJ229,0)</f>
        <v/>
      </c>
      <c r="AX229" s="21">
        <f>IF(AND(AS229=1,Y229&lt;&gt;""),Y229,0)</f>
        <v/>
      </c>
      <c r="AY229" s="22">
        <f>IF(AND(AS229=1,AH229&lt;&gt;""),AH229,0)</f>
        <v/>
      </c>
      <c r="AZ229" s="22">
        <f>IF(AS229=1,SUM(AE229:AF229),0)</f>
        <v/>
      </c>
      <c r="BA229" s="22">
        <f>IF(AND(AS229=1,AC229="Hors forfait"),AY229,0)</f>
        <v/>
      </c>
      <c r="BB229" s="7">
        <f>IF(AND(AS229=1,AK229&lt;&gt;""),1,0)</f>
        <v/>
      </c>
      <c r="BC229" s="7">
        <f>IF(AND(BB229=1,AK229="Oui"),1,0)</f>
        <v/>
      </c>
      <c r="BD229" s="7">
        <f>IF(AND(AS229=1,AL229&lt;&gt;""),1,0)</f>
        <v/>
      </c>
      <c r="BE229" s="7">
        <f>IF(AND(BD229=1,AL229="Oui"),1,0)</f>
        <v/>
      </c>
      <c r="BF229" s="7">
        <f>IF(AND(AQ229=1,AM229="Non"),1,0)</f>
        <v/>
      </c>
      <c r="BG229" s="21">
        <f>IF(AND(BF229=1,Z229&lt;&gt;""),Z229,0)</f>
        <v/>
      </c>
      <c r="BH229" s="7">
        <f>IF(AND(BF229=1,AN229="Oui"),1,0)</f>
        <v/>
      </c>
      <c r="BI229" s="7">
        <f>IF(AS229=1,N229,"")</f>
        <v/>
      </c>
      <c r="BJ229" s="7">
        <f>IF(BF229=1,N229,"")</f>
        <v/>
      </c>
      <c r="BK229" s="7">
        <f>IF(BF229=1,M229,"")</f>
        <v/>
      </c>
      <c r="BL229" s="7">
        <f>IF(AR229=1,D229&amp;" | "&amp;J229,"")</f>
        <v/>
      </c>
      <c r="BM229" s="7">
        <f>IF(AND(AR229=1,AL229="Non"),D229,"")</f>
        <v/>
      </c>
      <c r="BN229" s="7">
        <f>IF(OR(AO229="",AO229="OK"),0,1)</f>
        <v/>
      </c>
    </row>
    <row r="230" ht="18" customHeight="1">
      <c r="A230" s="7" t="n"/>
      <c r="B230" s="7" t="n"/>
      <c r="C230" s="7" t="n"/>
      <c r="D230" s="7" t="n"/>
      <c r="E230" s="7" t="n"/>
      <c r="F230" s="7" t="n"/>
      <c r="G230" s="7" t="n"/>
      <c r="H230" s="7" t="n"/>
      <c r="I230" s="7" t="n"/>
      <c r="J230" s="7" t="n"/>
      <c r="K230" s="7" t="n"/>
      <c r="L230" s="7" t="n"/>
      <c r="M230" s="7" t="n"/>
      <c r="N230" s="7" t="n"/>
      <c r="O230" s="7" t="n"/>
      <c r="P230" s="7" t="n"/>
      <c r="Q230" s="7" t="n"/>
      <c r="R230" s="20" t="n"/>
      <c r="S230" s="16" t="n"/>
      <c r="T230" s="20" t="n"/>
      <c r="U230" s="20" t="n"/>
      <c r="V230" s="16" t="n"/>
      <c r="W230" s="16" t="n"/>
      <c r="X230" s="21" t="n"/>
      <c r="Y230" s="21" t="n"/>
      <c r="Z230" s="21" t="n"/>
      <c r="AA230" s="21" t="n"/>
      <c r="AB230" s="21" t="n"/>
      <c r="AC230" s="7" t="n"/>
      <c r="AD230" s="7" t="n"/>
      <c r="AE230" s="22" t="n"/>
      <c r="AF230" s="22" t="n"/>
      <c r="AG230" s="22" t="n"/>
      <c r="AH230" s="22">
        <f>IF(A230="","",SUM(AE230:AG230))</f>
        <v/>
      </c>
      <c r="AI230" s="21">
        <f>IF(AND(R230&lt;&gt;"",T230&lt;&gt;""),(T230-R230)*24,"")</f>
        <v/>
      </c>
      <c r="AJ230" s="21">
        <f>IF(AND(R230&lt;&gt;"",U230&lt;&gt;""),(U230-R230)*24,"")</f>
        <v/>
      </c>
      <c r="AK230" s="7">
        <f>IF(OR(AA230="",AI230=""),"",IF(AI230&lt;=AA230,"Oui","Non"))</f>
        <v/>
      </c>
      <c r="AL230" s="7">
        <f>IF(OR(AB230="",AJ230=""),"",IF(AJ230&lt;=AB230,"Oui","Non"))</f>
        <v/>
      </c>
      <c r="AM230" s="7">
        <f>IF(A230="","",IF(OR(N230="Réalisé",N230="Clôturé"),"Oui","Non"))</f>
        <v/>
      </c>
      <c r="AN230" s="7">
        <f>IF(AM230="","",IF(AND(AM230="Non",S230&lt;&gt;"",S230&lt;'Tableau de bord'!$C$7),"Oui","Non"))</f>
        <v/>
      </c>
      <c r="AO230" s="7">
        <f>IF(A230="","",IF(COUNTIF($A$5:$A$504,A230)&gt;1,"N° d’OT en double",IF(COUNTIF('Sites et équipements'!$D$5:$D$204,F230)=0,"Code installation inconnu",IF(OR(D230="",J230="",N230="",M230=""),"Champ obligatoire manquant",IF(AND(R230="",S230=""),"Date de demande ou planifiée manquante",IF(AND(AM230="Oui",V230=""),"Date de réalisation manquante",IF(AND(N230="Clôturé",W230=""),"Date de clôture manquante",IF(OR(AND(T230&lt;&gt;"",R230&lt;&gt;"",T230&lt;R230),AND(U230&lt;&gt;"",T230&lt;&gt;"",U230&lt;T230)),"Chronologie incohérente",IF(AND(Q230="Oui",U230=""),"Rétablissement non daté","OK")))))))))</f>
        <v/>
      </c>
      <c r="AP230" s="16">
        <f>IF(R230&lt;&gt;"",R230,IF(S230&lt;&gt;"",S230,""))</f>
        <v/>
      </c>
      <c r="AQ230" s="7">
        <f>IF(AND(A230&lt;&gt;"",OR('Tableau de bord'!$C$9="",D230='Tableau de bord'!$C$9),OR('Tableau de bord'!$C$10="",E230='Tableau de bord'!$C$10),OR('Tableau de bord'!$C$11="",G230='Tableau de bord'!$C$11),OR('Tableau de bord'!$C$12="",H230='Tableau de bord'!$C$12),OR('Tableau de bord'!$C$13="",J230='Tableau de bord'!$C$13),OR('Tableau de bord'!$C$14="",N230='Tableau de bord'!$C$14),OR('Tableau de bord'!$C$15="",M230='Tableau de bord'!$C$15),OR('Tableau de bord'!$C$16="",O230='Tableau de bord'!$C$16),OR('Tableau de bord'!$C$17="",AD230='Tableau de bord'!$C$17)),1,0)</f>
        <v/>
      </c>
      <c r="AR230" s="7">
        <f>IF(AND(A230&lt;&gt;"",AP230&lt;&gt;""),IF(AND(AP230&gt;='Tableau de bord'!$C$5,AP230&lt;'Tableau de bord'!$C$6+1),1,0),0)</f>
        <v/>
      </c>
      <c r="AS230" s="7">
        <f>IF(AND(AQ230=1,AR230=1),1,0)</f>
        <v/>
      </c>
      <c r="AT230" s="7">
        <f>IF(AND(AS230=1,J230="Corrective"),1,0)</f>
        <v/>
      </c>
      <c r="AU230" s="7">
        <f>IF(AND(AS230=1,J230="Préventive"),1,0)</f>
        <v/>
      </c>
      <c r="AV230" s="7">
        <f>IF(AND(AS230=1,Q230="Oui"),1,0)</f>
        <v/>
      </c>
      <c r="AW230" s="21">
        <f>IF(AND(AV230=1,AJ230&lt;&gt;""),AJ230,0)</f>
        <v/>
      </c>
      <c r="AX230" s="21">
        <f>IF(AND(AS230=1,Y230&lt;&gt;""),Y230,0)</f>
        <v/>
      </c>
      <c r="AY230" s="22">
        <f>IF(AND(AS230=1,AH230&lt;&gt;""),AH230,0)</f>
        <v/>
      </c>
      <c r="AZ230" s="22">
        <f>IF(AS230=1,SUM(AE230:AF230),0)</f>
        <v/>
      </c>
      <c r="BA230" s="22">
        <f>IF(AND(AS230=1,AC230="Hors forfait"),AY230,0)</f>
        <v/>
      </c>
      <c r="BB230" s="7">
        <f>IF(AND(AS230=1,AK230&lt;&gt;""),1,0)</f>
        <v/>
      </c>
      <c r="BC230" s="7">
        <f>IF(AND(BB230=1,AK230="Oui"),1,0)</f>
        <v/>
      </c>
      <c r="BD230" s="7">
        <f>IF(AND(AS230=1,AL230&lt;&gt;""),1,0)</f>
        <v/>
      </c>
      <c r="BE230" s="7">
        <f>IF(AND(BD230=1,AL230="Oui"),1,0)</f>
        <v/>
      </c>
      <c r="BF230" s="7">
        <f>IF(AND(AQ230=1,AM230="Non"),1,0)</f>
        <v/>
      </c>
      <c r="BG230" s="21">
        <f>IF(AND(BF230=1,Z230&lt;&gt;""),Z230,0)</f>
        <v/>
      </c>
      <c r="BH230" s="7">
        <f>IF(AND(BF230=1,AN230="Oui"),1,0)</f>
        <v/>
      </c>
      <c r="BI230" s="7">
        <f>IF(AS230=1,N230,"")</f>
        <v/>
      </c>
      <c r="BJ230" s="7">
        <f>IF(BF230=1,N230,"")</f>
        <v/>
      </c>
      <c r="BK230" s="7">
        <f>IF(BF230=1,M230,"")</f>
        <v/>
      </c>
      <c r="BL230" s="7">
        <f>IF(AR230=1,D230&amp;" | "&amp;J230,"")</f>
        <v/>
      </c>
      <c r="BM230" s="7">
        <f>IF(AND(AR230=1,AL230="Non"),D230,"")</f>
        <v/>
      </c>
      <c r="BN230" s="7">
        <f>IF(OR(AO230="",AO230="OK"),0,1)</f>
        <v/>
      </c>
    </row>
    <row r="231" ht="18" customHeight="1">
      <c r="A231" s="7" t="n"/>
      <c r="B231" s="7" t="n"/>
      <c r="C231" s="7" t="n"/>
      <c r="D231" s="7" t="n"/>
      <c r="E231" s="7" t="n"/>
      <c r="F231" s="7" t="n"/>
      <c r="G231" s="7" t="n"/>
      <c r="H231" s="7" t="n"/>
      <c r="I231" s="7" t="n"/>
      <c r="J231" s="7" t="n"/>
      <c r="K231" s="7" t="n"/>
      <c r="L231" s="7" t="n"/>
      <c r="M231" s="7" t="n"/>
      <c r="N231" s="7" t="n"/>
      <c r="O231" s="7" t="n"/>
      <c r="P231" s="7" t="n"/>
      <c r="Q231" s="7" t="n"/>
      <c r="R231" s="20" t="n"/>
      <c r="S231" s="16" t="n"/>
      <c r="T231" s="20" t="n"/>
      <c r="U231" s="20" t="n"/>
      <c r="V231" s="16" t="n"/>
      <c r="W231" s="16" t="n"/>
      <c r="X231" s="21" t="n"/>
      <c r="Y231" s="21" t="n"/>
      <c r="Z231" s="21" t="n"/>
      <c r="AA231" s="21" t="n"/>
      <c r="AB231" s="21" t="n"/>
      <c r="AC231" s="7" t="n"/>
      <c r="AD231" s="7" t="n"/>
      <c r="AE231" s="22" t="n"/>
      <c r="AF231" s="22" t="n"/>
      <c r="AG231" s="22" t="n"/>
      <c r="AH231" s="22">
        <f>IF(A231="","",SUM(AE231:AG231))</f>
        <v/>
      </c>
      <c r="AI231" s="21">
        <f>IF(AND(R231&lt;&gt;"",T231&lt;&gt;""),(T231-R231)*24,"")</f>
        <v/>
      </c>
      <c r="AJ231" s="21">
        <f>IF(AND(R231&lt;&gt;"",U231&lt;&gt;""),(U231-R231)*24,"")</f>
        <v/>
      </c>
      <c r="AK231" s="7">
        <f>IF(OR(AA231="",AI231=""),"",IF(AI231&lt;=AA231,"Oui","Non"))</f>
        <v/>
      </c>
      <c r="AL231" s="7">
        <f>IF(OR(AB231="",AJ231=""),"",IF(AJ231&lt;=AB231,"Oui","Non"))</f>
        <v/>
      </c>
      <c r="AM231" s="7">
        <f>IF(A231="","",IF(OR(N231="Réalisé",N231="Clôturé"),"Oui","Non"))</f>
        <v/>
      </c>
      <c r="AN231" s="7">
        <f>IF(AM231="","",IF(AND(AM231="Non",S231&lt;&gt;"",S231&lt;'Tableau de bord'!$C$7),"Oui","Non"))</f>
        <v/>
      </c>
      <c r="AO231" s="7">
        <f>IF(A231="","",IF(COUNTIF($A$5:$A$504,A231)&gt;1,"N° d’OT en double",IF(COUNTIF('Sites et équipements'!$D$5:$D$204,F231)=0,"Code installation inconnu",IF(OR(D231="",J231="",N231="",M231=""),"Champ obligatoire manquant",IF(AND(R231="",S231=""),"Date de demande ou planifiée manquante",IF(AND(AM231="Oui",V231=""),"Date de réalisation manquante",IF(AND(N231="Clôturé",W231=""),"Date de clôture manquante",IF(OR(AND(T231&lt;&gt;"",R231&lt;&gt;"",T231&lt;R231),AND(U231&lt;&gt;"",T231&lt;&gt;"",U231&lt;T231)),"Chronologie incohérente",IF(AND(Q231="Oui",U231=""),"Rétablissement non daté","OK")))))))))</f>
        <v/>
      </c>
      <c r="AP231" s="16">
        <f>IF(R231&lt;&gt;"",R231,IF(S231&lt;&gt;"",S231,""))</f>
        <v/>
      </c>
      <c r="AQ231" s="7">
        <f>IF(AND(A231&lt;&gt;"",OR('Tableau de bord'!$C$9="",D231='Tableau de bord'!$C$9),OR('Tableau de bord'!$C$10="",E231='Tableau de bord'!$C$10),OR('Tableau de bord'!$C$11="",G231='Tableau de bord'!$C$11),OR('Tableau de bord'!$C$12="",H231='Tableau de bord'!$C$12),OR('Tableau de bord'!$C$13="",J231='Tableau de bord'!$C$13),OR('Tableau de bord'!$C$14="",N231='Tableau de bord'!$C$14),OR('Tableau de bord'!$C$15="",M231='Tableau de bord'!$C$15),OR('Tableau de bord'!$C$16="",O231='Tableau de bord'!$C$16),OR('Tableau de bord'!$C$17="",AD231='Tableau de bord'!$C$17)),1,0)</f>
        <v/>
      </c>
      <c r="AR231" s="7">
        <f>IF(AND(A231&lt;&gt;"",AP231&lt;&gt;""),IF(AND(AP231&gt;='Tableau de bord'!$C$5,AP231&lt;'Tableau de bord'!$C$6+1),1,0),0)</f>
        <v/>
      </c>
      <c r="AS231" s="7">
        <f>IF(AND(AQ231=1,AR231=1),1,0)</f>
        <v/>
      </c>
      <c r="AT231" s="7">
        <f>IF(AND(AS231=1,J231="Corrective"),1,0)</f>
        <v/>
      </c>
      <c r="AU231" s="7">
        <f>IF(AND(AS231=1,J231="Préventive"),1,0)</f>
        <v/>
      </c>
      <c r="AV231" s="7">
        <f>IF(AND(AS231=1,Q231="Oui"),1,0)</f>
        <v/>
      </c>
      <c r="AW231" s="21">
        <f>IF(AND(AV231=1,AJ231&lt;&gt;""),AJ231,0)</f>
        <v/>
      </c>
      <c r="AX231" s="21">
        <f>IF(AND(AS231=1,Y231&lt;&gt;""),Y231,0)</f>
        <v/>
      </c>
      <c r="AY231" s="22">
        <f>IF(AND(AS231=1,AH231&lt;&gt;""),AH231,0)</f>
        <v/>
      </c>
      <c r="AZ231" s="22">
        <f>IF(AS231=1,SUM(AE231:AF231),0)</f>
        <v/>
      </c>
      <c r="BA231" s="22">
        <f>IF(AND(AS231=1,AC231="Hors forfait"),AY231,0)</f>
        <v/>
      </c>
      <c r="BB231" s="7">
        <f>IF(AND(AS231=1,AK231&lt;&gt;""),1,0)</f>
        <v/>
      </c>
      <c r="BC231" s="7">
        <f>IF(AND(BB231=1,AK231="Oui"),1,0)</f>
        <v/>
      </c>
      <c r="BD231" s="7">
        <f>IF(AND(AS231=1,AL231&lt;&gt;""),1,0)</f>
        <v/>
      </c>
      <c r="BE231" s="7">
        <f>IF(AND(BD231=1,AL231="Oui"),1,0)</f>
        <v/>
      </c>
      <c r="BF231" s="7">
        <f>IF(AND(AQ231=1,AM231="Non"),1,0)</f>
        <v/>
      </c>
      <c r="BG231" s="21">
        <f>IF(AND(BF231=1,Z231&lt;&gt;""),Z231,0)</f>
        <v/>
      </c>
      <c r="BH231" s="7">
        <f>IF(AND(BF231=1,AN231="Oui"),1,0)</f>
        <v/>
      </c>
      <c r="BI231" s="7">
        <f>IF(AS231=1,N231,"")</f>
        <v/>
      </c>
      <c r="BJ231" s="7">
        <f>IF(BF231=1,N231,"")</f>
        <v/>
      </c>
      <c r="BK231" s="7">
        <f>IF(BF231=1,M231,"")</f>
        <v/>
      </c>
      <c r="BL231" s="7">
        <f>IF(AR231=1,D231&amp;" | "&amp;J231,"")</f>
        <v/>
      </c>
      <c r="BM231" s="7">
        <f>IF(AND(AR231=1,AL231="Non"),D231,"")</f>
        <v/>
      </c>
      <c r="BN231" s="7">
        <f>IF(OR(AO231="",AO231="OK"),0,1)</f>
        <v/>
      </c>
    </row>
    <row r="232" ht="18" customHeight="1">
      <c r="A232" s="7" t="n"/>
      <c r="B232" s="7" t="n"/>
      <c r="C232" s="7" t="n"/>
      <c r="D232" s="7" t="n"/>
      <c r="E232" s="7" t="n"/>
      <c r="F232" s="7" t="n"/>
      <c r="G232" s="7" t="n"/>
      <c r="H232" s="7" t="n"/>
      <c r="I232" s="7" t="n"/>
      <c r="J232" s="7" t="n"/>
      <c r="K232" s="7" t="n"/>
      <c r="L232" s="7" t="n"/>
      <c r="M232" s="7" t="n"/>
      <c r="N232" s="7" t="n"/>
      <c r="O232" s="7" t="n"/>
      <c r="P232" s="7" t="n"/>
      <c r="Q232" s="7" t="n"/>
      <c r="R232" s="20" t="n"/>
      <c r="S232" s="16" t="n"/>
      <c r="T232" s="20" t="n"/>
      <c r="U232" s="20" t="n"/>
      <c r="V232" s="16" t="n"/>
      <c r="W232" s="16" t="n"/>
      <c r="X232" s="21" t="n"/>
      <c r="Y232" s="21" t="n"/>
      <c r="Z232" s="21" t="n"/>
      <c r="AA232" s="21" t="n"/>
      <c r="AB232" s="21" t="n"/>
      <c r="AC232" s="7" t="n"/>
      <c r="AD232" s="7" t="n"/>
      <c r="AE232" s="22" t="n"/>
      <c r="AF232" s="22" t="n"/>
      <c r="AG232" s="22" t="n"/>
      <c r="AH232" s="22">
        <f>IF(A232="","",SUM(AE232:AG232))</f>
        <v/>
      </c>
      <c r="AI232" s="21">
        <f>IF(AND(R232&lt;&gt;"",T232&lt;&gt;""),(T232-R232)*24,"")</f>
        <v/>
      </c>
      <c r="AJ232" s="21">
        <f>IF(AND(R232&lt;&gt;"",U232&lt;&gt;""),(U232-R232)*24,"")</f>
        <v/>
      </c>
      <c r="AK232" s="7">
        <f>IF(OR(AA232="",AI232=""),"",IF(AI232&lt;=AA232,"Oui","Non"))</f>
        <v/>
      </c>
      <c r="AL232" s="7">
        <f>IF(OR(AB232="",AJ232=""),"",IF(AJ232&lt;=AB232,"Oui","Non"))</f>
        <v/>
      </c>
      <c r="AM232" s="7">
        <f>IF(A232="","",IF(OR(N232="Réalisé",N232="Clôturé"),"Oui","Non"))</f>
        <v/>
      </c>
      <c r="AN232" s="7">
        <f>IF(AM232="","",IF(AND(AM232="Non",S232&lt;&gt;"",S232&lt;'Tableau de bord'!$C$7),"Oui","Non"))</f>
        <v/>
      </c>
      <c r="AO232" s="7">
        <f>IF(A232="","",IF(COUNTIF($A$5:$A$504,A232)&gt;1,"N° d’OT en double",IF(COUNTIF('Sites et équipements'!$D$5:$D$204,F232)=0,"Code installation inconnu",IF(OR(D232="",J232="",N232="",M232=""),"Champ obligatoire manquant",IF(AND(R232="",S232=""),"Date de demande ou planifiée manquante",IF(AND(AM232="Oui",V232=""),"Date de réalisation manquante",IF(AND(N232="Clôturé",W232=""),"Date de clôture manquante",IF(OR(AND(T232&lt;&gt;"",R232&lt;&gt;"",T232&lt;R232),AND(U232&lt;&gt;"",T232&lt;&gt;"",U232&lt;T232)),"Chronologie incohérente",IF(AND(Q232="Oui",U232=""),"Rétablissement non daté","OK")))))))))</f>
        <v/>
      </c>
      <c r="AP232" s="16">
        <f>IF(R232&lt;&gt;"",R232,IF(S232&lt;&gt;"",S232,""))</f>
        <v/>
      </c>
      <c r="AQ232" s="7">
        <f>IF(AND(A232&lt;&gt;"",OR('Tableau de bord'!$C$9="",D232='Tableau de bord'!$C$9),OR('Tableau de bord'!$C$10="",E232='Tableau de bord'!$C$10),OR('Tableau de bord'!$C$11="",G232='Tableau de bord'!$C$11),OR('Tableau de bord'!$C$12="",H232='Tableau de bord'!$C$12),OR('Tableau de bord'!$C$13="",J232='Tableau de bord'!$C$13),OR('Tableau de bord'!$C$14="",N232='Tableau de bord'!$C$14),OR('Tableau de bord'!$C$15="",M232='Tableau de bord'!$C$15),OR('Tableau de bord'!$C$16="",O232='Tableau de bord'!$C$16),OR('Tableau de bord'!$C$17="",AD232='Tableau de bord'!$C$17)),1,0)</f>
        <v/>
      </c>
      <c r="AR232" s="7">
        <f>IF(AND(A232&lt;&gt;"",AP232&lt;&gt;""),IF(AND(AP232&gt;='Tableau de bord'!$C$5,AP232&lt;'Tableau de bord'!$C$6+1),1,0),0)</f>
        <v/>
      </c>
      <c r="AS232" s="7">
        <f>IF(AND(AQ232=1,AR232=1),1,0)</f>
        <v/>
      </c>
      <c r="AT232" s="7">
        <f>IF(AND(AS232=1,J232="Corrective"),1,0)</f>
        <v/>
      </c>
      <c r="AU232" s="7">
        <f>IF(AND(AS232=1,J232="Préventive"),1,0)</f>
        <v/>
      </c>
      <c r="AV232" s="7">
        <f>IF(AND(AS232=1,Q232="Oui"),1,0)</f>
        <v/>
      </c>
      <c r="AW232" s="21">
        <f>IF(AND(AV232=1,AJ232&lt;&gt;""),AJ232,0)</f>
        <v/>
      </c>
      <c r="AX232" s="21">
        <f>IF(AND(AS232=1,Y232&lt;&gt;""),Y232,0)</f>
        <v/>
      </c>
      <c r="AY232" s="22">
        <f>IF(AND(AS232=1,AH232&lt;&gt;""),AH232,0)</f>
        <v/>
      </c>
      <c r="AZ232" s="22">
        <f>IF(AS232=1,SUM(AE232:AF232),0)</f>
        <v/>
      </c>
      <c r="BA232" s="22">
        <f>IF(AND(AS232=1,AC232="Hors forfait"),AY232,0)</f>
        <v/>
      </c>
      <c r="BB232" s="7">
        <f>IF(AND(AS232=1,AK232&lt;&gt;""),1,0)</f>
        <v/>
      </c>
      <c r="BC232" s="7">
        <f>IF(AND(BB232=1,AK232="Oui"),1,0)</f>
        <v/>
      </c>
      <c r="BD232" s="7">
        <f>IF(AND(AS232=1,AL232&lt;&gt;""),1,0)</f>
        <v/>
      </c>
      <c r="BE232" s="7">
        <f>IF(AND(BD232=1,AL232="Oui"),1,0)</f>
        <v/>
      </c>
      <c r="BF232" s="7">
        <f>IF(AND(AQ232=1,AM232="Non"),1,0)</f>
        <v/>
      </c>
      <c r="BG232" s="21">
        <f>IF(AND(BF232=1,Z232&lt;&gt;""),Z232,0)</f>
        <v/>
      </c>
      <c r="BH232" s="7">
        <f>IF(AND(BF232=1,AN232="Oui"),1,0)</f>
        <v/>
      </c>
      <c r="BI232" s="7">
        <f>IF(AS232=1,N232,"")</f>
        <v/>
      </c>
      <c r="BJ232" s="7">
        <f>IF(BF232=1,N232,"")</f>
        <v/>
      </c>
      <c r="BK232" s="7">
        <f>IF(BF232=1,M232,"")</f>
        <v/>
      </c>
      <c r="BL232" s="7">
        <f>IF(AR232=1,D232&amp;" | "&amp;J232,"")</f>
        <v/>
      </c>
      <c r="BM232" s="7">
        <f>IF(AND(AR232=1,AL232="Non"),D232,"")</f>
        <v/>
      </c>
      <c r="BN232" s="7">
        <f>IF(OR(AO232="",AO232="OK"),0,1)</f>
        <v/>
      </c>
    </row>
    <row r="233" ht="18" customHeight="1">
      <c r="A233" s="7" t="n"/>
      <c r="B233" s="7" t="n"/>
      <c r="C233" s="7" t="n"/>
      <c r="D233" s="7" t="n"/>
      <c r="E233" s="7" t="n"/>
      <c r="F233" s="7" t="n"/>
      <c r="G233" s="7" t="n"/>
      <c r="H233" s="7" t="n"/>
      <c r="I233" s="7" t="n"/>
      <c r="J233" s="7" t="n"/>
      <c r="K233" s="7" t="n"/>
      <c r="L233" s="7" t="n"/>
      <c r="M233" s="7" t="n"/>
      <c r="N233" s="7" t="n"/>
      <c r="O233" s="7" t="n"/>
      <c r="P233" s="7" t="n"/>
      <c r="Q233" s="7" t="n"/>
      <c r="R233" s="20" t="n"/>
      <c r="S233" s="16" t="n"/>
      <c r="T233" s="20" t="n"/>
      <c r="U233" s="20" t="n"/>
      <c r="V233" s="16" t="n"/>
      <c r="W233" s="16" t="n"/>
      <c r="X233" s="21" t="n"/>
      <c r="Y233" s="21" t="n"/>
      <c r="Z233" s="21" t="n"/>
      <c r="AA233" s="21" t="n"/>
      <c r="AB233" s="21" t="n"/>
      <c r="AC233" s="7" t="n"/>
      <c r="AD233" s="7" t="n"/>
      <c r="AE233" s="22" t="n"/>
      <c r="AF233" s="22" t="n"/>
      <c r="AG233" s="22" t="n"/>
      <c r="AH233" s="22">
        <f>IF(A233="","",SUM(AE233:AG233))</f>
        <v/>
      </c>
      <c r="AI233" s="21">
        <f>IF(AND(R233&lt;&gt;"",T233&lt;&gt;""),(T233-R233)*24,"")</f>
        <v/>
      </c>
      <c r="AJ233" s="21">
        <f>IF(AND(R233&lt;&gt;"",U233&lt;&gt;""),(U233-R233)*24,"")</f>
        <v/>
      </c>
      <c r="AK233" s="7">
        <f>IF(OR(AA233="",AI233=""),"",IF(AI233&lt;=AA233,"Oui","Non"))</f>
        <v/>
      </c>
      <c r="AL233" s="7">
        <f>IF(OR(AB233="",AJ233=""),"",IF(AJ233&lt;=AB233,"Oui","Non"))</f>
        <v/>
      </c>
      <c r="AM233" s="7">
        <f>IF(A233="","",IF(OR(N233="Réalisé",N233="Clôturé"),"Oui","Non"))</f>
        <v/>
      </c>
      <c r="AN233" s="7">
        <f>IF(AM233="","",IF(AND(AM233="Non",S233&lt;&gt;"",S233&lt;'Tableau de bord'!$C$7),"Oui","Non"))</f>
        <v/>
      </c>
      <c r="AO233" s="7">
        <f>IF(A233="","",IF(COUNTIF($A$5:$A$504,A233)&gt;1,"N° d’OT en double",IF(COUNTIF('Sites et équipements'!$D$5:$D$204,F233)=0,"Code installation inconnu",IF(OR(D233="",J233="",N233="",M233=""),"Champ obligatoire manquant",IF(AND(R233="",S233=""),"Date de demande ou planifiée manquante",IF(AND(AM233="Oui",V233=""),"Date de réalisation manquante",IF(AND(N233="Clôturé",W233=""),"Date de clôture manquante",IF(OR(AND(T233&lt;&gt;"",R233&lt;&gt;"",T233&lt;R233),AND(U233&lt;&gt;"",T233&lt;&gt;"",U233&lt;T233)),"Chronologie incohérente",IF(AND(Q233="Oui",U233=""),"Rétablissement non daté","OK")))))))))</f>
        <v/>
      </c>
      <c r="AP233" s="16">
        <f>IF(R233&lt;&gt;"",R233,IF(S233&lt;&gt;"",S233,""))</f>
        <v/>
      </c>
      <c r="AQ233" s="7">
        <f>IF(AND(A233&lt;&gt;"",OR('Tableau de bord'!$C$9="",D233='Tableau de bord'!$C$9),OR('Tableau de bord'!$C$10="",E233='Tableau de bord'!$C$10),OR('Tableau de bord'!$C$11="",G233='Tableau de bord'!$C$11),OR('Tableau de bord'!$C$12="",H233='Tableau de bord'!$C$12),OR('Tableau de bord'!$C$13="",J233='Tableau de bord'!$C$13),OR('Tableau de bord'!$C$14="",N233='Tableau de bord'!$C$14),OR('Tableau de bord'!$C$15="",M233='Tableau de bord'!$C$15),OR('Tableau de bord'!$C$16="",O233='Tableau de bord'!$C$16),OR('Tableau de bord'!$C$17="",AD233='Tableau de bord'!$C$17)),1,0)</f>
        <v/>
      </c>
      <c r="AR233" s="7">
        <f>IF(AND(A233&lt;&gt;"",AP233&lt;&gt;""),IF(AND(AP233&gt;='Tableau de bord'!$C$5,AP233&lt;'Tableau de bord'!$C$6+1),1,0),0)</f>
        <v/>
      </c>
      <c r="AS233" s="7">
        <f>IF(AND(AQ233=1,AR233=1),1,0)</f>
        <v/>
      </c>
      <c r="AT233" s="7">
        <f>IF(AND(AS233=1,J233="Corrective"),1,0)</f>
        <v/>
      </c>
      <c r="AU233" s="7">
        <f>IF(AND(AS233=1,J233="Préventive"),1,0)</f>
        <v/>
      </c>
      <c r="AV233" s="7">
        <f>IF(AND(AS233=1,Q233="Oui"),1,0)</f>
        <v/>
      </c>
      <c r="AW233" s="21">
        <f>IF(AND(AV233=1,AJ233&lt;&gt;""),AJ233,0)</f>
        <v/>
      </c>
      <c r="AX233" s="21">
        <f>IF(AND(AS233=1,Y233&lt;&gt;""),Y233,0)</f>
        <v/>
      </c>
      <c r="AY233" s="22">
        <f>IF(AND(AS233=1,AH233&lt;&gt;""),AH233,0)</f>
        <v/>
      </c>
      <c r="AZ233" s="22">
        <f>IF(AS233=1,SUM(AE233:AF233),0)</f>
        <v/>
      </c>
      <c r="BA233" s="22">
        <f>IF(AND(AS233=1,AC233="Hors forfait"),AY233,0)</f>
        <v/>
      </c>
      <c r="BB233" s="7">
        <f>IF(AND(AS233=1,AK233&lt;&gt;""),1,0)</f>
        <v/>
      </c>
      <c r="BC233" s="7">
        <f>IF(AND(BB233=1,AK233="Oui"),1,0)</f>
        <v/>
      </c>
      <c r="BD233" s="7">
        <f>IF(AND(AS233=1,AL233&lt;&gt;""),1,0)</f>
        <v/>
      </c>
      <c r="BE233" s="7">
        <f>IF(AND(BD233=1,AL233="Oui"),1,0)</f>
        <v/>
      </c>
      <c r="BF233" s="7">
        <f>IF(AND(AQ233=1,AM233="Non"),1,0)</f>
        <v/>
      </c>
      <c r="BG233" s="21">
        <f>IF(AND(BF233=1,Z233&lt;&gt;""),Z233,0)</f>
        <v/>
      </c>
      <c r="BH233" s="7">
        <f>IF(AND(BF233=1,AN233="Oui"),1,0)</f>
        <v/>
      </c>
      <c r="BI233" s="7">
        <f>IF(AS233=1,N233,"")</f>
        <v/>
      </c>
      <c r="BJ233" s="7">
        <f>IF(BF233=1,N233,"")</f>
        <v/>
      </c>
      <c r="BK233" s="7">
        <f>IF(BF233=1,M233,"")</f>
        <v/>
      </c>
      <c r="BL233" s="7">
        <f>IF(AR233=1,D233&amp;" | "&amp;J233,"")</f>
        <v/>
      </c>
      <c r="BM233" s="7">
        <f>IF(AND(AR233=1,AL233="Non"),D233,"")</f>
        <v/>
      </c>
      <c r="BN233" s="7">
        <f>IF(OR(AO233="",AO233="OK"),0,1)</f>
        <v/>
      </c>
    </row>
    <row r="234" ht="18" customHeight="1">
      <c r="A234" s="7" t="n"/>
      <c r="B234" s="7" t="n"/>
      <c r="C234" s="7" t="n"/>
      <c r="D234" s="7" t="n"/>
      <c r="E234" s="7" t="n"/>
      <c r="F234" s="7" t="n"/>
      <c r="G234" s="7" t="n"/>
      <c r="H234" s="7" t="n"/>
      <c r="I234" s="7" t="n"/>
      <c r="J234" s="7" t="n"/>
      <c r="K234" s="7" t="n"/>
      <c r="L234" s="7" t="n"/>
      <c r="M234" s="7" t="n"/>
      <c r="N234" s="7" t="n"/>
      <c r="O234" s="7" t="n"/>
      <c r="P234" s="7" t="n"/>
      <c r="Q234" s="7" t="n"/>
      <c r="R234" s="20" t="n"/>
      <c r="S234" s="16" t="n"/>
      <c r="T234" s="20" t="n"/>
      <c r="U234" s="20" t="n"/>
      <c r="V234" s="16" t="n"/>
      <c r="W234" s="16" t="n"/>
      <c r="X234" s="21" t="n"/>
      <c r="Y234" s="21" t="n"/>
      <c r="Z234" s="21" t="n"/>
      <c r="AA234" s="21" t="n"/>
      <c r="AB234" s="21" t="n"/>
      <c r="AC234" s="7" t="n"/>
      <c r="AD234" s="7" t="n"/>
      <c r="AE234" s="22" t="n"/>
      <c r="AF234" s="22" t="n"/>
      <c r="AG234" s="22" t="n"/>
      <c r="AH234" s="22">
        <f>IF(A234="","",SUM(AE234:AG234))</f>
        <v/>
      </c>
      <c r="AI234" s="21">
        <f>IF(AND(R234&lt;&gt;"",T234&lt;&gt;""),(T234-R234)*24,"")</f>
        <v/>
      </c>
      <c r="AJ234" s="21">
        <f>IF(AND(R234&lt;&gt;"",U234&lt;&gt;""),(U234-R234)*24,"")</f>
        <v/>
      </c>
      <c r="AK234" s="7">
        <f>IF(OR(AA234="",AI234=""),"",IF(AI234&lt;=AA234,"Oui","Non"))</f>
        <v/>
      </c>
      <c r="AL234" s="7">
        <f>IF(OR(AB234="",AJ234=""),"",IF(AJ234&lt;=AB234,"Oui","Non"))</f>
        <v/>
      </c>
      <c r="AM234" s="7">
        <f>IF(A234="","",IF(OR(N234="Réalisé",N234="Clôturé"),"Oui","Non"))</f>
        <v/>
      </c>
      <c r="AN234" s="7">
        <f>IF(AM234="","",IF(AND(AM234="Non",S234&lt;&gt;"",S234&lt;'Tableau de bord'!$C$7),"Oui","Non"))</f>
        <v/>
      </c>
      <c r="AO234" s="7">
        <f>IF(A234="","",IF(COUNTIF($A$5:$A$504,A234)&gt;1,"N° d’OT en double",IF(COUNTIF('Sites et équipements'!$D$5:$D$204,F234)=0,"Code installation inconnu",IF(OR(D234="",J234="",N234="",M234=""),"Champ obligatoire manquant",IF(AND(R234="",S234=""),"Date de demande ou planifiée manquante",IF(AND(AM234="Oui",V234=""),"Date de réalisation manquante",IF(AND(N234="Clôturé",W234=""),"Date de clôture manquante",IF(OR(AND(T234&lt;&gt;"",R234&lt;&gt;"",T234&lt;R234),AND(U234&lt;&gt;"",T234&lt;&gt;"",U234&lt;T234)),"Chronologie incohérente",IF(AND(Q234="Oui",U234=""),"Rétablissement non daté","OK")))))))))</f>
        <v/>
      </c>
      <c r="AP234" s="16">
        <f>IF(R234&lt;&gt;"",R234,IF(S234&lt;&gt;"",S234,""))</f>
        <v/>
      </c>
      <c r="AQ234" s="7">
        <f>IF(AND(A234&lt;&gt;"",OR('Tableau de bord'!$C$9="",D234='Tableau de bord'!$C$9),OR('Tableau de bord'!$C$10="",E234='Tableau de bord'!$C$10),OR('Tableau de bord'!$C$11="",G234='Tableau de bord'!$C$11),OR('Tableau de bord'!$C$12="",H234='Tableau de bord'!$C$12),OR('Tableau de bord'!$C$13="",J234='Tableau de bord'!$C$13),OR('Tableau de bord'!$C$14="",N234='Tableau de bord'!$C$14),OR('Tableau de bord'!$C$15="",M234='Tableau de bord'!$C$15),OR('Tableau de bord'!$C$16="",O234='Tableau de bord'!$C$16),OR('Tableau de bord'!$C$17="",AD234='Tableau de bord'!$C$17)),1,0)</f>
        <v/>
      </c>
      <c r="AR234" s="7">
        <f>IF(AND(A234&lt;&gt;"",AP234&lt;&gt;""),IF(AND(AP234&gt;='Tableau de bord'!$C$5,AP234&lt;'Tableau de bord'!$C$6+1),1,0),0)</f>
        <v/>
      </c>
      <c r="AS234" s="7">
        <f>IF(AND(AQ234=1,AR234=1),1,0)</f>
        <v/>
      </c>
      <c r="AT234" s="7">
        <f>IF(AND(AS234=1,J234="Corrective"),1,0)</f>
        <v/>
      </c>
      <c r="AU234" s="7">
        <f>IF(AND(AS234=1,J234="Préventive"),1,0)</f>
        <v/>
      </c>
      <c r="AV234" s="7">
        <f>IF(AND(AS234=1,Q234="Oui"),1,0)</f>
        <v/>
      </c>
      <c r="AW234" s="21">
        <f>IF(AND(AV234=1,AJ234&lt;&gt;""),AJ234,0)</f>
        <v/>
      </c>
      <c r="AX234" s="21">
        <f>IF(AND(AS234=1,Y234&lt;&gt;""),Y234,0)</f>
        <v/>
      </c>
      <c r="AY234" s="22">
        <f>IF(AND(AS234=1,AH234&lt;&gt;""),AH234,0)</f>
        <v/>
      </c>
      <c r="AZ234" s="22">
        <f>IF(AS234=1,SUM(AE234:AF234),0)</f>
        <v/>
      </c>
      <c r="BA234" s="22">
        <f>IF(AND(AS234=1,AC234="Hors forfait"),AY234,0)</f>
        <v/>
      </c>
      <c r="BB234" s="7">
        <f>IF(AND(AS234=1,AK234&lt;&gt;""),1,0)</f>
        <v/>
      </c>
      <c r="BC234" s="7">
        <f>IF(AND(BB234=1,AK234="Oui"),1,0)</f>
        <v/>
      </c>
      <c r="BD234" s="7">
        <f>IF(AND(AS234=1,AL234&lt;&gt;""),1,0)</f>
        <v/>
      </c>
      <c r="BE234" s="7">
        <f>IF(AND(BD234=1,AL234="Oui"),1,0)</f>
        <v/>
      </c>
      <c r="BF234" s="7">
        <f>IF(AND(AQ234=1,AM234="Non"),1,0)</f>
        <v/>
      </c>
      <c r="BG234" s="21">
        <f>IF(AND(BF234=1,Z234&lt;&gt;""),Z234,0)</f>
        <v/>
      </c>
      <c r="BH234" s="7">
        <f>IF(AND(BF234=1,AN234="Oui"),1,0)</f>
        <v/>
      </c>
      <c r="BI234" s="7">
        <f>IF(AS234=1,N234,"")</f>
        <v/>
      </c>
      <c r="BJ234" s="7">
        <f>IF(BF234=1,N234,"")</f>
        <v/>
      </c>
      <c r="BK234" s="7">
        <f>IF(BF234=1,M234,"")</f>
        <v/>
      </c>
      <c r="BL234" s="7">
        <f>IF(AR234=1,D234&amp;" | "&amp;J234,"")</f>
        <v/>
      </c>
      <c r="BM234" s="7">
        <f>IF(AND(AR234=1,AL234="Non"),D234,"")</f>
        <v/>
      </c>
      <c r="BN234" s="7">
        <f>IF(OR(AO234="",AO234="OK"),0,1)</f>
        <v/>
      </c>
    </row>
    <row r="235" ht="18" customHeight="1">
      <c r="A235" s="7" t="n"/>
      <c r="B235" s="7" t="n"/>
      <c r="C235" s="7" t="n"/>
      <c r="D235" s="7" t="n"/>
      <c r="E235" s="7" t="n"/>
      <c r="F235" s="7" t="n"/>
      <c r="G235" s="7" t="n"/>
      <c r="H235" s="7" t="n"/>
      <c r="I235" s="7" t="n"/>
      <c r="J235" s="7" t="n"/>
      <c r="K235" s="7" t="n"/>
      <c r="L235" s="7" t="n"/>
      <c r="M235" s="7" t="n"/>
      <c r="N235" s="7" t="n"/>
      <c r="O235" s="7" t="n"/>
      <c r="P235" s="7" t="n"/>
      <c r="Q235" s="7" t="n"/>
      <c r="R235" s="20" t="n"/>
      <c r="S235" s="16" t="n"/>
      <c r="T235" s="20" t="n"/>
      <c r="U235" s="20" t="n"/>
      <c r="V235" s="16" t="n"/>
      <c r="W235" s="16" t="n"/>
      <c r="X235" s="21" t="n"/>
      <c r="Y235" s="21" t="n"/>
      <c r="Z235" s="21" t="n"/>
      <c r="AA235" s="21" t="n"/>
      <c r="AB235" s="21" t="n"/>
      <c r="AC235" s="7" t="n"/>
      <c r="AD235" s="7" t="n"/>
      <c r="AE235" s="22" t="n"/>
      <c r="AF235" s="22" t="n"/>
      <c r="AG235" s="22" t="n"/>
      <c r="AH235" s="22">
        <f>IF(A235="","",SUM(AE235:AG235))</f>
        <v/>
      </c>
      <c r="AI235" s="21">
        <f>IF(AND(R235&lt;&gt;"",T235&lt;&gt;""),(T235-R235)*24,"")</f>
        <v/>
      </c>
      <c r="AJ235" s="21">
        <f>IF(AND(R235&lt;&gt;"",U235&lt;&gt;""),(U235-R235)*24,"")</f>
        <v/>
      </c>
      <c r="AK235" s="7">
        <f>IF(OR(AA235="",AI235=""),"",IF(AI235&lt;=AA235,"Oui","Non"))</f>
        <v/>
      </c>
      <c r="AL235" s="7">
        <f>IF(OR(AB235="",AJ235=""),"",IF(AJ235&lt;=AB235,"Oui","Non"))</f>
        <v/>
      </c>
      <c r="AM235" s="7">
        <f>IF(A235="","",IF(OR(N235="Réalisé",N235="Clôturé"),"Oui","Non"))</f>
        <v/>
      </c>
      <c r="AN235" s="7">
        <f>IF(AM235="","",IF(AND(AM235="Non",S235&lt;&gt;"",S235&lt;'Tableau de bord'!$C$7),"Oui","Non"))</f>
        <v/>
      </c>
      <c r="AO235" s="7">
        <f>IF(A235="","",IF(COUNTIF($A$5:$A$504,A235)&gt;1,"N° d’OT en double",IF(COUNTIF('Sites et équipements'!$D$5:$D$204,F235)=0,"Code installation inconnu",IF(OR(D235="",J235="",N235="",M235=""),"Champ obligatoire manquant",IF(AND(R235="",S235=""),"Date de demande ou planifiée manquante",IF(AND(AM235="Oui",V235=""),"Date de réalisation manquante",IF(AND(N235="Clôturé",W235=""),"Date de clôture manquante",IF(OR(AND(T235&lt;&gt;"",R235&lt;&gt;"",T235&lt;R235),AND(U235&lt;&gt;"",T235&lt;&gt;"",U235&lt;T235)),"Chronologie incohérente",IF(AND(Q235="Oui",U235=""),"Rétablissement non daté","OK")))))))))</f>
        <v/>
      </c>
      <c r="AP235" s="16">
        <f>IF(R235&lt;&gt;"",R235,IF(S235&lt;&gt;"",S235,""))</f>
        <v/>
      </c>
      <c r="AQ235" s="7">
        <f>IF(AND(A235&lt;&gt;"",OR('Tableau de bord'!$C$9="",D235='Tableau de bord'!$C$9),OR('Tableau de bord'!$C$10="",E235='Tableau de bord'!$C$10),OR('Tableau de bord'!$C$11="",G235='Tableau de bord'!$C$11),OR('Tableau de bord'!$C$12="",H235='Tableau de bord'!$C$12),OR('Tableau de bord'!$C$13="",J235='Tableau de bord'!$C$13),OR('Tableau de bord'!$C$14="",N235='Tableau de bord'!$C$14),OR('Tableau de bord'!$C$15="",M235='Tableau de bord'!$C$15),OR('Tableau de bord'!$C$16="",O235='Tableau de bord'!$C$16),OR('Tableau de bord'!$C$17="",AD235='Tableau de bord'!$C$17)),1,0)</f>
        <v/>
      </c>
      <c r="AR235" s="7">
        <f>IF(AND(A235&lt;&gt;"",AP235&lt;&gt;""),IF(AND(AP235&gt;='Tableau de bord'!$C$5,AP235&lt;'Tableau de bord'!$C$6+1),1,0),0)</f>
        <v/>
      </c>
      <c r="AS235" s="7">
        <f>IF(AND(AQ235=1,AR235=1),1,0)</f>
        <v/>
      </c>
      <c r="AT235" s="7">
        <f>IF(AND(AS235=1,J235="Corrective"),1,0)</f>
        <v/>
      </c>
      <c r="AU235" s="7">
        <f>IF(AND(AS235=1,J235="Préventive"),1,0)</f>
        <v/>
      </c>
      <c r="AV235" s="7">
        <f>IF(AND(AS235=1,Q235="Oui"),1,0)</f>
        <v/>
      </c>
      <c r="AW235" s="21">
        <f>IF(AND(AV235=1,AJ235&lt;&gt;""),AJ235,0)</f>
        <v/>
      </c>
      <c r="AX235" s="21">
        <f>IF(AND(AS235=1,Y235&lt;&gt;""),Y235,0)</f>
        <v/>
      </c>
      <c r="AY235" s="22">
        <f>IF(AND(AS235=1,AH235&lt;&gt;""),AH235,0)</f>
        <v/>
      </c>
      <c r="AZ235" s="22">
        <f>IF(AS235=1,SUM(AE235:AF235),0)</f>
        <v/>
      </c>
      <c r="BA235" s="22">
        <f>IF(AND(AS235=1,AC235="Hors forfait"),AY235,0)</f>
        <v/>
      </c>
      <c r="BB235" s="7">
        <f>IF(AND(AS235=1,AK235&lt;&gt;""),1,0)</f>
        <v/>
      </c>
      <c r="BC235" s="7">
        <f>IF(AND(BB235=1,AK235="Oui"),1,0)</f>
        <v/>
      </c>
      <c r="BD235" s="7">
        <f>IF(AND(AS235=1,AL235&lt;&gt;""),1,0)</f>
        <v/>
      </c>
      <c r="BE235" s="7">
        <f>IF(AND(BD235=1,AL235="Oui"),1,0)</f>
        <v/>
      </c>
      <c r="BF235" s="7">
        <f>IF(AND(AQ235=1,AM235="Non"),1,0)</f>
        <v/>
      </c>
      <c r="BG235" s="21">
        <f>IF(AND(BF235=1,Z235&lt;&gt;""),Z235,0)</f>
        <v/>
      </c>
      <c r="BH235" s="7">
        <f>IF(AND(BF235=1,AN235="Oui"),1,0)</f>
        <v/>
      </c>
      <c r="BI235" s="7">
        <f>IF(AS235=1,N235,"")</f>
        <v/>
      </c>
      <c r="BJ235" s="7">
        <f>IF(BF235=1,N235,"")</f>
        <v/>
      </c>
      <c r="BK235" s="7">
        <f>IF(BF235=1,M235,"")</f>
        <v/>
      </c>
      <c r="BL235" s="7">
        <f>IF(AR235=1,D235&amp;" | "&amp;J235,"")</f>
        <v/>
      </c>
      <c r="BM235" s="7">
        <f>IF(AND(AR235=1,AL235="Non"),D235,"")</f>
        <v/>
      </c>
      <c r="BN235" s="7">
        <f>IF(OR(AO235="",AO235="OK"),0,1)</f>
        <v/>
      </c>
    </row>
    <row r="236" ht="18" customHeight="1">
      <c r="A236" s="7" t="n"/>
      <c r="B236" s="7" t="n"/>
      <c r="C236" s="7" t="n"/>
      <c r="D236" s="7" t="n"/>
      <c r="E236" s="7" t="n"/>
      <c r="F236" s="7" t="n"/>
      <c r="G236" s="7" t="n"/>
      <c r="H236" s="7" t="n"/>
      <c r="I236" s="7" t="n"/>
      <c r="J236" s="7" t="n"/>
      <c r="K236" s="7" t="n"/>
      <c r="L236" s="7" t="n"/>
      <c r="M236" s="7" t="n"/>
      <c r="N236" s="7" t="n"/>
      <c r="O236" s="7" t="n"/>
      <c r="P236" s="7" t="n"/>
      <c r="Q236" s="7" t="n"/>
      <c r="R236" s="20" t="n"/>
      <c r="S236" s="16" t="n"/>
      <c r="T236" s="20" t="n"/>
      <c r="U236" s="20" t="n"/>
      <c r="V236" s="16" t="n"/>
      <c r="W236" s="16" t="n"/>
      <c r="X236" s="21" t="n"/>
      <c r="Y236" s="21" t="n"/>
      <c r="Z236" s="21" t="n"/>
      <c r="AA236" s="21" t="n"/>
      <c r="AB236" s="21" t="n"/>
      <c r="AC236" s="7" t="n"/>
      <c r="AD236" s="7" t="n"/>
      <c r="AE236" s="22" t="n"/>
      <c r="AF236" s="22" t="n"/>
      <c r="AG236" s="22" t="n"/>
      <c r="AH236" s="22">
        <f>IF(A236="","",SUM(AE236:AG236))</f>
        <v/>
      </c>
      <c r="AI236" s="21">
        <f>IF(AND(R236&lt;&gt;"",T236&lt;&gt;""),(T236-R236)*24,"")</f>
        <v/>
      </c>
      <c r="AJ236" s="21">
        <f>IF(AND(R236&lt;&gt;"",U236&lt;&gt;""),(U236-R236)*24,"")</f>
        <v/>
      </c>
      <c r="AK236" s="7">
        <f>IF(OR(AA236="",AI236=""),"",IF(AI236&lt;=AA236,"Oui","Non"))</f>
        <v/>
      </c>
      <c r="AL236" s="7">
        <f>IF(OR(AB236="",AJ236=""),"",IF(AJ236&lt;=AB236,"Oui","Non"))</f>
        <v/>
      </c>
      <c r="AM236" s="7">
        <f>IF(A236="","",IF(OR(N236="Réalisé",N236="Clôturé"),"Oui","Non"))</f>
        <v/>
      </c>
      <c r="AN236" s="7">
        <f>IF(AM236="","",IF(AND(AM236="Non",S236&lt;&gt;"",S236&lt;'Tableau de bord'!$C$7),"Oui","Non"))</f>
        <v/>
      </c>
      <c r="AO236" s="7">
        <f>IF(A236="","",IF(COUNTIF($A$5:$A$504,A236)&gt;1,"N° d’OT en double",IF(COUNTIF('Sites et équipements'!$D$5:$D$204,F236)=0,"Code installation inconnu",IF(OR(D236="",J236="",N236="",M236=""),"Champ obligatoire manquant",IF(AND(R236="",S236=""),"Date de demande ou planifiée manquante",IF(AND(AM236="Oui",V236=""),"Date de réalisation manquante",IF(AND(N236="Clôturé",W236=""),"Date de clôture manquante",IF(OR(AND(T236&lt;&gt;"",R236&lt;&gt;"",T236&lt;R236),AND(U236&lt;&gt;"",T236&lt;&gt;"",U236&lt;T236)),"Chronologie incohérente",IF(AND(Q236="Oui",U236=""),"Rétablissement non daté","OK")))))))))</f>
        <v/>
      </c>
      <c r="AP236" s="16">
        <f>IF(R236&lt;&gt;"",R236,IF(S236&lt;&gt;"",S236,""))</f>
        <v/>
      </c>
      <c r="AQ236" s="7">
        <f>IF(AND(A236&lt;&gt;"",OR('Tableau de bord'!$C$9="",D236='Tableau de bord'!$C$9),OR('Tableau de bord'!$C$10="",E236='Tableau de bord'!$C$10),OR('Tableau de bord'!$C$11="",G236='Tableau de bord'!$C$11),OR('Tableau de bord'!$C$12="",H236='Tableau de bord'!$C$12),OR('Tableau de bord'!$C$13="",J236='Tableau de bord'!$C$13),OR('Tableau de bord'!$C$14="",N236='Tableau de bord'!$C$14),OR('Tableau de bord'!$C$15="",M236='Tableau de bord'!$C$15),OR('Tableau de bord'!$C$16="",O236='Tableau de bord'!$C$16),OR('Tableau de bord'!$C$17="",AD236='Tableau de bord'!$C$17)),1,0)</f>
        <v/>
      </c>
      <c r="AR236" s="7">
        <f>IF(AND(A236&lt;&gt;"",AP236&lt;&gt;""),IF(AND(AP236&gt;='Tableau de bord'!$C$5,AP236&lt;'Tableau de bord'!$C$6+1),1,0),0)</f>
        <v/>
      </c>
      <c r="AS236" s="7">
        <f>IF(AND(AQ236=1,AR236=1),1,0)</f>
        <v/>
      </c>
      <c r="AT236" s="7">
        <f>IF(AND(AS236=1,J236="Corrective"),1,0)</f>
        <v/>
      </c>
      <c r="AU236" s="7">
        <f>IF(AND(AS236=1,J236="Préventive"),1,0)</f>
        <v/>
      </c>
      <c r="AV236" s="7">
        <f>IF(AND(AS236=1,Q236="Oui"),1,0)</f>
        <v/>
      </c>
      <c r="AW236" s="21">
        <f>IF(AND(AV236=1,AJ236&lt;&gt;""),AJ236,0)</f>
        <v/>
      </c>
      <c r="AX236" s="21">
        <f>IF(AND(AS236=1,Y236&lt;&gt;""),Y236,0)</f>
        <v/>
      </c>
      <c r="AY236" s="22">
        <f>IF(AND(AS236=1,AH236&lt;&gt;""),AH236,0)</f>
        <v/>
      </c>
      <c r="AZ236" s="22">
        <f>IF(AS236=1,SUM(AE236:AF236),0)</f>
        <v/>
      </c>
      <c r="BA236" s="22">
        <f>IF(AND(AS236=1,AC236="Hors forfait"),AY236,0)</f>
        <v/>
      </c>
      <c r="BB236" s="7">
        <f>IF(AND(AS236=1,AK236&lt;&gt;""),1,0)</f>
        <v/>
      </c>
      <c r="BC236" s="7">
        <f>IF(AND(BB236=1,AK236="Oui"),1,0)</f>
        <v/>
      </c>
      <c r="BD236" s="7">
        <f>IF(AND(AS236=1,AL236&lt;&gt;""),1,0)</f>
        <v/>
      </c>
      <c r="BE236" s="7">
        <f>IF(AND(BD236=1,AL236="Oui"),1,0)</f>
        <v/>
      </c>
      <c r="BF236" s="7">
        <f>IF(AND(AQ236=1,AM236="Non"),1,0)</f>
        <v/>
      </c>
      <c r="BG236" s="21">
        <f>IF(AND(BF236=1,Z236&lt;&gt;""),Z236,0)</f>
        <v/>
      </c>
      <c r="BH236" s="7">
        <f>IF(AND(BF236=1,AN236="Oui"),1,0)</f>
        <v/>
      </c>
      <c r="BI236" s="7">
        <f>IF(AS236=1,N236,"")</f>
        <v/>
      </c>
      <c r="BJ236" s="7">
        <f>IF(BF236=1,N236,"")</f>
        <v/>
      </c>
      <c r="BK236" s="7">
        <f>IF(BF236=1,M236,"")</f>
        <v/>
      </c>
      <c r="BL236" s="7">
        <f>IF(AR236=1,D236&amp;" | "&amp;J236,"")</f>
        <v/>
      </c>
      <c r="BM236" s="7">
        <f>IF(AND(AR236=1,AL236="Non"),D236,"")</f>
        <v/>
      </c>
      <c r="BN236" s="7">
        <f>IF(OR(AO236="",AO236="OK"),0,1)</f>
        <v/>
      </c>
    </row>
    <row r="237" ht="18" customHeight="1">
      <c r="A237" s="7" t="n"/>
      <c r="B237" s="7" t="n"/>
      <c r="C237" s="7" t="n"/>
      <c r="D237" s="7" t="n"/>
      <c r="E237" s="7" t="n"/>
      <c r="F237" s="7" t="n"/>
      <c r="G237" s="7" t="n"/>
      <c r="H237" s="7" t="n"/>
      <c r="I237" s="7" t="n"/>
      <c r="J237" s="7" t="n"/>
      <c r="K237" s="7" t="n"/>
      <c r="L237" s="7" t="n"/>
      <c r="M237" s="7" t="n"/>
      <c r="N237" s="7" t="n"/>
      <c r="O237" s="7" t="n"/>
      <c r="P237" s="7" t="n"/>
      <c r="Q237" s="7" t="n"/>
      <c r="R237" s="20" t="n"/>
      <c r="S237" s="16" t="n"/>
      <c r="T237" s="20" t="n"/>
      <c r="U237" s="20" t="n"/>
      <c r="V237" s="16" t="n"/>
      <c r="W237" s="16" t="n"/>
      <c r="X237" s="21" t="n"/>
      <c r="Y237" s="21" t="n"/>
      <c r="Z237" s="21" t="n"/>
      <c r="AA237" s="21" t="n"/>
      <c r="AB237" s="21" t="n"/>
      <c r="AC237" s="7" t="n"/>
      <c r="AD237" s="7" t="n"/>
      <c r="AE237" s="22" t="n"/>
      <c r="AF237" s="22" t="n"/>
      <c r="AG237" s="22" t="n"/>
      <c r="AH237" s="22">
        <f>IF(A237="","",SUM(AE237:AG237))</f>
        <v/>
      </c>
      <c r="AI237" s="21">
        <f>IF(AND(R237&lt;&gt;"",T237&lt;&gt;""),(T237-R237)*24,"")</f>
        <v/>
      </c>
      <c r="AJ237" s="21">
        <f>IF(AND(R237&lt;&gt;"",U237&lt;&gt;""),(U237-R237)*24,"")</f>
        <v/>
      </c>
      <c r="AK237" s="7">
        <f>IF(OR(AA237="",AI237=""),"",IF(AI237&lt;=AA237,"Oui","Non"))</f>
        <v/>
      </c>
      <c r="AL237" s="7">
        <f>IF(OR(AB237="",AJ237=""),"",IF(AJ237&lt;=AB237,"Oui","Non"))</f>
        <v/>
      </c>
      <c r="AM237" s="7">
        <f>IF(A237="","",IF(OR(N237="Réalisé",N237="Clôturé"),"Oui","Non"))</f>
        <v/>
      </c>
      <c r="AN237" s="7">
        <f>IF(AM237="","",IF(AND(AM237="Non",S237&lt;&gt;"",S237&lt;'Tableau de bord'!$C$7),"Oui","Non"))</f>
        <v/>
      </c>
      <c r="AO237" s="7">
        <f>IF(A237="","",IF(COUNTIF($A$5:$A$504,A237)&gt;1,"N° d’OT en double",IF(COUNTIF('Sites et équipements'!$D$5:$D$204,F237)=0,"Code installation inconnu",IF(OR(D237="",J237="",N237="",M237=""),"Champ obligatoire manquant",IF(AND(R237="",S237=""),"Date de demande ou planifiée manquante",IF(AND(AM237="Oui",V237=""),"Date de réalisation manquante",IF(AND(N237="Clôturé",W237=""),"Date de clôture manquante",IF(OR(AND(T237&lt;&gt;"",R237&lt;&gt;"",T237&lt;R237),AND(U237&lt;&gt;"",T237&lt;&gt;"",U237&lt;T237)),"Chronologie incohérente",IF(AND(Q237="Oui",U237=""),"Rétablissement non daté","OK")))))))))</f>
        <v/>
      </c>
      <c r="AP237" s="16">
        <f>IF(R237&lt;&gt;"",R237,IF(S237&lt;&gt;"",S237,""))</f>
        <v/>
      </c>
      <c r="AQ237" s="7">
        <f>IF(AND(A237&lt;&gt;"",OR('Tableau de bord'!$C$9="",D237='Tableau de bord'!$C$9),OR('Tableau de bord'!$C$10="",E237='Tableau de bord'!$C$10),OR('Tableau de bord'!$C$11="",G237='Tableau de bord'!$C$11),OR('Tableau de bord'!$C$12="",H237='Tableau de bord'!$C$12),OR('Tableau de bord'!$C$13="",J237='Tableau de bord'!$C$13),OR('Tableau de bord'!$C$14="",N237='Tableau de bord'!$C$14),OR('Tableau de bord'!$C$15="",M237='Tableau de bord'!$C$15),OR('Tableau de bord'!$C$16="",O237='Tableau de bord'!$C$16),OR('Tableau de bord'!$C$17="",AD237='Tableau de bord'!$C$17)),1,0)</f>
        <v/>
      </c>
      <c r="AR237" s="7">
        <f>IF(AND(A237&lt;&gt;"",AP237&lt;&gt;""),IF(AND(AP237&gt;='Tableau de bord'!$C$5,AP237&lt;'Tableau de bord'!$C$6+1),1,0),0)</f>
        <v/>
      </c>
      <c r="AS237" s="7">
        <f>IF(AND(AQ237=1,AR237=1),1,0)</f>
        <v/>
      </c>
      <c r="AT237" s="7">
        <f>IF(AND(AS237=1,J237="Corrective"),1,0)</f>
        <v/>
      </c>
      <c r="AU237" s="7">
        <f>IF(AND(AS237=1,J237="Préventive"),1,0)</f>
        <v/>
      </c>
      <c r="AV237" s="7">
        <f>IF(AND(AS237=1,Q237="Oui"),1,0)</f>
        <v/>
      </c>
      <c r="AW237" s="21">
        <f>IF(AND(AV237=1,AJ237&lt;&gt;""),AJ237,0)</f>
        <v/>
      </c>
      <c r="AX237" s="21">
        <f>IF(AND(AS237=1,Y237&lt;&gt;""),Y237,0)</f>
        <v/>
      </c>
      <c r="AY237" s="22">
        <f>IF(AND(AS237=1,AH237&lt;&gt;""),AH237,0)</f>
        <v/>
      </c>
      <c r="AZ237" s="22">
        <f>IF(AS237=1,SUM(AE237:AF237),0)</f>
        <v/>
      </c>
      <c r="BA237" s="22">
        <f>IF(AND(AS237=1,AC237="Hors forfait"),AY237,0)</f>
        <v/>
      </c>
      <c r="BB237" s="7">
        <f>IF(AND(AS237=1,AK237&lt;&gt;""),1,0)</f>
        <v/>
      </c>
      <c r="BC237" s="7">
        <f>IF(AND(BB237=1,AK237="Oui"),1,0)</f>
        <v/>
      </c>
      <c r="BD237" s="7">
        <f>IF(AND(AS237=1,AL237&lt;&gt;""),1,0)</f>
        <v/>
      </c>
      <c r="BE237" s="7">
        <f>IF(AND(BD237=1,AL237="Oui"),1,0)</f>
        <v/>
      </c>
      <c r="BF237" s="7">
        <f>IF(AND(AQ237=1,AM237="Non"),1,0)</f>
        <v/>
      </c>
      <c r="BG237" s="21">
        <f>IF(AND(BF237=1,Z237&lt;&gt;""),Z237,0)</f>
        <v/>
      </c>
      <c r="BH237" s="7">
        <f>IF(AND(BF237=1,AN237="Oui"),1,0)</f>
        <v/>
      </c>
      <c r="BI237" s="7">
        <f>IF(AS237=1,N237,"")</f>
        <v/>
      </c>
      <c r="BJ237" s="7">
        <f>IF(BF237=1,N237,"")</f>
        <v/>
      </c>
      <c r="BK237" s="7">
        <f>IF(BF237=1,M237,"")</f>
        <v/>
      </c>
      <c r="BL237" s="7">
        <f>IF(AR237=1,D237&amp;" | "&amp;J237,"")</f>
        <v/>
      </c>
      <c r="BM237" s="7">
        <f>IF(AND(AR237=1,AL237="Non"),D237,"")</f>
        <v/>
      </c>
      <c r="BN237" s="7">
        <f>IF(OR(AO237="",AO237="OK"),0,1)</f>
        <v/>
      </c>
    </row>
    <row r="238" ht="18" customHeight="1">
      <c r="A238" s="7" t="n"/>
      <c r="B238" s="7" t="n"/>
      <c r="C238" s="7" t="n"/>
      <c r="D238" s="7" t="n"/>
      <c r="E238" s="7" t="n"/>
      <c r="F238" s="7" t="n"/>
      <c r="G238" s="7" t="n"/>
      <c r="H238" s="7" t="n"/>
      <c r="I238" s="7" t="n"/>
      <c r="J238" s="7" t="n"/>
      <c r="K238" s="7" t="n"/>
      <c r="L238" s="7" t="n"/>
      <c r="M238" s="7" t="n"/>
      <c r="N238" s="7" t="n"/>
      <c r="O238" s="7" t="n"/>
      <c r="P238" s="7" t="n"/>
      <c r="Q238" s="7" t="n"/>
      <c r="R238" s="20" t="n"/>
      <c r="S238" s="16" t="n"/>
      <c r="T238" s="20" t="n"/>
      <c r="U238" s="20" t="n"/>
      <c r="V238" s="16" t="n"/>
      <c r="W238" s="16" t="n"/>
      <c r="X238" s="21" t="n"/>
      <c r="Y238" s="21" t="n"/>
      <c r="Z238" s="21" t="n"/>
      <c r="AA238" s="21" t="n"/>
      <c r="AB238" s="21" t="n"/>
      <c r="AC238" s="7" t="n"/>
      <c r="AD238" s="7" t="n"/>
      <c r="AE238" s="22" t="n"/>
      <c r="AF238" s="22" t="n"/>
      <c r="AG238" s="22" t="n"/>
      <c r="AH238" s="22">
        <f>IF(A238="","",SUM(AE238:AG238))</f>
        <v/>
      </c>
      <c r="AI238" s="21">
        <f>IF(AND(R238&lt;&gt;"",T238&lt;&gt;""),(T238-R238)*24,"")</f>
        <v/>
      </c>
      <c r="AJ238" s="21">
        <f>IF(AND(R238&lt;&gt;"",U238&lt;&gt;""),(U238-R238)*24,"")</f>
        <v/>
      </c>
      <c r="AK238" s="7">
        <f>IF(OR(AA238="",AI238=""),"",IF(AI238&lt;=AA238,"Oui","Non"))</f>
        <v/>
      </c>
      <c r="AL238" s="7">
        <f>IF(OR(AB238="",AJ238=""),"",IF(AJ238&lt;=AB238,"Oui","Non"))</f>
        <v/>
      </c>
      <c r="AM238" s="7">
        <f>IF(A238="","",IF(OR(N238="Réalisé",N238="Clôturé"),"Oui","Non"))</f>
        <v/>
      </c>
      <c r="AN238" s="7">
        <f>IF(AM238="","",IF(AND(AM238="Non",S238&lt;&gt;"",S238&lt;'Tableau de bord'!$C$7),"Oui","Non"))</f>
        <v/>
      </c>
      <c r="AO238" s="7">
        <f>IF(A238="","",IF(COUNTIF($A$5:$A$504,A238)&gt;1,"N° d’OT en double",IF(COUNTIF('Sites et équipements'!$D$5:$D$204,F238)=0,"Code installation inconnu",IF(OR(D238="",J238="",N238="",M238=""),"Champ obligatoire manquant",IF(AND(R238="",S238=""),"Date de demande ou planifiée manquante",IF(AND(AM238="Oui",V238=""),"Date de réalisation manquante",IF(AND(N238="Clôturé",W238=""),"Date de clôture manquante",IF(OR(AND(T238&lt;&gt;"",R238&lt;&gt;"",T238&lt;R238),AND(U238&lt;&gt;"",T238&lt;&gt;"",U238&lt;T238)),"Chronologie incohérente",IF(AND(Q238="Oui",U238=""),"Rétablissement non daté","OK")))))))))</f>
        <v/>
      </c>
      <c r="AP238" s="16">
        <f>IF(R238&lt;&gt;"",R238,IF(S238&lt;&gt;"",S238,""))</f>
        <v/>
      </c>
      <c r="AQ238" s="7">
        <f>IF(AND(A238&lt;&gt;"",OR('Tableau de bord'!$C$9="",D238='Tableau de bord'!$C$9),OR('Tableau de bord'!$C$10="",E238='Tableau de bord'!$C$10),OR('Tableau de bord'!$C$11="",G238='Tableau de bord'!$C$11),OR('Tableau de bord'!$C$12="",H238='Tableau de bord'!$C$12),OR('Tableau de bord'!$C$13="",J238='Tableau de bord'!$C$13),OR('Tableau de bord'!$C$14="",N238='Tableau de bord'!$C$14),OR('Tableau de bord'!$C$15="",M238='Tableau de bord'!$C$15),OR('Tableau de bord'!$C$16="",O238='Tableau de bord'!$C$16),OR('Tableau de bord'!$C$17="",AD238='Tableau de bord'!$C$17)),1,0)</f>
        <v/>
      </c>
      <c r="AR238" s="7">
        <f>IF(AND(A238&lt;&gt;"",AP238&lt;&gt;""),IF(AND(AP238&gt;='Tableau de bord'!$C$5,AP238&lt;'Tableau de bord'!$C$6+1),1,0),0)</f>
        <v/>
      </c>
      <c r="AS238" s="7">
        <f>IF(AND(AQ238=1,AR238=1),1,0)</f>
        <v/>
      </c>
      <c r="AT238" s="7">
        <f>IF(AND(AS238=1,J238="Corrective"),1,0)</f>
        <v/>
      </c>
      <c r="AU238" s="7">
        <f>IF(AND(AS238=1,J238="Préventive"),1,0)</f>
        <v/>
      </c>
      <c r="AV238" s="7">
        <f>IF(AND(AS238=1,Q238="Oui"),1,0)</f>
        <v/>
      </c>
      <c r="AW238" s="21">
        <f>IF(AND(AV238=1,AJ238&lt;&gt;""),AJ238,0)</f>
        <v/>
      </c>
      <c r="AX238" s="21">
        <f>IF(AND(AS238=1,Y238&lt;&gt;""),Y238,0)</f>
        <v/>
      </c>
      <c r="AY238" s="22">
        <f>IF(AND(AS238=1,AH238&lt;&gt;""),AH238,0)</f>
        <v/>
      </c>
      <c r="AZ238" s="22">
        <f>IF(AS238=1,SUM(AE238:AF238),0)</f>
        <v/>
      </c>
      <c r="BA238" s="22">
        <f>IF(AND(AS238=1,AC238="Hors forfait"),AY238,0)</f>
        <v/>
      </c>
      <c r="BB238" s="7">
        <f>IF(AND(AS238=1,AK238&lt;&gt;""),1,0)</f>
        <v/>
      </c>
      <c r="BC238" s="7">
        <f>IF(AND(BB238=1,AK238="Oui"),1,0)</f>
        <v/>
      </c>
      <c r="BD238" s="7">
        <f>IF(AND(AS238=1,AL238&lt;&gt;""),1,0)</f>
        <v/>
      </c>
      <c r="BE238" s="7">
        <f>IF(AND(BD238=1,AL238="Oui"),1,0)</f>
        <v/>
      </c>
      <c r="BF238" s="7">
        <f>IF(AND(AQ238=1,AM238="Non"),1,0)</f>
        <v/>
      </c>
      <c r="BG238" s="21">
        <f>IF(AND(BF238=1,Z238&lt;&gt;""),Z238,0)</f>
        <v/>
      </c>
      <c r="BH238" s="7">
        <f>IF(AND(BF238=1,AN238="Oui"),1,0)</f>
        <v/>
      </c>
      <c r="BI238" s="7">
        <f>IF(AS238=1,N238,"")</f>
        <v/>
      </c>
      <c r="BJ238" s="7">
        <f>IF(BF238=1,N238,"")</f>
        <v/>
      </c>
      <c r="BK238" s="7">
        <f>IF(BF238=1,M238,"")</f>
        <v/>
      </c>
      <c r="BL238" s="7">
        <f>IF(AR238=1,D238&amp;" | "&amp;J238,"")</f>
        <v/>
      </c>
      <c r="BM238" s="7">
        <f>IF(AND(AR238=1,AL238="Non"),D238,"")</f>
        <v/>
      </c>
      <c r="BN238" s="7">
        <f>IF(OR(AO238="",AO238="OK"),0,1)</f>
        <v/>
      </c>
    </row>
    <row r="239" ht="18" customHeight="1">
      <c r="A239" s="7" t="n"/>
      <c r="B239" s="7" t="n"/>
      <c r="C239" s="7" t="n"/>
      <c r="D239" s="7" t="n"/>
      <c r="E239" s="7" t="n"/>
      <c r="F239" s="7" t="n"/>
      <c r="G239" s="7" t="n"/>
      <c r="H239" s="7" t="n"/>
      <c r="I239" s="7" t="n"/>
      <c r="J239" s="7" t="n"/>
      <c r="K239" s="7" t="n"/>
      <c r="L239" s="7" t="n"/>
      <c r="M239" s="7" t="n"/>
      <c r="N239" s="7" t="n"/>
      <c r="O239" s="7" t="n"/>
      <c r="P239" s="7" t="n"/>
      <c r="Q239" s="7" t="n"/>
      <c r="R239" s="20" t="n"/>
      <c r="S239" s="16" t="n"/>
      <c r="T239" s="20" t="n"/>
      <c r="U239" s="20" t="n"/>
      <c r="V239" s="16" t="n"/>
      <c r="W239" s="16" t="n"/>
      <c r="X239" s="21" t="n"/>
      <c r="Y239" s="21" t="n"/>
      <c r="Z239" s="21" t="n"/>
      <c r="AA239" s="21" t="n"/>
      <c r="AB239" s="21" t="n"/>
      <c r="AC239" s="7" t="n"/>
      <c r="AD239" s="7" t="n"/>
      <c r="AE239" s="22" t="n"/>
      <c r="AF239" s="22" t="n"/>
      <c r="AG239" s="22" t="n"/>
      <c r="AH239" s="22">
        <f>IF(A239="","",SUM(AE239:AG239))</f>
        <v/>
      </c>
      <c r="AI239" s="21">
        <f>IF(AND(R239&lt;&gt;"",T239&lt;&gt;""),(T239-R239)*24,"")</f>
        <v/>
      </c>
      <c r="AJ239" s="21">
        <f>IF(AND(R239&lt;&gt;"",U239&lt;&gt;""),(U239-R239)*24,"")</f>
        <v/>
      </c>
      <c r="AK239" s="7">
        <f>IF(OR(AA239="",AI239=""),"",IF(AI239&lt;=AA239,"Oui","Non"))</f>
        <v/>
      </c>
      <c r="AL239" s="7">
        <f>IF(OR(AB239="",AJ239=""),"",IF(AJ239&lt;=AB239,"Oui","Non"))</f>
        <v/>
      </c>
      <c r="AM239" s="7">
        <f>IF(A239="","",IF(OR(N239="Réalisé",N239="Clôturé"),"Oui","Non"))</f>
        <v/>
      </c>
      <c r="AN239" s="7">
        <f>IF(AM239="","",IF(AND(AM239="Non",S239&lt;&gt;"",S239&lt;'Tableau de bord'!$C$7),"Oui","Non"))</f>
        <v/>
      </c>
      <c r="AO239" s="7">
        <f>IF(A239="","",IF(COUNTIF($A$5:$A$504,A239)&gt;1,"N° d’OT en double",IF(COUNTIF('Sites et équipements'!$D$5:$D$204,F239)=0,"Code installation inconnu",IF(OR(D239="",J239="",N239="",M239=""),"Champ obligatoire manquant",IF(AND(R239="",S239=""),"Date de demande ou planifiée manquante",IF(AND(AM239="Oui",V239=""),"Date de réalisation manquante",IF(AND(N239="Clôturé",W239=""),"Date de clôture manquante",IF(OR(AND(T239&lt;&gt;"",R239&lt;&gt;"",T239&lt;R239),AND(U239&lt;&gt;"",T239&lt;&gt;"",U239&lt;T239)),"Chronologie incohérente",IF(AND(Q239="Oui",U239=""),"Rétablissement non daté","OK")))))))))</f>
        <v/>
      </c>
      <c r="AP239" s="16">
        <f>IF(R239&lt;&gt;"",R239,IF(S239&lt;&gt;"",S239,""))</f>
        <v/>
      </c>
      <c r="AQ239" s="7">
        <f>IF(AND(A239&lt;&gt;"",OR('Tableau de bord'!$C$9="",D239='Tableau de bord'!$C$9),OR('Tableau de bord'!$C$10="",E239='Tableau de bord'!$C$10),OR('Tableau de bord'!$C$11="",G239='Tableau de bord'!$C$11),OR('Tableau de bord'!$C$12="",H239='Tableau de bord'!$C$12),OR('Tableau de bord'!$C$13="",J239='Tableau de bord'!$C$13),OR('Tableau de bord'!$C$14="",N239='Tableau de bord'!$C$14),OR('Tableau de bord'!$C$15="",M239='Tableau de bord'!$C$15),OR('Tableau de bord'!$C$16="",O239='Tableau de bord'!$C$16),OR('Tableau de bord'!$C$17="",AD239='Tableau de bord'!$C$17)),1,0)</f>
        <v/>
      </c>
      <c r="AR239" s="7">
        <f>IF(AND(A239&lt;&gt;"",AP239&lt;&gt;""),IF(AND(AP239&gt;='Tableau de bord'!$C$5,AP239&lt;'Tableau de bord'!$C$6+1),1,0),0)</f>
        <v/>
      </c>
      <c r="AS239" s="7">
        <f>IF(AND(AQ239=1,AR239=1),1,0)</f>
        <v/>
      </c>
      <c r="AT239" s="7">
        <f>IF(AND(AS239=1,J239="Corrective"),1,0)</f>
        <v/>
      </c>
      <c r="AU239" s="7">
        <f>IF(AND(AS239=1,J239="Préventive"),1,0)</f>
        <v/>
      </c>
      <c r="AV239" s="7">
        <f>IF(AND(AS239=1,Q239="Oui"),1,0)</f>
        <v/>
      </c>
      <c r="AW239" s="21">
        <f>IF(AND(AV239=1,AJ239&lt;&gt;""),AJ239,0)</f>
        <v/>
      </c>
      <c r="AX239" s="21">
        <f>IF(AND(AS239=1,Y239&lt;&gt;""),Y239,0)</f>
        <v/>
      </c>
      <c r="AY239" s="22">
        <f>IF(AND(AS239=1,AH239&lt;&gt;""),AH239,0)</f>
        <v/>
      </c>
      <c r="AZ239" s="22">
        <f>IF(AS239=1,SUM(AE239:AF239),0)</f>
        <v/>
      </c>
      <c r="BA239" s="22">
        <f>IF(AND(AS239=1,AC239="Hors forfait"),AY239,0)</f>
        <v/>
      </c>
      <c r="BB239" s="7">
        <f>IF(AND(AS239=1,AK239&lt;&gt;""),1,0)</f>
        <v/>
      </c>
      <c r="BC239" s="7">
        <f>IF(AND(BB239=1,AK239="Oui"),1,0)</f>
        <v/>
      </c>
      <c r="BD239" s="7">
        <f>IF(AND(AS239=1,AL239&lt;&gt;""),1,0)</f>
        <v/>
      </c>
      <c r="BE239" s="7">
        <f>IF(AND(BD239=1,AL239="Oui"),1,0)</f>
        <v/>
      </c>
      <c r="BF239" s="7">
        <f>IF(AND(AQ239=1,AM239="Non"),1,0)</f>
        <v/>
      </c>
      <c r="BG239" s="21">
        <f>IF(AND(BF239=1,Z239&lt;&gt;""),Z239,0)</f>
        <v/>
      </c>
      <c r="BH239" s="7">
        <f>IF(AND(BF239=1,AN239="Oui"),1,0)</f>
        <v/>
      </c>
      <c r="BI239" s="7">
        <f>IF(AS239=1,N239,"")</f>
        <v/>
      </c>
      <c r="BJ239" s="7">
        <f>IF(BF239=1,N239,"")</f>
        <v/>
      </c>
      <c r="BK239" s="7">
        <f>IF(BF239=1,M239,"")</f>
        <v/>
      </c>
      <c r="BL239" s="7">
        <f>IF(AR239=1,D239&amp;" | "&amp;J239,"")</f>
        <v/>
      </c>
      <c r="BM239" s="7">
        <f>IF(AND(AR239=1,AL239="Non"),D239,"")</f>
        <v/>
      </c>
      <c r="BN239" s="7">
        <f>IF(OR(AO239="",AO239="OK"),0,1)</f>
        <v/>
      </c>
    </row>
    <row r="240" ht="18" customHeight="1">
      <c r="A240" s="7" t="n"/>
      <c r="B240" s="7" t="n"/>
      <c r="C240" s="7" t="n"/>
      <c r="D240" s="7" t="n"/>
      <c r="E240" s="7" t="n"/>
      <c r="F240" s="7" t="n"/>
      <c r="G240" s="7" t="n"/>
      <c r="H240" s="7" t="n"/>
      <c r="I240" s="7" t="n"/>
      <c r="J240" s="7" t="n"/>
      <c r="K240" s="7" t="n"/>
      <c r="L240" s="7" t="n"/>
      <c r="M240" s="7" t="n"/>
      <c r="N240" s="7" t="n"/>
      <c r="O240" s="7" t="n"/>
      <c r="P240" s="7" t="n"/>
      <c r="Q240" s="7" t="n"/>
      <c r="R240" s="20" t="n"/>
      <c r="S240" s="16" t="n"/>
      <c r="T240" s="20" t="n"/>
      <c r="U240" s="20" t="n"/>
      <c r="V240" s="16" t="n"/>
      <c r="W240" s="16" t="n"/>
      <c r="X240" s="21" t="n"/>
      <c r="Y240" s="21" t="n"/>
      <c r="Z240" s="21" t="n"/>
      <c r="AA240" s="21" t="n"/>
      <c r="AB240" s="21" t="n"/>
      <c r="AC240" s="7" t="n"/>
      <c r="AD240" s="7" t="n"/>
      <c r="AE240" s="22" t="n"/>
      <c r="AF240" s="22" t="n"/>
      <c r="AG240" s="22" t="n"/>
      <c r="AH240" s="22">
        <f>IF(A240="","",SUM(AE240:AG240))</f>
        <v/>
      </c>
      <c r="AI240" s="21">
        <f>IF(AND(R240&lt;&gt;"",T240&lt;&gt;""),(T240-R240)*24,"")</f>
        <v/>
      </c>
      <c r="AJ240" s="21">
        <f>IF(AND(R240&lt;&gt;"",U240&lt;&gt;""),(U240-R240)*24,"")</f>
        <v/>
      </c>
      <c r="AK240" s="7">
        <f>IF(OR(AA240="",AI240=""),"",IF(AI240&lt;=AA240,"Oui","Non"))</f>
        <v/>
      </c>
      <c r="AL240" s="7">
        <f>IF(OR(AB240="",AJ240=""),"",IF(AJ240&lt;=AB240,"Oui","Non"))</f>
        <v/>
      </c>
      <c r="AM240" s="7">
        <f>IF(A240="","",IF(OR(N240="Réalisé",N240="Clôturé"),"Oui","Non"))</f>
        <v/>
      </c>
      <c r="AN240" s="7">
        <f>IF(AM240="","",IF(AND(AM240="Non",S240&lt;&gt;"",S240&lt;'Tableau de bord'!$C$7),"Oui","Non"))</f>
        <v/>
      </c>
      <c r="AO240" s="7">
        <f>IF(A240="","",IF(COUNTIF($A$5:$A$504,A240)&gt;1,"N° d’OT en double",IF(COUNTIF('Sites et équipements'!$D$5:$D$204,F240)=0,"Code installation inconnu",IF(OR(D240="",J240="",N240="",M240=""),"Champ obligatoire manquant",IF(AND(R240="",S240=""),"Date de demande ou planifiée manquante",IF(AND(AM240="Oui",V240=""),"Date de réalisation manquante",IF(AND(N240="Clôturé",W240=""),"Date de clôture manquante",IF(OR(AND(T240&lt;&gt;"",R240&lt;&gt;"",T240&lt;R240),AND(U240&lt;&gt;"",T240&lt;&gt;"",U240&lt;T240)),"Chronologie incohérente",IF(AND(Q240="Oui",U240=""),"Rétablissement non daté","OK")))))))))</f>
        <v/>
      </c>
      <c r="AP240" s="16">
        <f>IF(R240&lt;&gt;"",R240,IF(S240&lt;&gt;"",S240,""))</f>
        <v/>
      </c>
      <c r="AQ240" s="7">
        <f>IF(AND(A240&lt;&gt;"",OR('Tableau de bord'!$C$9="",D240='Tableau de bord'!$C$9),OR('Tableau de bord'!$C$10="",E240='Tableau de bord'!$C$10),OR('Tableau de bord'!$C$11="",G240='Tableau de bord'!$C$11),OR('Tableau de bord'!$C$12="",H240='Tableau de bord'!$C$12),OR('Tableau de bord'!$C$13="",J240='Tableau de bord'!$C$13),OR('Tableau de bord'!$C$14="",N240='Tableau de bord'!$C$14),OR('Tableau de bord'!$C$15="",M240='Tableau de bord'!$C$15),OR('Tableau de bord'!$C$16="",O240='Tableau de bord'!$C$16),OR('Tableau de bord'!$C$17="",AD240='Tableau de bord'!$C$17)),1,0)</f>
        <v/>
      </c>
      <c r="AR240" s="7">
        <f>IF(AND(A240&lt;&gt;"",AP240&lt;&gt;""),IF(AND(AP240&gt;='Tableau de bord'!$C$5,AP240&lt;'Tableau de bord'!$C$6+1),1,0),0)</f>
        <v/>
      </c>
      <c r="AS240" s="7">
        <f>IF(AND(AQ240=1,AR240=1),1,0)</f>
        <v/>
      </c>
      <c r="AT240" s="7">
        <f>IF(AND(AS240=1,J240="Corrective"),1,0)</f>
        <v/>
      </c>
      <c r="AU240" s="7">
        <f>IF(AND(AS240=1,J240="Préventive"),1,0)</f>
        <v/>
      </c>
      <c r="AV240" s="7">
        <f>IF(AND(AS240=1,Q240="Oui"),1,0)</f>
        <v/>
      </c>
      <c r="AW240" s="21">
        <f>IF(AND(AV240=1,AJ240&lt;&gt;""),AJ240,0)</f>
        <v/>
      </c>
      <c r="AX240" s="21">
        <f>IF(AND(AS240=1,Y240&lt;&gt;""),Y240,0)</f>
        <v/>
      </c>
      <c r="AY240" s="22">
        <f>IF(AND(AS240=1,AH240&lt;&gt;""),AH240,0)</f>
        <v/>
      </c>
      <c r="AZ240" s="22">
        <f>IF(AS240=1,SUM(AE240:AF240),0)</f>
        <v/>
      </c>
      <c r="BA240" s="22">
        <f>IF(AND(AS240=1,AC240="Hors forfait"),AY240,0)</f>
        <v/>
      </c>
      <c r="BB240" s="7">
        <f>IF(AND(AS240=1,AK240&lt;&gt;""),1,0)</f>
        <v/>
      </c>
      <c r="BC240" s="7">
        <f>IF(AND(BB240=1,AK240="Oui"),1,0)</f>
        <v/>
      </c>
      <c r="BD240" s="7">
        <f>IF(AND(AS240=1,AL240&lt;&gt;""),1,0)</f>
        <v/>
      </c>
      <c r="BE240" s="7">
        <f>IF(AND(BD240=1,AL240="Oui"),1,0)</f>
        <v/>
      </c>
      <c r="BF240" s="7">
        <f>IF(AND(AQ240=1,AM240="Non"),1,0)</f>
        <v/>
      </c>
      <c r="BG240" s="21">
        <f>IF(AND(BF240=1,Z240&lt;&gt;""),Z240,0)</f>
        <v/>
      </c>
      <c r="BH240" s="7">
        <f>IF(AND(BF240=1,AN240="Oui"),1,0)</f>
        <v/>
      </c>
      <c r="BI240" s="7">
        <f>IF(AS240=1,N240,"")</f>
        <v/>
      </c>
      <c r="BJ240" s="7">
        <f>IF(BF240=1,N240,"")</f>
        <v/>
      </c>
      <c r="BK240" s="7">
        <f>IF(BF240=1,M240,"")</f>
        <v/>
      </c>
      <c r="BL240" s="7">
        <f>IF(AR240=1,D240&amp;" | "&amp;J240,"")</f>
        <v/>
      </c>
      <c r="BM240" s="7">
        <f>IF(AND(AR240=1,AL240="Non"),D240,"")</f>
        <v/>
      </c>
      <c r="BN240" s="7">
        <f>IF(OR(AO240="",AO240="OK"),0,1)</f>
        <v/>
      </c>
    </row>
    <row r="241" ht="18" customHeight="1">
      <c r="A241" s="7" t="n"/>
      <c r="B241" s="7" t="n"/>
      <c r="C241" s="7" t="n"/>
      <c r="D241" s="7" t="n"/>
      <c r="E241" s="7" t="n"/>
      <c r="F241" s="7" t="n"/>
      <c r="G241" s="7" t="n"/>
      <c r="H241" s="7" t="n"/>
      <c r="I241" s="7" t="n"/>
      <c r="J241" s="7" t="n"/>
      <c r="K241" s="7" t="n"/>
      <c r="L241" s="7" t="n"/>
      <c r="M241" s="7" t="n"/>
      <c r="N241" s="7" t="n"/>
      <c r="O241" s="7" t="n"/>
      <c r="P241" s="7" t="n"/>
      <c r="Q241" s="7" t="n"/>
      <c r="R241" s="20" t="n"/>
      <c r="S241" s="16" t="n"/>
      <c r="T241" s="20" t="n"/>
      <c r="U241" s="20" t="n"/>
      <c r="V241" s="16" t="n"/>
      <c r="W241" s="16" t="n"/>
      <c r="X241" s="21" t="n"/>
      <c r="Y241" s="21" t="n"/>
      <c r="Z241" s="21" t="n"/>
      <c r="AA241" s="21" t="n"/>
      <c r="AB241" s="21" t="n"/>
      <c r="AC241" s="7" t="n"/>
      <c r="AD241" s="7" t="n"/>
      <c r="AE241" s="22" t="n"/>
      <c r="AF241" s="22" t="n"/>
      <c r="AG241" s="22" t="n"/>
      <c r="AH241" s="22">
        <f>IF(A241="","",SUM(AE241:AG241))</f>
        <v/>
      </c>
      <c r="AI241" s="21">
        <f>IF(AND(R241&lt;&gt;"",T241&lt;&gt;""),(T241-R241)*24,"")</f>
        <v/>
      </c>
      <c r="AJ241" s="21">
        <f>IF(AND(R241&lt;&gt;"",U241&lt;&gt;""),(U241-R241)*24,"")</f>
        <v/>
      </c>
      <c r="AK241" s="7">
        <f>IF(OR(AA241="",AI241=""),"",IF(AI241&lt;=AA241,"Oui","Non"))</f>
        <v/>
      </c>
      <c r="AL241" s="7">
        <f>IF(OR(AB241="",AJ241=""),"",IF(AJ241&lt;=AB241,"Oui","Non"))</f>
        <v/>
      </c>
      <c r="AM241" s="7">
        <f>IF(A241="","",IF(OR(N241="Réalisé",N241="Clôturé"),"Oui","Non"))</f>
        <v/>
      </c>
      <c r="AN241" s="7">
        <f>IF(AM241="","",IF(AND(AM241="Non",S241&lt;&gt;"",S241&lt;'Tableau de bord'!$C$7),"Oui","Non"))</f>
        <v/>
      </c>
      <c r="AO241" s="7">
        <f>IF(A241="","",IF(COUNTIF($A$5:$A$504,A241)&gt;1,"N° d’OT en double",IF(COUNTIF('Sites et équipements'!$D$5:$D$204,F241)=0,"Code installation inconnu",IF(OR(D241="",J241="",N241="",M241=""),"Champ obligatoire manquant",IF(AND(R241="",S241=""),"Date de demande ou planifiée manquante",IF(AND(AM241="Oui",V241=""),"Date de réalisation manquante",IF(AND(N241="Clôturé",W241=""),"Date de clôture manquante",IF(OR(AND(T241&lt;&gt;"",R241&lt;&gt;"",T241&lt;R241),AND(U241&lt;&gt;"",T241&lt;&gt;"",U241&lt;T241)),"Chronologie incohérente",IF(AND(Q241="Oui",U241=""),"Rétablissement non daté","OK")))))))))</f>
        <v/>
      </c>
      <c r="AP241" s="16">
        <f>IF(R241&lt;&gt;"",R241,IF(S241&lt;&gt;"",S241,""))</f>
        <v/>
      </c>
      <c r="AQ241" s="7">
        <f>IF(AND(A241&lt;&gt;"",OR('Tableau de bord'!$C$9="",D241='Tableau de bord'!$C$9),OR('Tableau de bord'!$C$10="",E241='Tableau de bord'!$C$10),OR('Tableau de bord'!$C$11="",G241='Tableau de bord'!$C$11),OR('Tableau de bord'!$C$12="",H241='Tableau de bord'!$C$12),OR('Tableau de bord'!$C$13="",J241='Tableau de bord'!$C$13),OR('Tableau de bord'!$C$14="",N241='Tableau de bord'!$C$14),OR('Tableau de bord'!$C$15="",M241='Tableau de bord'!$C$15),OR('Tableau de bord'!$C$16="",O241='Tableau de bord'!$C$16),OR('Tableau de bord'!$C$17="",AD241='Tableau de bord'!$C$17)),1,0)</f>
        <v/>
      </c>
      <c r="AR241" s="7">
        <f>IF(AND(A241&lt;&gt;"",AP241&lt;&gt;""),IF(AND(AP241&gt;='Tableau de bord'!$C$5,AP241&lt;'Tableau de bord'!$C$6+1),1,0),0)</f>
        <v/>
      </c>
      <c r="AS241" s="7">
        <f>IF(AND(AQ241=1,AR241=1),1,0)</f>
        <v/>
      </c>
      <c r="AT241" s="7">
        <f>IF(AND(AS241=1,J241="Corrective"),1,0)</f>
        <v/>
      </c>
      <c r="AU241" s="7">
        <f>IF(AND(AS241=1,J241="Préventive"),1,0)</f>
        <v/>
      </c>
      <c r="AV241" s="7">
        <f>IF(AND(AS241=1,Q241="Oui"),1,0)</f>
        <v/>
      </c>
      <c r="AW241" s="21">
        <f>IF(AND(AV241=1,AJ241&lt;&gt;""),AJ241,0)</f>
        <v/>
      </c>
      <c r="AX241" s="21">
        <f>IF(AND(AS241=1,Y241&lt;&gt;""),Y241,0)</f>
        <v/>
      </c>
      <c r="AY241" s="22">
        <f>IF(AND(AS241=1,AH241&lt;&gt;""),AH241,0)</f>
        <v/>
      </c>
      <c r="AZ241" s="22">
        <f>IF(AS241=1,SUM(AE241:AF241),0)</f>
        <v/>
      </c>
      <c r="BA241" s="22">
        <f>IF(AND(AS241=1,AC241="Hors forfait"),AY241,0)</f>
        <v/>
      </c>
      <c r="BB241" s="7">
        <f>IF(AND(AS241=1,AK241&lt;&gt;""),1,0)</f>
        <v/>
      </c>
      <c r="BC241" s="7">
        <f>IF(AND(BB241=1,AK241="Oui"),1,0)</f>
        <v/>
      </c>
      <c r="BD241" s="7">
        <f>IF(AND(AS241=1,AL241&lt;&gt;""),1,0)</f>
        <v/>
      </c>
      <c r="BE241" s="7">
        <f>IF(AND(BD241=1,AL241="Oui"),1,0)</f>
        <v/>
      </c>
      <c r="BF241" s="7">
        <f>IF(AND(AQ241=1,AM241="Non"),1,0)</f>
        <v/>
      </c>
      <c r="BG241" s="21">
        <f>IF(AND(BF241=1,Z241&lt;&gt;""),Z241,0)</f>
        <v/>
      </c>
      <c r="BH241" s="7">
        <f>IF(AND(BF241=1,AN241="Oui"),1,0)</f>
        <v/>
      </c>
      <c r="BI241" s="7">
        <f>IF(AS241=1,N241,"")</f>
        <v/>
      </c>
      <c r="BJ241" s="7">
        <f>IF(BF241=1,N241,"")</f>
        <v/>
      </c>
      <c r="BK241" s="7">
        <f>IF(BF241=1,M241,"")</f>
        <v/>
      </c>
      <c r="BL241" s="7">
        <f>IF(AR241=1,D241&amp;" | "&amp;J241,"")</f>
        <v/>
      </c>
      <c r="BM241" s="7">
        <f>IF(AND(AR241=1,AL241="Non"),D241,"")</f>
        <v/>
      </c>
      <c r="BN241" s="7">
        <f>IF(OR(AO241="",AO241="OK"),0,1)</f>
        <v/>
      </c>
    </row>
    <row r="242" ht="18" customHeight="1">
      <c r="A242" s="7" t="n"/>
      <c r="B242" s="7" t="n"/>
      <c r="C242" s="7" t="n"/>
      <c r="D242" s="7" t="n"/>
      <c r="E242" s="7" t="n"/>
      <c r="F242" s="7" t="n"/>
      <c r="G242" s="7" t="n"/>
      <c r="H242" s="7" t="n"/>
      <c r="I242" s="7" t="n"/>
      <c r="J242" s="7" t="n"/>
      <c r="K242" s="7" t="n"/>
      <c r="L242" s="7" t="n"/>
      <c r="M242" s="7" t="n"/>
      <c r="N242" s="7" t="n"/>
      <c r="O242" s="7" t="n"/>
      <c r="P242" s="7" t="n"/>
      <c r="Q242" s="7" t="n"/>
      <c r="R242" s="20" t="n"/>
      <c r="S242" s="16" t="n"/>
      <c r="T242" s="20" t="n"/>
      <c r="U242" s="20" t="n"/>
      <c r="V242" s="16" t="n"/>
      <c r="W242" s="16" t="n"/>
      <c r="X242" s="21" t="n"/>
      <c r="Y242" s="21" t="n"/>
      <c r="Z242" s="21" t="n"/>
      <c r="AA242" s="21" t="n"/>
      <c r="AB242" s="21" t="n"/>
      <c r="AC242" s="7" t="n"/>
      <c r="AD242" s="7" t="n"/>
      <c r="AE242" s="22" t="n"/>
      <c r="AF242" s="22" t="n"/>
      <c r="AG242" s="22" t="n"/>
      <c r="AH242" s="22">
        <f>IF(A242="","",SUM(AE242:AG242))</f>
        <v/>
      </c>
      <c r="AI242" s="21">
        <f>IF(AND(R242&lt;&gt;"",T242&lt;&gt;""),(T242-R242)*24,"")</f>
        <v/>
      </c>
      <c r="AJ242" s="21">
        <f>IF(AND(R242&lt;&gt;"",U242&lt;&gt;""),(U242-R242)*24,"")</f>
        <v/>
      </c>
      <c r="AK242" s="7">
        <f>IF(OR(AA242="",AI242=""),"",IF(AI242&lt;=AA242,"Oui","Non"))</f>
        <v/>
      </c>
      <c r="AL242" s="7">
        <f>IF(OR(AB242="",AJ242=""),"",IF(AJ242&lt;=AB242,"Oui","Non"))</f>
        <v/>
      </c>
      <c r="AM242" s="7">
        <f>IF(A242="","",IF(OR(N242="Réalisé",N242="Clôturé"),"Oui","Non"))</f>
        <v/>
      </c>
      <c r="AN242" s="7">
        <f>IF(AM242="","",IF(AND(AM242="Non",S242&lt;&gt;"",S242&lt;'Tableau de bord'!$C$7),"Oui","Non"))</f>
        <v/>
      </c>
      <c r="AO242" s="7">
        <f>IF(A242="","",IF(COUNTIF($A$5:$A$504,A242)&gt;1,"N° d’OT en double",IF(COUNTIF('Sites et équipements'!$D$5:$D$204,F242)=0,"Code installation inconnu",IF(OR(D242="",J242="",N242="",M242=""),"Champ obligatoire manquant",IF(AND(R242="",S242=""),"Date de demande ou planifiée manquante",IF(AND(AM242="Oui",V242=""),"Date de réalisation manquante",IF(AND(N242="Clôturé",W242=""),"Date de clôture manquante",IF(OR(AND(T242&lt;&gt;"",R242&lt;&gt;"",T242&lt;R242),AND(U242&lt;&gt;"",T242&lt;&gt;"",U242&lt;T242)),"Chronologie incohérente",IF(AND(Q242="Oui",U242=""),"Rétablissement non daté","OK")))))))))</f>
        <v/>
      </c>
      <c r="AP242" s="16">
        <f>IF(R242&lt;&gt;"",R242,IF(S242&lt;&gt;"",S242,""))</f>
        <v/>
      </c>
      <c r="AQ242" s="7">
        <f>IF(AND(A242&lt;&gt;"",OR('Tableau de bord'!$C$9="",D242='Tableau de bord'!$C$9),OR('Tableau de bord'!$C$10="",E242='Tableau de bord'!$C$10),OR('Tableau de bord'!$C$11="",G242='Tableau de bord'!$C$11),OR('Tableau de bord'!$C$12="",H242='Tableau de bord'!$C$12),OR('Tableau de bord'!$C$13="",J242='Tableau de bord'!$C$13),OR('Tableau de bord'!$C$14="",N242='Tableau de bord'!$C$14),OR('Tableau de bord'!$C$15="",M242='Tableau de bord'!$C$15),OR('Tableau de bord'!$C$16="",O242='Tableau de bord'!$C$16),OR('Tableau de bord'!$C$17="",AD242='Tableau de bord'!$C$17)),1,0)</f>
        <v/>
      </c>
      <c r="AR242" s="7">
        <f>IF(AND(A242&lt;&gt;"",AP242&lt;&gt;""),IF(AND(AP242&gt;='Tableau de bord'!$C$5,AP242&lt;'Tableau de bord'!$C$6+1),1,0),0)</f>
        <v/>
      </c>
      <c r="AS242" s="7">
        <f>IF(AND(AQ242=1,AR242=1),1,0)</f>
        <v/>
      </c>
      <c r="AT242" s="7">
        <f>IF(AND(AS242=1,J242="Corrective"),1,0)</f>
        <v/>
      </c>
      <c r="AU242" s="7">
        <f>IF(AND(AS242=1,J242="Préventive"),1,0)</f>
        <v/>
      </c>
      <c r="AV242" s="7">
        <f>IF(AND(AS242=1,Q242="Oui"),1,0)</f>
        <v/>
      </c>
      <c r="AW242" s="21">
        <f>IF(AND(AV242=1,AJ242&lt;&gt;""),AJ242,0)</f>
        <v/>
      </c>
      <c r="AX242" s="21">
        <f>IF(AND(AS242=1,Y242&lt;&gt;""),Y242,0)</f>
        <v/>
      </c>
      <c r="AY242" s="22">
        <f>IF(AND(AS242=1,AH242&lt;&gt;""),AH242,0)</f>
        <v/>
      </c>
      <c r="AZ242" s="22">
        <f>IF(AS242=1,SUM(AE242:AF242),0)</f>
        <v/>
      </c>
      <c r="BA242" s="22">
        <f>IF(AND(AS242=1,AC242="Hors forfait"),AY242,0)</f>
        <v/>
      </c>
      <c r="BB242" s="7">
        <f>IF(AND(AS242=1,AK242&lt;&gt;""),1,0)</f>
        <v/>
      </c>
      <c r="BC242" s="7">
        <f>IF(AND(BB242=1,AK242="Oui"),1,0)</f>
        <v/>
      </c>
      <c r="BD242" s="7">
        <f>IF(AND(AS242=1,AL242&lt;&gt;""),1,0)</f>
        <v/>
      </c>
      <c r="BE242" s="7">
        <f>IF(AND(BD242=1,AL242="Oui"),1,0)</f>
        <v/>
      </c>
      <c r="BF242" s="7">
        <f>IF(AND(AQ242=1,AM242="Non"),1,0)</f>
        <v/>
      </c>
      <c r="BG242" s="21">
        <f>IF(AND(BF242=1,Z242&lt;&gt;""),Z242,0)</f>
        <v/>
      </c>
      <c r="BH242" s="7">
        <f>IF(AND(BF242=1,AN242="Oui"),1,0)</f>
        <v/>
      </c>
      <c r="BI242" s="7">
        <f>IF(AS242=1,N242,"")</f>
        <v/>
      </c>
      <c r="BJ242" s="7">
        <f>IF(BF242=1,N242,"")</f>
        <v/>
      </c>
      <c r="BK242" s="7">
        <f>IF(BF242=1,M242,"")</f>
        <v/>
      </c>
      <c r="BL242" s="7">
        <f>IF(AR242=1,D242&amp;" | "&amp;J242,"")</f>
        <v/>
      </c>
      <c r="BM242" s="7">
        <f>IF(AND(AR242=1,AL242="Non"),D242,"")</f>
        <v/>
      </c>
      <c r="BN242" s="7">
        <f>IF(OR(AO242="",AO242="OK"),0,1)</f>
        <v/>
      </c>
    </row>
    <row r="243" ht="18" customHeight="1">
      <c r="A243" s="7" t="n"/>
      <c r="B243" s="7" t="n"/>
      <c r="C243" s="7" t="n"/>
      <c r="D243" s="7" t="n"/>
      <c r="E243" s="7" t="n"/>
      <c r="F243" s="7" t="n"/>
      <c r="G243" s="7" t="n"/>
      <c r="H243" s="7" t="n"/>
      <c r="I243" s="7" t="n"/>
      <c r="J243" s="7" t="n"/>
      <c r="K243" s="7" t="n"/>
      <c r="L243" s="7" t="n"/>
      <c r="M243" s="7" t="n"/>
      <c r="N243" s="7" t="n"/>
      <c r="O243" s="7" t="n"/>
      <c r="P243" s="7" t="n"/>
      <c r="Q243" s="7" t="n"/>
      <c r="R243" s="20" t="n"/>
      <c r="S243" s="16" t="n"/>
      <c r="T243" s="20" t="n"/>
      <c r="U243" s="20" t="n"/>
      <c r="V243" s="16" t="n"/>
      <c r="W243" s="16" t="n"/>
      <c r="X243" s="21" t="n"/>
      <c r="Y243" s="21" t="n"/>
      <c r="Z243" s="21" t="n"/>
      <c r="AA243" s="21" t="n"/>
      <c r="AB243" s="21" t="n"/>
      <c r="AC243" s="7" t="n"/>
      <c r="AD243" s="7" t="n"/>
      <c r="AE243" s="22" t="n"/>
      <c r="AF243" s="22" t="n"/>
      <c r="AG243" s="22" t="n"/>
      <c r="AH243" s="22">
        <f>IF(A243="","",SUM(AE243:AG243))</f>
        <v/>
      </c>
      <c r="AI243" s="21">
        <f>IF(AND(R243&lt;&gt;"",T243&lt;&gt;""),(T243-R243)*24,"")</f>
        <v/>
      </c>
      <c r="AJ243" s="21">
        <f>IF(AND(R243&lt;&gt;"",U243&lt;&gt;""),(U243-R243)*24,"")</f>
        <v/>
      </c>
      <c r="AK243" s="7">
        <f>IF(OR(AA243="",AI243=""),"",IF(AI243&lt;=AA243,"Oui","Non"))</f>
        <v/>
      </c>
      <c r="AL243" s="7">
        <f>IF(OR(AB243="",AJ243=""),"",IF(AJ243&lt;=AB243,"Oui","Non"))</f>
        <v/>
      </c>
      <c r="AM243" s="7">
        <f>IF(A243="","",IF(OR(N243="Réalisé",N243="Clôturé"),"Oui","Non"))</f>
        <v/>
      </c>
      <c r="AN243" s="7">
        <f>IF(AM243="","",IF(AND(AM243="Non",S243&lt;&gt;"",S243&lt;'Tableau de bord'!$C$7),"Oui","Non"))</f>
        <v/>
      </c>
      <c r="AO243" s="7">
        <f>IF(A243="","",IF(COUNTIF($A$5:$A$504,A243)&gt;1,"N° d’OT en double",IF(COUNTIF('Sites et équipements'!$D$5:$D$204,F243)=0,"Code installation inconnu",IF(OR(D243="",J243="",N243="",M243=""),"Champ obligatoire manquant",IF(AND(R243="",S243=""),"Date de demande ou planifiée manquante",IF(AND(AM243="Oui",V243=""),"Date de réalisation manquante",IF(AND(N243="Clôturé",W243=""),"Date de clôture manquante",IF(OR(AND(T243&lt;&gt;"",R243&lt;&gt;"",T243&lt;R243),AND(U243&lt;&gt;"",T243&lt;&gt;"",U243&lt;T243)),"Chronologie incohérente",IF(AND(Q243="Oui",U243=""),"Rétablissement non daté","OK")))))))))</f>
        <v/>
      </c>
      <c r="AP243" s="16">
        <f>IF(R243&lt;&gt;"",R243,IF(S243&lt;&gt;"",S243,""))</f>
        <v/>
      </c>
      <c r="AQ243" s="7">
        <f>IF(AND(A243&lt;&gt;"",OR('Tableau de bord'!$C$9="",D243='Tableau de bord'!$C$9),OR('Tableau de bord'!$C$10="",E243='Tableau de bord'!$C$10),OR('Tableau de bord'!$C$11="",G243='Tableau de bord'!$C$11),OR('Tableau de bord'!$C$12="",H243='Tableau de bord'!$C$12),OR('Tableau de bord'!$C$13="",J243='Tableau de bord'!$C$13),OR('Tableau de bord'!$C$14="",N243='Tableau de bord'!$C$14),OR('Tableau de bord'!$C$15="",M243='Tableau de bord'!$C$15),OR('Tableau de bord'!$C$16="",O243='Tableau de bord'!$C$16),OR('Tableau de bord'!$C$17="",AD243='Tableau de bord'!$C$17)),1,0)</f>
        <v/>
      </c>
      <c r="AR243" s="7">
        <f>IF(AND(A243&lt;&gt;"",AP243&lt;&gt;""),IF(AND(AP243&gt;='Tableau de bord'!$C$5,AP243&lt;'Tableau de bord'!$C$6+1),1,0),0)</f>
        <v/>
      </c>
      <c r="AS243" s="7">
        <f>IF(AND(AQ243=1,AR243=1),1,0)</f>
        <v/>
      </c>
      <c r="AT243" s="7">
        <f>IF(AND(AS243=1,J243="Corrective"),1,0)</f>
        <v/>
      </c>
      <c r="AU243" s="7">
        <f>IF(AND(AS243=1,J243="Préventive"),1,0)</f>
        <v/>
      </c>
      <c r="AV243" s="7">
        <f>IF(AND(AS243=1,Q243="Oui"),1,0)</f>
        <v/>
      </c>
      <c r="AW243" s="21">
        <f>IF(AND(AV243=1,AJ243&lt;&gt;""),AJ243,0)</f>
        <v/>
      </c>
      <c r="AX243" s="21">
        <f>IF(AND(AS243=1,Y243&lt;&gt;""),Y243,0)</f>
        <v/>
      </c>
      <c r="AY243" s="22">
        <f>IF(AND(AS243=1,AH243&lt;&gt;""),AH243,0)</f>
        <v/>
      </c>
      <c r="AZ243" s="22">
        <f>IF(AS243=1,SUM(AE243:AF243),0)</f>
        <v/>
      </c>
      <c r="BA243" s="22">
        <f>IF(AND(AS243=1,AC243="Hors forfait"),AY243,0)</f>
        <v/>
      </c>
      <c r="BB243" s="7">
        <f>IF(AND(AS243=1,AK243&lt;&gt;""),1,0)</f>
        <v/>
      </c>
      <c r="BC243" s="7">
        <f>IF(AND(BB243=1,AK243="Oui"),1,0)</f>
        <v/>
      </c>
      <c r="BD243" s="7">
        <f>IF(AND(AS243=1,AL243&lt;&gt;""),1,0)</f>
        <v/>
      </c>
      <c r="BE243" s="7">
        <f>IF(AND(BD243=1,AL243="Oui"),1,0)</f>
        <v/>
      </c>
      <c r="BF243" s="7">
        <f>IF(AND(AQ243=1,AM243="Non"),1,0)</f>
        <v/>
      </c>
      <c r="BG243" s="21">
        <f>IF(AND(BF243=1,Z243&lt;&gt;""),Z243,0)</f>
        <v/>
      </c>
      <c r="BH243" s="7">
        <f>IF(AND(BF243=1,AN243="Oui"),1,0)</f>
        <v/>
      </c>
      <c r="BI243" s="7">
        <f>IF(AS243=1,N243,"")</f>
        <v/>
      </c>
      <c r="BJ243" s="7">
        <f>IF(BF243=1,N243,"")</f>
        <v/>
      </c>
      <c r="BK243" s="7">
        <f>IF(BF243=1,M243,"")</f>
        <v/>
      </c>
      <c r="BL243" s="7">
        <f>IF(AR243=1,D243&amp;" | "&amp;J243,"")</f>
        <v/>
      </c>
      <c r="BM243" s="7">
        <f>IF(AND(AR243=1,AL243="Non"),D243,"")</f>
        <v/>
      </c>
      <c r="BN243" s="7">
        <f>IF(OR(AO243="",AO243="OK"),0,1)</f>
        <v/>
      </c>
    </row>
    <row r="244" ht="18" customHeight="1">
      <c r="A244" s="7" t="n"/>
      <c r="B244" s="7" t="n"/>
      <c r="C244" s="7" t="n"/>
      <c r="D244" s="7" t="n"/>
      <c r="E244" s="7" t="n"/>
      <c r="F244" s="7" t="n"/>
      <c r="G244" s="7" t="n"/>
      <c r="H244" s="7" t="n"/>
      <c r="I244" s="7" t="n"/>
      <c r="J244" s="7" t="n"/>
      <c r="K244" s="7" t="n"/>
      <c r="L244" s="7" t="n"/>
      <c r="M244" s="7" t="n"/>
      <c r="N244" s="7" t="n"/>
      <c r="O244" s="7" t="n"/>
      <c r="P244" s="7" t="n"/>
      <c r="Q244" s="7" t="n"/>
      <c r="R244" s="20" t="n"/>
      <c r="S244" s="16" t="n"/>
      <c r="T244" s="20" t="n"/>
      <c r="U244" s="20" t="n"/>
      <c r="V244" s="16" t="n"/>
      <c r="W244" s="16" t="n"/>
      <c r="X244" s="21" t="n"/>
      <c r="Y244" s="21" t="n"/>
      <c r="Z244" s="21" t="n"/>
      <c r="AA244" s="21" t="n"/>
      <c r="AB244" s="21" t="n"/>
      <c r="AC244" s="7" t="n"/>
      <c r="AD244" s="7" t="n"/>
      <c r="AE244" s="22" t="n"/>
      <c r="AF244" s="22" t="n"/>
      <c r="AG244" s="22" t="n"/>
      <c r="AH244" s="22">
        <f>IF(A244="","",SUM(AE244:AG244))</f>
        <v/>
      </c>
      <c r="AI244" s="21">
        <f>IF(AND(R244&lt;&gt;"",T244&lt;&gt;""),(T244-R244)*24,"")</f>
        <v/>
      </c>
      <c r="AJ244" s="21">
        <f>IF(AND(R244&lt;&gt;"",U244&lt;&gt;""),(U244-R244)*24,"")</f>
        <v/>
      </c>
      <c r="AK244" s="7">
        <f>IF(OR(AA244="",AI244=""),"",IF(AI244&lt;=AA244,"Oui","Non"))</f>
        <v/>
      </c>
      <c r="AL244" s="7">
        <f>IF(OR(AB244="",AJ244=""),"",IF(AJ244&lt;=AB244,"Oui","Non"))</f>
        <v/>
      </c>
      <c r="AM244" s="7">
        <f>IF(A244="","",IF(OR(N244="Réalisé",N244="Clôturé"),"Oui","Non"))</f>
        <v/>
      </c>
      <c r="AN244" s="7">
        <f>IF(AM244="","",IF(AND(AM244="Non",S244&lt;&gt;"",S244&lt;'Tableau de bord'!$C$7),"Oui","Non"))</f>
        <v/>
      </c>
      <c r="AO244" s="7">
        <f>IF(A244="","",IF(COUNTIF($A$5:$A$504,A244)&gt;1,"N° d’OT en double",IF(COUNTIF('Sites et équipements'!$D$5:$D$204,F244)=0,"Code installation inconnu",IF(OR(D244="",J244="",N244="",M244=""),"Champ obligatoire manquant",IF(AND(R244="",S244=""),"Date de demande ou planifiée manquante",IF(AND(AM244="Oui",V244=""),"Date de réalisation manquante",IF(AND(N244="Clôturé",W244=""),"Date de clôture manquante",IF(OR(AND(T244&lt;&gt;"",R244&lt;&gt;"",T244&lt;R244),AND(U244&lt;&gt;"",T244&lt;&gt;"",U244&lt;T244)),"Chronologie incohérente",IF(AND(Q244="Oui",U244=""),"Rétablissement non daté","OK")))))))))</f>
        <v/>
      </c>
      <c r="AP244" s="16">
        <f>IF(R244&lt;&gt;"",R244,IF(S244&lt;&gt;"",S244,""))</f>
        <v/>
      </c>
      <c r="AQ244" s="7">
        <f>IF(AND(A244&lt;&gt;"",OR('Tableau de bord'!$C$9="",D244='Tableau de bord'!$C$9),OR('Tableau de bord'!$C$10="",E244='Tableau de bord'!$C$10),OR('Tableau de bord'!$C$11="",G244='Tableau de bord'!$C$11),OR('Tableau de bord'!$C$12="",H244='Tableau de bord'!$C$12),OR('Tableau de bord'!$C$13="",J244='Tableau de bord'!$C$13),OR('Tableau de bord'!$C$14="",N244='Tableau de bord'!$C$14),OR('Tableau de bord'!$C$15="",M244='Tableau de bord'!$C$15),OR('Tableau de bord'!$C$16="",O244='Tableau de bord'!$C$16),OR('Tableau de bord'!$C$17="",AD244='Tableau de bord'!$C$17)),1,0)</f>
        <v/>
      </c>
      <c r="AR244" s="7">
        <f>IF(AND(A244&lt;&gt;"",AP244&lt;&gt;""),IF(AND(AP244&gt;='Tableau de bord'!$C$5,AP244&lt;'Tableau de bord'!$C$6+1),1,0),0)</f>
        <v/>
      </c>
      <c r="AS244" s="7">
        <f>IF(AND(AQ244=1,AR244=1),1,0)</f>
        <v/>
      </c>
      <c r="AT244" s="7">
        <f>IF(AND(AS244=1,J244="Corrective"),1,0)</f>
        <v/>
      </c>
      <c r="AU244" s="7">
        <f>IF(AND(AS244=1,J244="Préventive"),1,0)</f>
        <v/>
      </c>
      <c r="AV244" s="7">
        <f>IF(AND(AS244=1,Q244="Oui"),1,0)</f>
        <v/>
      </c>
      <c r="AW244" s="21">
        <f>IF(AND(AV244=1,AJ244&lt;&gt;""),AJ244,0)</f>
        <v/>
      </c>
      <c r="AX244" s="21">
        <f>IF(AND(AS244=1,Y244&lt;&gt;""),Y244,0)</f>
        <v/>
      </c>
      <c r="AY244" s="22">
        <f>IF(AND(AS244=1,AH244&lt;&gt;""),AH244,0)</f>
        <v/>
      </c>
      <c r="AZ244" s="22">
        <f>IF(AS244=1,SUM(AE244:AF244),0)</f>
        <v/>
      </c>
      <c r="BA244" s="22">
        <f>IF(AND(AS244=1,AC244="Hors forfait"),AY244,0)</f>
        <v/>
      </c>
      <c r="BB244" s="7">
        <f>IF(AND(AS244=1,AK244&lt;&gt;""),1,0)</f>
        <v/>
      </c>
      <c r="BC244" s="7">
        <f>IF(AND(BB244=1,AK244="Oui"),1,0)</f>
        <v/>
      </c>
      <c r="BD244" s="7">
        <f>IF(AND(AS244=1,AL244&lt;&gt;""),1,0)</f>
        <v/>
      </c>
      <c r="BE244" s="7">
        <f>IF(AND(BD244=1,AL244="Oui"),1,0)</f>
        <v/>
      </c>
      <c r="BF244" s="7">
        <f>IF(AND(AQ244=1,AM244="Non"),1,0)</f>
        <v/>
      </c>
      <c r="BG244" s="21">
        <f>IF(AND(BF244=1,Z244&lt;&gt;""),Z244,0)</f>
        <v/>
      </c>
      <c r="BH244" s="7">
        <f>IF(AND(BF244=1,AN244="Oui"),1,0)</f>
        <v/>
      </c>
      <c r="BI244" s="7">
        <f>IF(AS244=1,N244,"")</f>
        <v/>
      </c>
      <c r="BJ244" s="7">
        <f>IF(BF244=1,N244,"")</f>
        <v/>
      </c>
      <c r="BK244" s="7">
        <f>IF(BF244=1,M244,"")</f>
        <v/>
      </c>
      <c r="BL244" s="7">
        <f>IF(AR244=1,D244&amp;" | "&amp;J244,"")</f>
        <v/>
      </c>
      <c r="BM244" s="7">
        <f>IF(AND(AR244=1,AL244="Non"),D244,"")</f>
        <v/>
      </c>
      <c r="BN244" s="7">
        <f>IF(OR(AO244="",AO244="OK"),0,1)</f>
        <v/>
      </c>
    </row>
    <row r="245" ht="18" customHeight="1">
      <c r="A245" s="7" t="n"/>
      <c r="B245" s="7" t="n"/>
      <c r="C245" s="7" t="n"/>
      <c r="D245" s="7" t="n"/>
      <c r="E245" s="7" t="n"/>
      <c r="F245" s="7" t="n"/>
      <c r="G245" s="7" t="n"/>
      <c r="H245" s="7" t="n"/>
      <c r="I245" s="7" t="n"/>
      <c r="J245" s="7" t="n"/>
      <c r="K245" s="7" t="n"/>
      <c r="L245" s="7" t="n"/>
      <c r="M245" s="7" t="n"/>
      <c r="N245" s="7" t="n"/>
      <c r="O245" s="7" t="n"/>
      <c r="P245" s="7" t="n"/>
      <c r="Q245" s="7" t="n"/>
      <c r="R245" s="20" t="n"/>
      <c r="S245" s="16" t="n"/>
      <c r="T245" s="20" t="n"/>
      <c r="U245" s="20" t="n"/>
      <c r="V245" s="16" t="n"/>
      <c r="W245" s="16" t="n"/>
      <c r="X245" s="21" t="n"/>
      <c r="Y245" s="21" t="n"/>
      <c r="Z245" s="21" t="n"/>
      <c r="AA245" s="21" t="n"/>
      <c r="AB245" s="21" t="n"/>
      <c r="AC245" s="7" t="n"/>
      <c r="AD245" s="7" t="n"/>
      <c r="AE245" s="22" t="n"/>
      <c r="AF245" s="22" t="n"/>
      <c r="AG245" s="22" t="n"/>
      <c r="AH245" s="22">
        <f>IF(A245="","",SUM(AE245:AG245))</f>
        <v/>
      </c>
      <c r="AI245" s="21">
        <f>IF(AND(R245&lt;&gt;"",T245&lt;&gt;""),(T245-R245)*24,"")</f>
        <v/>
      </c>
      <c r="AJ245" s="21">
        <f>IF(AND(R245&lt;&gt;"",U245&lt;&gt;""),(U245-R245)*24,"")</f>
        <v/>
      </c>
      <c r="AK245" s="7">
        <f>IF(OR(AA245="",AI245=""),"",IF(AI245&lt;=AA245,"Oui","Non"))</f>
        <v/>
      </c>
      <c r="AL245" s="7">
        <f>IF(OR(AB245="",AJ245=""),"",IF(AJ245&lt;=AB245,"Oui","Non"))</f>
        <v/>
      </c>
      <c r="AM245" s="7">
        <f>IF(A245="","",IF(OR(N245="Réalisé",N245="Clôturé"),"Oui","Non"))</f>
        <v/>
      </c>
      <c r="AN245" s="7">
        <f>IF(AM245="","",IF(AND(AM245="Non",S245&lt;&gt;"",S245&lt;'Tableau de bord'!$C$7),"Oui","Non"))</f>
        <v/>
      </c>
      <c r="AO245" s="7">
        <f>IF(A245="","",IF(COUNTIF($A$5:$A$504,A245)&gt;1,"N° d’OT en double",IF(COUNTIF('Sites et équipements'!$D$5:$D$204,F245)=0,"Code installation inconnu",IF(OR(D245="",J245="",N245="",M245=""),"Champ obligatoire manquant",IF(AND(R245="",S245=""),"Date de demande ou planifiée manquante",IF(AND(AM245="Oui",V245=""),"Date de réalisation manquante",IF(AND(N245="Clôturé",W245=""),"Date de clôture manquante",IF(OR(AND(T245&lt;&gt;"",R245&lt;&gt;"",T245&lt;R245),AND(U245&lt;&gt;"",T245&lt;&gt;"",U245&lt;T245)),"Chronologie incohérente",IF(AND(Q245="Oui",U245=""),"Rétablissement non daté","OK")))))))))</f>
        <v/>
      </c>
      <c r="AP245" s="16">
        <f>IF(R245&lt;&gt;"",R245,IF(S245&lt;&gt;"",S245,""))</f>
        <v/>
      </c>
      <c r="AQ245" s="7">
        <f>IF(AND(A245&lt;&gt;"",OR('Tableau de bord'!$C$9="",D245='Tableau de bord'!$C$9),OR('Tableau de bord'!$C$10="",E245='Tableau de bord'!$C$10),OR('Tableau de bord'!$C$11="",G245='Tableau de bord'!$C$11),OR('Tableau de bord'!$C$12="",H245='Tableau de bord'!$C$12),OR('Tableau de bord'!$C$13="",J245='Tableau de bord'!$C$13),OR('Tableau de bord'!$C$14="",N245='Tableau de bord'!$C$14),OR('Tableau de bord'!$C$15="",M245='Tableau de bord'!$C$15),OR('Tableau de bord'!$C$16="",O245='Tableau de bord'!$C$16),OR('Tableau de bord'!$C$17="",AD245='Tableau de bord'!$C$17)),1,0)</f>
        <v/>
      </c>
      <c r="AR245" s="7">
        <f>IF(AND(A245&lt;&gt;"",AP245&lt;&gt;""),IF(AND(AP245&gt;='Tableau de bord'!$C$5,AP245&lt;'Tableau de bord'!$C$6+1),1,0),0)</f>
        <v/>
      </c>
      <c r="AS245" s="7">
        <f>IF(AND(AQ245=1,AR245=1),1,0)</f>
        <v/>
      </c>
      <c r="AT245" s="7">
        <f>IF(AND(AS245=1,J245="Corrective"),1,0)</f>
        <v/>
      </c>
      <c r="AU245" s="7">
        <f>IF(AND(AS245=1,J245="Préventive"),1,0)</f>
        <v/>
      </c>
      <c r="AV245" s="7">
        <f>IF(AND(AS245=1,Q245="Oui"),1,0)</f>
        <v/>
      </c>
      <c r="AW245" s="21">
        <f>IF(AND(AV245=1,AJ245&lt;&gt;""),AJ245,0)</f>
        <v/>
      </c>
      <c r="AX245" s="21">
        <f>IF(AND(AS245=1,Y245&lt;&gt;""),Y245,0)</f>
        <v/>
      </c>
      <c r="AY245" s="22">
        <f>IF(AND(AS245=1,AH245&lt;&gt;""),AH245,0)</f>
        <v/>
      </c>
      <c r="AZ245" s="22">
        <f>IF(AS245=1,SUM(AE245:AF245),0)</f>
        <v/>
      </c>
      <c r="BA245" s="22">
        <f>IF(AND(AS245=1,AC245="Hors forfait"),AY245,0)</f>
        <v/>
      </c>
      <c r="BB245" s="7">
        <f>IF(AND(AS245=1,AK245&lt;&gt;""),1,0)</f>
        <v/>
      </c>
      <c r="BC245" s="7">
        <f>IF(AND(BB245=1,AK245="Oui"),1,0)</f>
        <v/>
      </c>
      <c r="BD245" s="7">
        <f>IF(AND(AS245=1,AL245&lt;&gt;""),1,0)</f>
        <v/>
      </c>
      <c r="BE245" s="7">
        <f>IF(AND(BD245=1,AL245="Oui"),1,0)</f>
        <v/>
      </c>
      <c r="BF245" s="7">
        <f>IF(AND(AQ245=1,AM245="Non"),1,0)</f>
        <v/>
      </c>
      <c r="BG245" s="21">
        <f>IF(AND(BF245=1,Z245&lt;&gt;""),Z245,0)</f>
        <v/>
      </c>
      <c r="BH245" s="7">
        <f>IF(AND(BF245=1,AN245="Oui"),1,0)</f>
        <v/>
      </c>
      <c r="BI245" s="7">
        <f>IF(AS245=1,N245,"")</f>
        <v/>
      </c>
      <c r="BJ245" s="7">
        <f>IF(BF245=1,N245,"")</f>
        <v/>
      </c>
      <c r="BK245" s="7">
        <f>IF(BF245=1,M245,"")</f>
        <v/>
      </c>
      <c r="BL245" s="7">
        <f>IF(AR245=1,D245&amp;" | "&amp;J245,"")</f>
        <v/>
      </c>
      <c r="BM245" s="7">
        <f>IF(AND(AR245=1,AL245="Non"),D245,"")</f>
        <v/>
      </c>
      <c r="BN245" s="7">
        <f>IF(OR(AO245="",AO245="OK"),0,1)</f>
        <v/>
      </c>
    </row>
    <row r="246" ht="18" customHeight="1">
      <c r="A246" s="7" t="n"/>
      <c r="B246" s="7" t="n"/>
      <c r="C246" s="7" t="n"/>
      <c r="D246" s="7" t="n"/>
      <c r="E246" s="7" t="n"/>
      <c r="F246" s="7" t="n"/>
      <c r="G246" s="7" t="n"/>
      <c r="H246" s="7" t="n"/>
      <c r="I246" s="7" t="n"/>
      <c r="J246" s="7" t="n"/>
      <c r="K246" s="7" t="n"/>
      <c r="L246" s="7" t="n"/>
      <c r="M246" s="7" t="n"/>
      <c r="N246" s="7" t="n"/>
      <c r="O246" s="7" t="n"/>
      <c r="P246" s="7" t="n"/>
      <c r="Q246" s="7" t="n"/>
      <c r="R246" s="20" t="n"/>
      <c r="S246" s="16" t="n"/>
      <c r="T246" s="20" t="n"/>
      <c r="U246" s="20" t="n"/>
      <c r="V246" s="16" t="n"/>
      <c r="W246" s="16" t="n"/>
      <c r="X246" s="21" t="n"/>
      <c r="Y246" s="21" t="n"/>
      <c r="Z246" s="21" t="n"/>
      <c r="AA246" s="21" t="n"/>
      <c r="AB246" s="21" t="n"/>
      <c r="AC246" s="7" t="n"/>
      <c r="AD246" s="7" t="n"/>
      <c r="AE246" s="22" t="n"/>
      <c r="AF246" s="22" t="n"/>
      <c r="AG246" s="22" t="n"/>
      <c r="AH246" s="22">
        <f>IF(A246="","",SUM(AE246:AG246))</f>
        <v/>
      </c>
      <c r="AI246" s="21">
        <f>IF(AND(R246&lt;&gt;"",T246&lt;&gt;""),(T246-R246)*24,"")</f>
        <v/>
      </c>
      <c r="AJ246" s="21">
        <f>IF(AND(R246&lt;&gt;"",U246&lt;&gt;""),(U246-R246)*24,"")</f>
        <v/>
      </c>
      <c r="AK246" s="7">
        <f>IF(OR(AA246="",AI246=""),"",IF(AI246&lt;=AA246,"Oui","Non"))</f>
        <v/>
      </c>
      <c r="AL246" s="7">
        <f>IF(OR(AB246="",AJ246=""),"",IF(AJ246&lt;=AB246,"Oui","Non"))</f>
        <v/>
      </c>
      <c r="AM246" s="7">
        <f>IF(A246="","",IF(OR(N246="Réalisé",N246="Clôturé"),"Oui","Non"))</f>
        <v/>
      </c>
      <c r="AN246" s="7">
        <f>IF(AM246="","",IF(AND(AM246="Non",S246&lt;&gt;"",S246&lt;'Tableau de bord'!$C$7),"Oui","Non"))</f>
        <v/>
      </c>
      <c r="AO246" s="7">
        <f>IF(A246="","",IF(COUNTIF($A$5:$A$504,A246)&gt;1,"N° d’OT en double",IF(COUNTIF('Sites et équipements'!$D$5:$D$204,F246)=0,"Code installation inconnu",IF(OR(D246="",J246="",N246="",M246=""),"Champ obligatoire manquant",IF(AND(R246="",S246=""),"Date de demande ou planifiée manquante",IF(AND(AM246="Oui",V246=""),"Date de réalisation manquante",IF(AND(N246="Clôturé",W246=""),"Date de clôture manquante",IF(OR(AND(T246&lt;&gt;"",R246&lt;&gt;"",T246&lt;R246),AND(U246&lt;&gt;"",T246&lt;&gt;"",U246&lt;T246)),"Chronologie incohérente",IF(AND(Q246="Oui",U246=""),"Rétablissement non daté","OK")))))))))</f>
        <v/>
      </c>
      <c r="AP246" s="16">
        <f>IF(R246&lt;&gt;"",R246,IF(S246&lt;&gt;"",S246,""))</f>
        <v/>
      </c>
      <c r="AQ246" s="7">
        <f>IF(AND(A246&lt;&gt;"",OR('Tableau de bord'!$C$9="",D246='Tableau de bord'!$C$9),OR('Tableau de bord'!$C$10="",E246='Tableau de bord'!$C$10),OR('Tableau de bord'!$C$11="",G246='Tableau de bord'!$C$11),OR('Tableau de bord'!$C$12="",H246='Tableau de bord'!$C$12),OR('Tableau de bord'!$C$13="",J246='Tableau de bord'!$C$13),OR('Tableau de bord'!$C$14="",N246='Tableau de bord'!$C$14),OR('Tableau de bord'!$C$15="",M246='Tableau de bord'!$C$15),OR('Tableau de bord'!$C$16="",O246='Tableau de bord'!$C$16),OR('Tableau de bord'!$C$17="",AD246='Tableau de bord'!$C$17)),1,0)</f>
        <v/>
      </c>
      <c r="AR246" s="7">
        <f>IF(AND(A246&lt;&gt;"",AP246&lt;&gt;""),IF(AND(AP246&gt;='Tableau de bord'!$C$5,AP246&lt;'Tableau de bord'!$C$6+1),1,0),0)</f>
        <v/>
      </c>
      <c r="AS246" s="7">
        <f>IF(AND(AQ246=1,AR246=1),1,0)</f>
        <v/>
      </c>
      <c r="AT246" s="7">
        <f>IF(AND(AS246=1,J246="Corrective"),1,0)</f>
        <v/>
      </c>
      <c r="AU246" s="7">
        <f>IF(AND(AS246=1,J246="Préventive"),1,0)</f>
        <v/>
      </c>
      <c r="AV246" s="7">
        <f>IF(AND(AS246=1,Q246="Oui"),1,0)</f>
        <v/>
      </c>
      <c r="AW246" s="21">
        <f>IF(AND(AV246=1,AJ246&lt;&gt;""),AJ246,0)</f>
        <v/>
      </c>
      <c r="AX246" s="21">
        <f>IF(AND(AS246=1,Y246&lt;&gt;""),Y246,0)</f>
        <v/>
      </c>
      <c r="AY246" s="22">
        <f>IF(AND(AS246=1,AH246&lt;&gt;""),AH246,0)</f>
        <v/>
      </c>
      <c r="AZ246" s="22">
        <f>IF(AS246=1,SUM(AE246:AF246),0)</f>
        <v/>
      </c>
      <c r="BA246" s="22">
        <f>IF(AND(AS246=1,AC246="Hors forfait"),AY246,0)</f>
        <v/>
      </c>
      <c r="BB246" s="7">
        <f>IF(AND(AS246=1,AK246&lt;&gt;""),1,0)</f>
        <v/>
      </c>
      <c r="BC246" s="7">
        <f>IF(AND(BB246=1,AK246="Oui"),1,0)</f>
        <v/>
      </c>
      <c r="BD246" s="7">
        <f>IF(AND(AS246=1,AL246&lt;&gt;""),1,0)</f>
        <v/>
      </c>
      <c r="BE246" s="7">
        <f>IF(AND(BD246=1,AL246="Oui"),1,0)</f>
        <v/>
      </c>
      <c r="BF246" s="7">
        <f>IF(AND(AQ246=1,AM246="Non"),1,0)</f>
        <v/>
      </c>
      <c r="BG246" s="21">
        <f>IF(AND(BF246=1,Z246&lt;&gt;""),Z246,0)</f>
        <v/>
      </c>
      <c r="BH246" s="7">
        <f>IF(AND(BF246=1,AN246="Oui"),1,0)</f>
        <v/>
      </c>
      <c r="BI246" s="7">
        <f>IF(AS246=1,N246,"")</f>
        <v/>
      </c>
      <c r="BJ246" s="7">
        <f>IF(BF246=1,N246,"")</f>
        <v/>
      </c>
      <c r="BK246" s="7">
        <f>IF(BF246=1,M246,"")</f>
        <v/>
      </c>
      <c r="BL246" s="7">
        <f>IF(AR246=1,D246&amp;" | "&amp;J246,"")</f>
        <v/>
      </c>
      <c r="BM246" s="7">
        <f>IF(AND(AR246=1,AL246="Non"),D246,"")</f>
        <v/>
      </c>
      <c r="BN246" s="7">
        <f>IF(OR(AO246="",AO246="OK"),0,1)</f>
        <v/>
      </c>
    </row>
    <row r="247" ht="18" customHeight="1">
      <c r="A247" s="7" t="n"/>
      <c r="B247" s="7" t="n"/>
      <c r="C247" s="7" t="n"/>
      <c r="D247" s="7" t="n"/>
      <c r="E247" s="7" t="n"/>
      <c r="F247" s="7" t="n"/>
      <c r="G247" s="7" t="n"/>
      <c r="H247" s="7" t="n"/>
      <c r="I247" s="7" t="n"/>
      <c r="J247" s="7" t="n"/>
      <c r="K247" s="7" t="n"/>
      <c r="L247" s="7" t="n"/>
      <c r="M247" s="7" t="n"/>
      <c r="N247" s="7" t="n"/>
      <c r="O247" s="7" t="n"/>
      <c r="P247" s="7" t="n"/>
      <c r="Q247" s="7" t="n"/>
      <c r="R247" s="20" t="n"/>
      <c r="S247" s="16" t="n"/>
      <c r="T247" s="20" t="n"/>
      <c r="U247" s="20" t="n"/>
      <c r="V247" s="16" t="n"/>
      <c r="W247" s="16" t="n"/>
      <c r="X247" s="21" t="n"/>
      <c r="Y247" s="21" t="n"/>
      <c r="Z247" s="21" t="n"/>
      <c r="AA247" s="21" t="n"/>
      <c r="AB247" s="21" t="n"/>
      <c r="AC247" s="7" t="n"/>
      <c r="AD247" s="7" t="n"/>
      <c r="AE247" s="22" t="n"/>
      <c r="AF247" s="22" t="n"/>
      <c r="AG247" s="22" t="n"/>
      <c r="AH247" s="22">
        <f>IF(A247="","",SUM(AE247:AG247))</f>
        <v/>
      </c>
      <c r="AI247" s="21">
        <f>IF(AND(R247&lt;&gt;"",T247&lt;&gt;""),(T247-R247)*24,"")</f>
        <v/>
      </c>
      <c r="AJ247" s="21">
        <f>IF(AND(R247&lt;&gt;"",U247&lt;&gt;""),(U247-R247)*24,"")</f>
        <v/>
      </c>
      <c r="AK247" s="7">
        <f>IF(OR(AA247="",AI247=""),"",IF(AI247&lt;=AA247,"Oui","Non"))</f>
        <v/>
      </c>
      <c r="AL247" s="7">
        <f>IF(OR(AB247="",AJ247=""),"",IF(AJ247&lt;=AB247,"Oui","Non"))</f>
        <v/>
      </c>
      <c r="AM247" s="7">
        <f>IF(A247="","",IF(OR(N247="Réalisé",N247="Clôturé"),"Oui","Non"))</f>
        <v/>
      </c>
      <c r="AN247" s="7">
        <f>IF(AM247="","",IF(AND(AM247="Non",S247&lt;&gt;"",S247&lt;'Tableau de bord'!$C$7),"Oui","Non"))</f>
        <v/>
      </c>
      <c r="AO247" s="7">
        <f>IF(A247="","",IF(COUNTIF($A$5:$A$504,A247)&gt;1,"N° d’OT en double",IF(COUNTIF('Sites et équipements'!$D$5:$D$204,F247)=0,"Code installation inconnu",IF(OR(D247="",J247="",N247="",M247=""),"Champ obligatoire manquant",IF(AND(R247="",S247=""),"Date de demande ou planifiée manquante",IF(AND(AM247="Oui",V247=""),"Date de réalisation manquante",IF(AND(N247="Clôturé",W247=""),"Date de clôture manquante",IF(OR(AND(T247&lt;&gt;"",R247&lt;&gt;"",T247&lt;R247),AND(U247&lt;&gt;"",T247&lt;&gt;"",U247&lt;T247)),"Chronologie incohérente",IF(AND(Q247="Oui",U247=""),"Rétablissement non daté","OK")))))))))</f>
        <v/>
      </c>
      <c r="AP247" s="16">
        <f>IF(R247&lt;&gt;"",R247,IF(S247&lt;&gt;"",S247,""))</f>
        <v/>
      </c>
      <c r="AQ247" s="7">
        <f>IF(AND(A247&lt;&gt;"",OR('Tableau de bord'!$C$9="",D247='Tableau de bord'!$C$9),OR('Tableau de bord'!$C$10="",E247='Tableau de bord'!$C$10),OR('Tableau de bord'!$C$11="",G247='Tableau de bord'!$C$11),OR('Tableau de bord'!$C$12="",H247='Tableau de bord'!$C$12),OR('Tableau de bord'!$C$13="",J247='Tableau de bord'!$C$13),OR('Tableau de bord'!$C$14="",N247='Tableau de bord'!$C$14),OR('Tableau de bord'!$C$15="",M247='Tableau de bord'!$C$15),OR('Tableau de bord'!$C$16="",O247='Tableau de bord'!$C$16),OR('Tableau de bord'!$C$17="",AD247='Tableau de bord'!$C$17)),1,0)</f>
        <v/>
      </c>
      <c r="AR247" s="7">
        <f>IF(AND(A247&lt;&gt;"",AP247&lt;&gt;""),IF(AND(AP247&gt;='Tableau de bord'!$C$5,AP247&lt;'Tableau de bord'!$C$6+1),1,0),0)</f>
        <v/>
      </c>
      <c r="AS247" s="7">
        <f>IF(AND(AQ247=1,AR247=1),1,0)</f>
        <v/>
      </c>
      <c r="AT247" s="7">
        <f>IF(AND(AS247=1,J247="Corrective"),1,0)</f>
        <v/>
      </c>
      <c r="AU247" s="7">
        <f>IF(AND(AS247=1,J247="Préventive"),1,0)</f>
        <v/>
      </c>
      <c r="AV247" s="7">
        <f>IF(AND(AS247=1,Q247="Oui"),1,0)</f>
        <v/>
      </c>
      <c r="AW247" s="21">
        <f>IF(AND(AV247=1,AJ247&lt;&gt;""),AJ247,0)</f>
        <v/>
      </c>
      <c r="AX247" s="21">
        <f>IF(AND(AS247=1,Y247&lt;&gt;""),Y247,0)</f>
        <v/>
      </c>
      <c r="AY247" s="22">
        <f>IF(AND(AS247=1,AH247&lt;&gt;""),AH247,0)</f>
        <v/>
      </c>
      <c r="AZ247" s="22">
        <f>IF(AS247=1,SUM(AE247:AF247),0)</f>
        <v/>
      </c>
      <c r="BA247" s="22">
        <f>IF(AND(AS247=1,AC247="Hors forfait"),AY247,0)</f>
        <v/>
      </c>
      <c r="BB247" s="7">
        <f>IF(AND(AS247=1,AK247&lt;&gt;""),1,0)</f>
        <v/>
      </c>
      <c r="BC247" s="7">
        <f>IF(AND(BB247=1,AK247="Oui"),1,0)</f>
        <v/>
      </c>
      <c r="BD247" s="7">
        <f>IF(AND(AS247=1,AL247&lt;&gt;""),1,0)</f>
        <v/>
      </c>
      <c r="BE247" s="7">
        <f>IF(AND(BD247=1,AL247="Oui"),1,0)</f>
        <v/>
      </c>
      <c r="BF247" s="7">
        <f>IF(AND(AQ247=1,AM247="Non"),1,0)</f>
        <v/>
      </c>
      <c r="BG247" s="21">
        <f>IF(AND(BF247=1,Z247&lt;&gt;""),Z247,0)</f>
        <v/>
      </c>
      <c r="BH247" s="7">
        <f>IF(AND(BF247=1,AN247="Oui"),1,0)</f>
        <v/>
      </c>
      <c r="BI247" s="7">
        <f>IF(AS247=1,N247,"")</f>
        <v/>
      </c>
      <c r="BJ247" s="7">
        <f>IF(BF247=1,N247,"")</f>
        <v/>
      </c>
      <c r="BK247" s="7">
        <f>IF(BF247=1,M247,"")</f>
        <v/>
      </c>
      <c r="BL247" s="7">
        <f>IF(AR247=1,D247&amp;" | "&amp;J247,"")</f>
        <v/>
      </c>
      <c r="BM247" s="7">
        <f>IF(AND(AR247=1,AL247="Non"),D247,"")</f>
        <v/>
      </c>
      <c r="BN247" s="7">
        <f>IF(OR(AO247="",AO247="OK"),0,1)</f>
        <v/>
      </c>
    </row>
    <row r="248" ht="18" customHeight="1">
      <c r="A248" s="7" t="n"/>
      <c r="B248" s="7" t="n"/>
      <c r="C248" s="7" t="n"/>
      <c r="D248" s="7" t="n"/>
      <c r="E248" s="7" t="n"/>
      <c r="F248" s="7" t="n"/>
      <c r="G248" s="7" t="n"/>
      <c r="H248" s="7" t="n"/>
      <c r="I248" s="7" t="n"/>
      <c r="J248" s="7" t="n"/>
      <c r="K248" s="7" t="n"/>
      <c r="L248" s="7" t="n"/>
      <c r="M248" s="7" t="n"/>
      <c r="N248" s="7" t="n"/>
      <c r="O248" s="7" t="n"/>
      <c r="P248" s="7" t="n"/>
      <c r="Q248" s="7" t="n"/>
      <c r="R248" s="20" t="n"/>
      <c r="S248" s="16" t="n"/>
      <c r="T248" s="20" t="n"/>
      <c r="U248" s="20" t="n"/>
      <c r="V248" s="16" t="n"/>
      <c r="W248" s="16" t="n"/>
      <c r="X248" s="21" t="n"/>
      <c r="Y248" s="21" t="n"/>
      <c r="Z248" s="21" t="n"/>
      <c r="AA248" s="21" t="n"/>
      <c r="AB248" s="21" t="n"/>
      <c r="AC248" s="7" t="n"/>
      <c r="AD248" s="7" t="n"/>
      <c r="AE248" s="22" t="n"/>
      <c r="AF248" s="22" t="n"/>
      <c r="AG248" s="22" t="n"/>
      <c r="AH248" s="22">
        <f>IF(A248="","",SUM(AE248:AG248))</f>
        <v/>
      </c>
      <c r="AI248" s="21">
        <f>IF(AND(R248&lt;&gt;"",T248&lt;&gt;""),(T248-R248)*24,"")</f>
        <v/>
      </c>
      <c r="AJ248" s="21">
        <f>IF(AND(R248&lt;&gt;"",U248&lt;&gt;""),(U248-R248)*24,"")</f>
        <v/>
      </c>
      <c r="AK248" s="7">
        <f>IF(OR(AA248="",AI248=""),"",IF(AI248&lt;=AA248,"Oui","Non"))</f>
        <v/>
      </c>
      <c r="AL248" s="7">
        <f>IF(OR(AB248="",AJ248=""),"",IF(AJ248&lt;=AB248,"Oui","Non"))</f>
        <v/>
      </c>
      <c r="AM248" s="7">
        <f>IF(A248="","",IF(OR(N248="Réalisé",N248="Clôturé"),"Oui","Non"))</f>
        <v/>
      </c>
      <c r="AN248" s="7">
        <f>IF(AM248="","",IF(AND(AM248="Non",S248&lt;&gt;"",S248&lt;'Tableau de bord'!$C$7),"Oui","Non"))</f>
        <v/>
      </c>
      <c r="AO248" s="7">
        <f>IF(A248="","",IF(COUNTIF($A$5:$A$504,A248)&gt;1,"N° d’OT en double",IF(COUNTIF('Sites et équipements'!$D$5:$D$204,F248)=0,"Code installation inconnu",IF(OR(D248="",J248="",N248="",M248=""),"Champ obligatoire manquant",IF(AND(R248="",S248=""),"Date de demande ou planifiée manquante",IF(AND(AM248="Oui",V248=""),"Date de réalisation manquante",IF(AND(N248="Clôturé",W248=""),"Date de clôture manquante",IF(OR(AND(T248&lt;&gt;"",R248&lt;&gt;"",T248&lt;R248),AND(U248&lt;&gt;"",T248&lt;&gt;"",U248&lt;T248)),"Chronologie incohérente",IF(AND(Q248="Oui",U248=""),"Rétablissement non daté","OK")))))))))</f>
        <v/>
      </c>
      <c r="AP248" s="16">
        <f>IF(R248&lt;&gt;"",R248,IF(S248&lt;&gt;"",S248,""))</f>
        <v/>
      </c>
      <c r="AQ248" s="7">
        <f>IF(AND(A248&lt;&gt;"",OR('Tableau de bord'!$C$9="",D248='Tableau de bord'!$C$9),OR('Tableau de bord'!$C$10="",E248='Tableau de bord'!$C$10),OR('Tableau de bord'!$C$11="",G248='Tableau de bord'!$C$11),OR('Tableau de bord'!$C$12="",H248='Tableau de bord'!$C$12),OR('Tableau de bord'!$C$13="",J248='Tableau de bord'!$C$13),OR('Tableau de bord'!$C$14="",N248='Tableau de bord'!$C$14),OR('Tableau de bord'!$C$15="",M248='Tableau de bord'!$C$15),OR('Tableau de bord'!$C$16="",O248='Tableau de bord'!$C$16),OR('Tableau de bord'!$C$17="",AD248='Tableau de bord'!$C$17)),1,0)</f>
        <v/>
      </c>
      <c r="AR248" s="7">
        <f>IF(AND(A248&lt;&gt;"",AP248&lt;&gt;""),IF(AND(AP248&gt;='Tableau de bord'!$C$5,AP248&lt;'Tableau de bord'!$C$6+1),1,0),0)</f>
        <v/>
      </c>
      <c r="AS248" s="7">
        <f>IF(AND(AQ248=1,AR248=1),1,0)</f>
        <v/>
      </c>
      <c r="AT248" s="7">
        <f>IF(AND(AS248=1,J248="Corrective"),1,0)</f>
        <v/>
      </c>
      <c r="AU248" s="7">
        <f>IF(AND(AS248=1,J248="Préventive"),1,0)</f>
        <v/>
      </c>
      <c r="AV248" s="7">
        <f>IF(AND(AS248=1,Q248="Oui"),1,0)</f>
        <v/>
      </c>
      <c r="AW248" s="21">
        <f>IF(AND(AV248=1,AJ248&lt;&gt;""),AJ248,0)</f>
        <v/>
      </c>
      <c r="AX248" s="21">
        <f>IF(AND(AS248=1,Y248&lt;&gt;""),Y248,0)</f>
        <v/>
      </c>
      <c r="AY248" s="22">
        <f>IF(AND(AS248=1,AH248&lt;&gt;""),AH248,0)</f>
        <v/>
      </c>
      <c r="AZ248" s="22">
        <f>IF(AS248=1,SUM(AE248:AF248),0)</f>
        <v/>
      </c>
      <c r="BA248" s="22">
        <f>IF(AND(AS248=1,AC248="Hors forfait"),AY248,0)</f>
        <v/>
      </c>
      <c r="BB248" s="7">
        <f>IF(AND(AS248=1,AK248&lt;&gt;""),1,0)</f>
        <v/>
      </c>
      <c r="BC248" s="7">
        <f>IF(AND(BB248=1,AK248="Oui"),1,0)</f>
        <v/>
      </c>
      <c r="BD248" s="7">
        <f>IF(AND(AS248=1,AL248&lt;&gt;""),1,0)</f>
        <v/>
      </c>
      <c r="BE248" s="7">
        <f>IF(AND(BD248=1,AL248="Oui"),1,0)</f>
        <v/>
      </c>
      <c r="BF248" s="7">
        <f>IF(AND(AQ248=1,AM248="Non"),1,0)</f>
        <v/>
      </c>
      <c r="BG248" s="21">
        <f>IF(AND(BF248=1,Z248&lt;&gt;""),Z248,0)</f>
        <v/>
      </c>
      <c r="BH248" s="7">
        <f>IF(AND(BF248=1,AN248="Oui"),1,0)</f>
        <v/>
      </c>
      <c r="BI248" s="7">
        <f>IF(AS248=1,N248,"")</f>
        <v/>
      </c>
      <c r="BJ248" s="7">
        <f>IF(BF248=1,N248,"")</f>
        <v/>
      </c>
      <c r="BK248" s="7">
        <f>IF(BF248=1,M248,"")</f>
        <v/>
      </c>
      <c r="BL248" s="7">
        <f>IF(AR248=1,D248&amp;" | "&amp;J248,"")</f>
        <v/>
      </c>
      <c r="BM248" s="7">
        <f>IF(AND(AR248=1,AL248="Non"),D248,"")</f>
        <v/>
      </c>
      <c r="BN248" s="7">
        <f>IF(OR(AO248="",AO248="OK"),0,1)</f>
        <v/>
      </c>
    </row>
    <row r="249" ht="18" customHeight="1">
      <c r="A249" s="7" t="n"/>
      <c r="B249" s="7" t="n"/>
      <c r="C249" s="7" t="n"/>
      <c r="D249" s="7" t="n"/>
      <c r="E249" s="7" t="n"/>
      <c r="F249" s="7" t="n"/>
      <c r="G249" s="7" t="n"/>
      <c r="H249" s="7" t="n"/>
      <c r="I249" s="7" t="n"/>
      <c r="J249" s="7" t="n"/>
      <c r="K249" s="7" t="n"/>
      <c r="L249" s="7" t="n"/>
      <c r="M249" s="7" t="n"/>
      <c r="N249" s="7" t="n"/>
      <c r="O249" s="7" t="n"/>
      <c r="P249" s="7" t="n"/>
      <c r="Q249" s="7" t="n"/>
      <c r="R249" s="20" t="n"/>
      <c r="S249" s="16" t="n"/>
      <c r="T249" s="20" t="n"/>
      <c r="U249" s="20" t="n"/>
      <c r="V249" s="16" t="n"/>
      <c r="W249" s="16" t="n"/>
      <c r="X249" s="21" t="n"/>
      <c r="Y249" s="21" t="n"/>
      <c r="Z249" s="21" t="n"/>
      <c r="AA249" s="21" t="n"/>
      <c r="AB249" s="21" t="n"/>
      <c r="AC249" s="7" t="n"/>
      <c r="AD249" s="7" t="n"/>
      <c r="AE249" s="22" t="n"/>
      <c r="AF249" s="22" t="n"/>
      <c r="AG249" s="22" t="n"/>
      <c r="AH249" s="22">
        <f>IF(A249="","",SUM(AE249:AG249))</f>
        <v/>
      </c>
      <c r="AI249" s="21">
        <f>IF(AND(R249&lt;&gt;"",T249&lt;&gt;""),(T249-R249)*24,"")</f>
        <v/>
      </c>
      <c r="AJ249" s="21">
        <f>IF(AND(R249&lt;&gt;"",U249&lt;&gt;""),(U249-R249)*24,"")</f>
        <v/>
      </c>
      <c r="AK249" s="7">
        <f>IF(OR(AA249="",AI249=""),"",IF(AI249&lt;=AA249,"Oui","Non"))</f>
        <v/>
      </c>
      <c r="AL249" s="7">
        <f>IF(OR(AB249="",AJ249=""),"",IF(AJ249&lt;=AB249,"Oui","Non"))</f>
        <v/>
      </c>
      <c r="AM249" s="7">
        <f>IF(A249="","",IF(OR(N249="Réalisé",N249="Clôturé"),"Oui","Non"))</f>
        <v/>
      </c>
      <c r="AN249" s="7">
        <f>IF(AM249="","",IF(AND(AM249="Non",S249&lt;&gt;"",S249&lt;'Tableau de bord'!$C$7),"Oui","Non"))</f>
        <v/>
      </c>
      <c r="AO249" s="7">
        <f>IF(A249="","",IF(COUNTIF($A$5:$A$504,A249)&gt;1,"N° d’OT en double",IF(COUNTIF('Sites et équipements'!$D$5:$D$204,F249)=0,"Code installation inconnu",IF(OR(D249="",J249="",N249="",M249=""),"Champ obligatoire manquant",IF(AND(R249="",S249=""),"Date de demande ou planifiée manquante",IF(AND(AM249="Oui",V249=""),"Date de réalisation manquante",IF(AND(N249="Clôturé",W249=""),"Date de clôture manquante",IF(OR(AND(T249&lt;&gt;"",R249&lt;&gt;"",T249&lt;R249),AND(U249&lt;&gt;"",T249&lt;&gt;"",U249&lt;T249)),"Chronologie incohérente",IF(AND(Q249="Oui",U249=""),"Rétablissement non daté","OK")))))))))</f>
        <v/>
      </c>
      <c r="AP249" s="16">
        <f>IF(R249&lt;&gt;"",R249,IF(S249&lt;&gt;"",S249,""))</f>
        <v/>
      </c>
      <c r="AQ249" s="7">
        <f>IF(AND(A249&lt;&gt;"",OR('Tableau de bord'!$C$9="",D249='Tableau de bord'!$C$9),OR('Tableau de bord'!$C$10="",E249='Tableau de bord'!$C$10),OR('Tableau de bord'!$C$11="",G249='Tableau de bord'!$C$11),OR('Tableau de bord'!$C$12="",H249='Tableau de bord'!$C$12),OR('Tableau de bord'!$C$13="",J249='Tableau de bord'!$C$13),OR('Tableau de bord'!$C$14="",N249='Tableau de bord'!$C$14),OR('Tableau de bord'!$C$15="",M249='Tableau de bord'!$C$15),OR('Tableau de bord'!$C$16="",O249='Tableau de bord'!$C$16),OR('Tableau de bord'!$C$17="",AD249='Tableau de bord'!$C$17)),1,0)</f>
        <v/>
      </c>
      <c r="AR249" s="7">
        <f>IF(AND(A249&lt;&gt;"",AP249&lt;&gt;""),IF(AND(AP249&gt;='Tableau de bord'!$C$5,AP249&lt;'Tableau de bord'!$C$6+1),1,0),0)</f>
        <v/>
      </c>
      <c r="AS249" s="7">
        <f>IF(AND(AQ249=1,AR249=1),1,0)</f>
        <v/>
      </c>
      <c r="AT249" s="7">
        <f>IF(AND(AS249=1,J249="Corrective"),1,0)</f>
        <v/>
      </c>
      <c r="AU249" s="7">
        <f>IF(AND(AS249=1,J249="Préventive"),1,0)</f>
        <v/>
      </c>
      <c r="AV249" s="7">
        <f>IF(AND(AS249=1,Q249="Oui"),1,0)</f>
        <v/>
      </c>
      <c r="AW249" s="21">
        <f>IF(AND(AV249=1,AJ249&lt;&gt;""),AJ249,0)</f>
        <v/>
      </c>
      <c r="AX249" s="21">
        <f>IF(AND(AS249=1,Y249&lt;&gt;""),Y249,0)</f>
        <v/>
      </c>
      <c r="AY249" s="22">
        <f>IF(AND(AS249=1,AH249&lt;&gt;""),AH249,0)</f>
        <v/>
      </c>
      <c r="AZ249" s="22">
        <f>IF(AS249=1,SUM(AE249:AF249),0)</f>
        <v/>
      </c>
      <c r="BA249" s="22">
        <f>IF(AND(AS249=1,AC249="Hors forfait"),AY249,0)</f>
        <v/>
      </c>
      <c r="BB249" s="7">
        <f>IF(AND(AS249=1,AK249&lt;&gt;""),1,0)</f>
        <v/>
      </c>
      <c r="BC249" s="7">
        <f>IF(AND(BB249=1,AK249="Oui"),1,0)</f>
        <v/>
      </c>
      <c r="BD249" s="7">
        <f>IF(AND(AS249=1,AL249&lt;&gt;""),1,0)</f>
        <v/>
      </c>
      <c r="BE249" s="7">
        <f>IF(AND(BD249=1,AL249="Oui"),1,0)</f>
        <v/>
      </c>
      <c r="BF249" s="7">
        <f>IF(AND(AQ249=1,AM249="Non"),1,0)</f>
        <v/>
      </c>
      <c r="BG249" s="21">
        <f>IF(AND(BF249=1,Z249&lt;&gt;""),Z249,0)</f>
        <v/>
      </c>
      <c r="BH249" s="7">
        <f>IF(AND(BF249=1,AN249="Oui"),1,0)</f>
        <v/>
      </c>
      <c r="BI249" s="7">
        <f>IF(AS249=1,N249,"")</f>
        <v/>
      </c>
      <c r="BJ249" s="7">
        <f>IF(BF249=1,N249,"")</f>
        <v/>
      </c>
      <c r="BK249" s="7">
        <f>IF(BF249=1,M249,"")</f>
        <v/>
      </c>
      <c r="BL249" s="7">
        <f>IF(AR249=1,D249&amp;" | "&amp;J249,"")</f>
        <v/>
      </c>
      <c r="BM249" s="7">
        <f>IF(AND(AR249=1,AL249="Non"),D249,"")</f>
        <v/>
      </c>
      <c r="BN249" s="7">
        <f>IF(OR(AO249="",AO249="OK"),0,1)</f>
        <v/>
      </c>
    </row>
    <row r="250" ht="18" customHeight="1">
      <c r="A250" s="7" t="n"/>
      <c r="B250" s="7" t="n"/>
      <c r="C250" s="7" t="n"/>
      <c r="D250" s="7" t="n"/>
      <c r="E250" s="7" t="n"/>
      <c r="F250" s="7" t="n"/>
      <c r="G250" s="7" t="n"/>
      <c r="H250" s="7" t="n"/>
      <c r="I250" s="7" t="n"/>
      <c r="J250" s="7" t="n"/>
      <c r="K250" s="7" t="n"/>
      <c r="L250" s="7" t="n"/>
      <c r="M250" s="7" t="n"/>
      <c r="N250" s="7" t="n"/>
      <c r="O250" s="7" t="n"/>
      <c r="P250" s="7" t="n"/>
      <c r="Q250" s="7" t="n"/>
      <c r="R250" s="20" t="n"/>
      <c r="S250" s="16" t="n"/>
      <c r="T250" s="20" t="n"/>
      <c r="U250" s="20" t="n"/>
      <c r="V250" s="16" t="n"/>
      <c r="W250" s="16" t="n"/>
      <c r="X250" s="21" t="n"/>
      <c r="Y250" s="21" t="n"/>
      <c r="Z250" s="21" t="n"/>
      <c r="AA250" s="21" t="n"/>
      <c r="AB250" s="21" t="n"/>
      <c r="AC250" s="7" t="n"/>
      <c r="AD250" s="7" t="n"/>
      <c r="AE250" s="22" t="n"/>
      <c r="AF250" s="22" t="n"/>
      <c r="AG250" s="22" t="n"/>
      <c r="AH250" s="22">
        <f>IF(A250="","",SUM(AE250:AG250))</f>
        <v/>
      </c>
      <c r="AI250" s="21">
        <f>IF(AND(R250&lt;&gt;"",T250&lt;&gt;""),(T250-R250)*24,"")</f>
        <v/>
      </c>
      <c r="AJ250" s="21">
        <f>IF(AND(R250&lt;&gt;"",U250&lt;&gt;""),(U250-R250)*24,"")</f>
        <v/>
      </c>
      <c r="AK250" s="7">
        <f>IF(OR(AA250="",AI250=""),"",IF(AI250&lt;=AA250,"Oui","Non"))</f>
        <v/>
      </c>
      <c r="AL250" s="7">
        <f>IF(OR(AB250="",AJ250=""),"",IF(AJ250&lt;=AB250,"Oui","Non"))</f>
        <v/>
      </c>
      <c r="AM250" s="7">
        <f>IF(A250="","",IF(OR(N250="Réalisé",N250="Clôturé"),"Oui","Non"))</f>
        <v/>
      </c>
      <c r="AN250" s="7">
        <f>IF(AM250="","",IF(AND(AM250="Non",S250&lt;&gt;"",S250&lt;'Tableau de bord'!$C$7),"Oui","Non"))</f>
        <v/>
      </c>
      <c r="AO250" s="7">
        <f>IF(A250="","",IF(COUNTIF($A$5:$A$504,A250)&gt;1,"N° d’OT en double",IF(COUNTIF('Sites et équipements'!$D$5:$D$204,F250)=0,"Code installation inconnu",IF(OR(D250="",J250="",N250="",M250=""),"Champ obligatoire manquant",IF(AND(R250="",S250=""),"Date de demande ou planifiée manquante",IF(AND(AM250="Oui",V250=""),"Date de réalisation manquante",IF(AND(N250="Clôturé",W250=""),"Date de clôture manquante",IF(OR(AND(T250&lt;&gt;"",R250&lt;&gt;"",T250&lt;R250),AND(U250&lt;&gt;"",T250&lt;&gt;"",U250&lt;T250)),"Chronologie incohérente",IF(AND(Q250="Oui",U250=""),"Rétablissement non daté","OK")))))))))</f>
        <v/>
      </c>
      <c r="AP250" s="16">
        <f>IF(R250&lt;&gt;"",R250,IF(S250&lt;&gt;"",S250,""))</f>
        <v/>
      </c>
      <c r="AQ250" s="7">
        <f>IF(AND(A250&lt;&gt;"",OR('Tableau de bord'!$C$9="",D250='Tableau de bord'!$C$9),OR('Tableau de bord'!$C$10="",E250='Tableau de bord'!$C$10),OR('Tableau de bord'!$C$11="",G250='Tableau de bord'!$C$11),OR('Tableau de bord'!$C$12="",H250='Tableau de bord'!$C$12),OR('Tableau de bord'!$C$13="",J250='Tableau de bord'!$C$13),OR('Tableau de bord'!$C$14="",N250='Tableau de bord'!$C$14),OR('Tableau de bord'!$C$15="",M250='Tableau de bord'!$C$15),OR('Tableau de bord'!$C$16="",O250='Tableau de bord'!$C$16),OR('Tableau de bord'!$C$17="",AD250='Tableau de bord'!$C$17)),1,0)</f>
        <v/>
      </c>
      <c r="AR250" s="7">
        <f>IF(AND(A250&lt;&gt;"",AP250&lt;&gt;""),IF(AND(AP250&gt;='Tableau de bord'!$C$5,AP250&lt;'Tableau de bord'!$C$6+1),1,0),0)</f>
        <v/>
      </c>
      <c r="AS250" s="7">
        <f>IF(AND(AQ250=1,AR250=1),1,0)</f>
        <v/>
      </c>
      <c r="AT250" s="7">
        <f>IF(AND(AS250=1,J250="Corrective"),1,0)</f>
        <v/>
      </c>
      <c r="AU250" s="7">
        <f>IF(AND(AS250=1,J250="Préventive"),1,0)</f>
        <v/>
      </c>
      <c r="AV250" s="7">
        <f>IF(AND(AS250=1,Q250="Oui"),1,0)</f>
        <v/>
      </c>
      <c r="AW250" s="21">
        <f>IF(AND(AV250=1,AJ250&lt;&gt;""),AJ250,0)</f>
        <v/>
      </c>
      <c r="AX250" s="21">
        <f>IF(AND(AS250=1,Y250&lt;&gt;""),Y250,0)</f>
        <v/>
      </c>
      <c r="AY250" s="22">
        <f>IF(AND(AS250=1,AH250&lt;&gt;""),AH250,0)</f>
        <v/>
      </c>
      <c r="AZ250" s="22">
        <f>IF(AS250=1,SUM(AE250:AF250),0)</f>
        <v/>
      </c>
      <c r="BA250" s="22">
        <f>IF(AND(AS250=1,AC250="Hors forfait"),AY250,0)</f>
        <v/>
      </c>
      <c r="BB250" s="7">
        <f>IF(AND(AS250=1,AK250&lt;&gt;""),1,0)</f>
        <v/>
      </c>
      <c r="BC250" s="7">
        <f>IF(AND(BB250=1,AK250="Oui"),1,0)</f>
        <v/>
      </c>
      <c r="BD250" s="7">
        <f>IF(AND(AS250=1,AL250&lt;&gt;""),1,0)</f>
        <v/>
      </c>
      <c r="BE250" s="7">
        <f>IF(AND(BD250=1,AL250="Oui"),1,0)</f>
        <v/>
      </c>
      <c r="BF250" s="7">
        <f>IF(AND(AQ250=1,AM250="Non"),1,0)</f>
        <v/>
      </c>
      <c r="BG250" s="21">
        <f>IF(AND(BF250=1,Z250&lt;&gt;""),Z250,0)</f>
        <v/>
      </c>
      <c r="BH250" s="7">
        <f>IF(AND(BF250=1,AN250="Oui"),1,0)</f>
        <v/>
      </c>
      <c r="BI250" s="7">
        <f>IF(AS250=1,N250,"")</f>
        <v/>
      </c>
      <c r="BJ250" s="7">
        <f>IF(BF250=1,N250,"")</f>
        <v/>
      </c>
      <c r="BK250" s="7">
        <f>IF(BF250=1,M250,"")</f>
        <v/>
      </c>
      <c r="BL250" s="7">
        <f>IF(AR250=1,D250&amp;" | "&amp;J250,"")</f>
        <v/>
      </c>
      <c r="BM250" s="7">
        <f>IF(AND(AR250=1,AL250="Non"),D250,"")</f>
        <v/>
      </c>
      <c r="BN250" s="7">
        <f>IF(OR(AO250="",AO250="OK"),0,1)</f>
        <v/>
      </c>
    </row>
    <row r="251" ht="18" customHeight="1">
      <c r="A251" s="7" t="n"/>
      <c r="B251" s="7" t="n"/>
      <c r="C251" s="7" t="n"/>
      <c r="D251" s="7" t="n"/>
      <c r="E251" s="7" t="n"/>
      <c r="F251" s="7" t="n"/>
      <c r="G251" s="7" t="n"/>
      <c r="H251" s="7" t="n"/>
      <c r="I251" s="7" t="n"/>
      <c r="J251" s="7" t="n"/>
      <c r="K251" s="7" t="n"/>
      <c r="L251" s="7" t="n"/>
      <c r="M251" s="7" t="n"/>
      <c r="N251" s="7" t="n"/>
      <c r="O251" s="7" t="n"/>
      <c r="P251" s="7" t="n"/>
      <c r="Q251" s="7" t="n"/>
      <c r="R251" s="20" t="n"/>
      <c r="S251" s="16" t="n"/>
      <c r="T251" s="20" t="n"/>
      <c r="U251" s="20" t="n"/>
      <c r="V251" s="16" t="n"/>
      <c r="W251" s="16" t="n"/>
      <c r="X251" s="21" t="n"/>
      <c r="Y251" s="21" t="n"/>
      <c r="Z251" s="21" t="n"/>
      <c r="AA251" s="21" t="n"/>
      <c r="AB251" s="21" t="n"/>
      <c r="AC251" s="7" t="n"/>
      <c r="AD251" s="7" t="n"/>
      <c r="AE251" s="22" t="n"/>
      <c r="AF251" s="22" t="n"/>
      <c r="AG251" s="22" t="n"/>
      <c r="AH251" s="22">
        <f>IF(A251="","",SUM(AE251:AG251))</f>
        <v/>
      </c>
      <c r="AI251" s="21">
        <f>IF(AND(R251&lt;&gt;"",T251&lt;&gt;""),(T251-R251)*24,"")</f>
        <v/>
      </c>
      <c r="AJ251" s="21">
        <f>IF(AND(R251&lt;&gt;"",U251&lt;&gt;""),(U251-R251)*24,"")</f>
        <v/>
      </c>
      <c r="AK251" s="7">
        <f>IF(OR(AA251="",AI251=""),"",IF(AI251&lt;=AA251,"Oui","Non"))</f>
        <v/>
      </c>
      <c r="AL251" s="7">
        <f>IF(OR(AB251="",AJ251=""),"",IF(AJ251&lt;=AB251,"Oui","Non"))</f>
        <v/>
      </c>
      <c r="AM251" s="7">
        <f>IF(A251="","",IF(OR(N251="Réalisé",N251="Clôturé"),"Oui","Non"))</f>
        <v/>
      </c>
      <c r="AN251" s="7">
        <f>IF(AM251="","",IF(AND(AM251="Non",S251&lt;&gt;"",S251&lt;'Tableau de bord'!$C$7),"Oui","Non"))</f>
        <v/>
      </c>
      <c r="AO251" s="7">
        <f>IF(A251="","",IF(COUNTIF($A$5:$A$504,A251)&gt;1,"N° d’OT en double",IF(COUNTIF('Sites et équipements'!$D$5:$D$204,F251)=0,"Code installation inconnu",IF(OR(D251="",J251="",N251="",M251=""),"Champ obligatoire manquant",IF(AND(R251="",S251=""),"Date de demande ou planifiée manquante",IF(AND(AM251="Oui",V251=""),"Date de réalisation manquante",IF(AND(N251="Clôturé",W251=""),"Date de clôture manquante",IF(OR(AND(T251&lt;&gt;"",R251&lt;&gt;"",T251&lt;R251),AND(U251&lt;&gt;"",T251&lt;&gt;"",U251&lt;T251)),"Chronologie incohérente",IF(AND(Q251="Oui",U251=""),"Rétablissement non daté","OK")))))))))</f>
        <v/>
      </c>
      <c r="AP251" s="16">
        <f>IF(R251&lt;&gt;"",R251,IF(S251&lt;&gt;"",S251,""))</f>
        <v/>
      </c>
      <c r="AQ251" s="7">
        <f>IF(AND(A251&lt;&gt;"",OR('Tableau de bord'!$C$9="",D251='Tableau de bord'!$C$9),OR('Tableau de bord'!$C$10="",E251='Tableau de bord'!$C$10),OR('Tableau de bord'!$C$11="",G251='Tableau de bord'!$C$11),OR('Tableau de bord'!$C$12="",H251='Tableau de bord'!$C$12),OR('Tableau de bord'!$C$13="",J251='Tableau de bord'!$C$13),OR('Tableau de bord'!$C$14="",N251='Tableau de bord'!$C$14),OR('Tableau de bord'!$C$15="",M251='Tableau de bord'!$C$15),OR('Tableau de bord'!$C$16="",O251='Tableau de bord'!$C$16),OR('Tableau de bord'!$C$17="",AD251='Tableau de bord'!$C$17)),1,0)</f>
        <v/>
      </c>
      <c r="AR251" s="7">
        <f>IF(AND(A251&lt;&gt;"",AP251&lt;&gt;""),IF(AND(AP251&gt;='Tableau de bord'!$C$5,AP251&lt;'Tableau de bord'!$C$6+1),1,0),0)</f>
        <v/>
      </c>
      <c r="AS251" s="7">
        <f>IF(AND(AQ251=1,AR251=1),1,0)</f>
        <v/>
      </c>
      <c r="AT251" s="7">
        <f>IF(AND(AS251=1,J251="Corrective"),1,0)</f>
        <v/>
      </c>
      <c r="AU251" s="7">
        <f>IF(AND(AS251=1,J251="Préventive"),1,0)</f>
        <v/>
      </c>
      <c r="AV251" s="7">
        <f>IF(AND(AS251=1,Q251="Oui"),1,0)</f>
        <v/>
      </c>
      <c r="AW251" s="21">
        <f>IF(AND(AV251=1,AJ251&lt;&gt;""),AJ251,0)</f>
        <v/>
      </c>
      <c r="AX251" s="21">
        <f>IF(AND(AS251=1,Y251&lt;&gt;""),Y251,0)</f>
        <v/>
      </c>
      <c r="AY251" s="22">
        <f>IF(AND(AS251=1,AH251&lt;&gt;""),AH251,0)</f>
        <v/>
      </c>
      <c r="AZ251" s="22">
        <f>IF(AS251=1,SUM(AE251:AF251),0)</f>
        <v/>
      </c>
      <c r="BA251" s="22">
        <f>IF(AND(AS251=1,AC251="Hors forfait"),AY251,0)</f>
        <v/>
      </c>
      <c r="BB251" s="7">
        <f>IF(AND(AS251=1,AK251&lt;&gt;""),1,0)</f>
        <v/>
      </c>
      <c r="BC251" s="7">
        <f>IF(AND(BB251=1,AK251="Oui"),1,0)</f>
        <v/>
      </c>
      <c r="BD251" s="7">
        <f>IF(AND(AS251=1,AL251&lt;&gt;""),1,0)</f>
        <v/>
      </c>
      <c r="BE251" s="7">
        <f>IF(AND(BD251=1,AL251="Oui"),1,0)</f>
        <v/>
      </c>
      <c r="BF251" s="7">
        <f>IF(AND(AQ251=1,AM251="Non"),1,0)</f>
        <v/>
      </c>
      <c r="BG251" s="21">
        <f>IF(AND(BF251=1,Z251&lt;&gt;""),Z251,0)</f>
        <v/>
      </c>
      <c r="BH251" s="7">
        <f>IF(AND(BF251=1,AN251="Oui"),1,0)</f>
        <v/>
      </c>
      <c r="BI251" s="7">
        <f>IF(AS251=1,N251,"")</f>
        <v/>
      </c>
      <c r="BJ251" s="7">
        <f>IF(BF251=1,N251,"")</f>
        <v/>
      </c>
      <c r="BK251" s="7">
        <f>IF(BF251=1,M251,"")</f>
        <v/>
      </c>
      <c r="BL251" s="7">
        <f>IF(AR251=1,D251&amp;" | "&amp;J251,"")</f>
        <v/>
      </c>
      <c r="BM251" s="7">
        <f>IF(AND(AR251=1,AL251="Non"),D251,"")</f>
        <v/>
      </c>
      <c r="BN251" s="7">
        <f>IF(OR(AO251="",AO251="OK"),0,1)</f>
        <v/>
      </c>
    </row>
    <row r="252" ht="18" customHeight="1">
      <c r="A252" s="7" t="n"/>
      <c r="B252" s="7" t="n"/>
      <c r="C252" s="7" t="n"/>
      <c r="D252" s="7" t="n"/>
      <c r="E252" s="7" t="n"/>
      <c r="F252" s="7" t="n"/>
      <c r="G252" s="7" t="n"/>
      <c r="H252" s="7" t="n"/>
      <c r="I252" s="7" t="n"/>
      <c r="J252" s="7" t="n"/>
      <c r="K252" s="7" t="n"/>
      <c r="L252" s="7" t="n"/>
      <c r="M252" s="7" t="n"/>
      <c r="N252" s="7" t="n"/>
      <c r="O252" s="7" t="n"/>
      <c r="P252" s="7" t="n"/>
      <c r="Q252" s="7" t="n"/>
      <c r="R252" s="20" t="n"/>
      <c r="S252" s="16" t="n"/>
      <c r="T252" s="20" t="n"/>
      <c r="U252" s="20" t="n"/>
      <c r="V252" s="16" t="n"/>
      <c r="W252" s="16" t="n"/>
      <c r="X252" s="21" t="n"/>
      <c r="Y252" s="21" t="n"/>
      <c r="Z252" s="21" t="n"/>
      <c r="AA252" s="21" t="n"/>
      <c r="AB252" s="21" t="n"/>
      <c r="AC252" s="7" t="n"/>
      <c r="AD252" s="7" t="n"/>
      <c r="AE252" s="22" t="n"/>
      <c r="AF252" s="22" t="n"/>
      <c r="AG252" s="22" t="n"/>
      <c r="AH252" s="22">
        <f>IF(A252="","",SUM(AE252:AG252))</f>
        <v/>
      </c>
      <c r="AI252" s="21">
        <f>IF(AND(R252&lt;&gt;"",T252&lt;&gt;""),(T252-R252)*24,"")</f>
        <v/>
      </c>
      <c r="AJ252" s="21">
        <f>IF(AND(R252&lt;&gt;"",U252&lt;&gt;""),(U252-R252)*24,"")</f>
        <v/>
      </c>
      <c r="AK252" s="7">
        <f>IF(OR(AA252="",AI252=""),"",IF(AI252&lt;=AA252,"Oui","Non"))</f>
        <v/>
      </c>
      <c r="AL252" s="7">
        <f>IF(OR(AB252="",AJ252=""),"",IF(AJ252&lt;=AB252,"Oui","Non"))</f>
        <v/>
      </c>
      <c r="AM252" s="7">
        <f>IF(A252="","",IF(OR(N252="Réalisé",N252="Clôturé"),"Oui","Non"))</f>
        <v/>
      </c>
      <c r="AN252" s="7">
        <f>IF(AM252="","",IF(AND(AM252="Non",S252&lt;&gt;"",S252&lt;'Tableau de bord'!$C$7),"Oui","Non"))</f>
        <v/>
      </c>
      <c r="AO252" s="7">
        <f>IF(A252="","",IF(COUNTIF($A$5:$A$504,A252)&gt;1,"N° d’OT en double",IF(COUNTIF('Sites et équipements'!$D$5:$D$204,F252)=0,"Code installation inconnu",IF(OR(D252="",J252="",N252="",M252=""),"Champ obligatoire manquant",IF(AND(R252="",S252=""),"Date de demande ou planifiée manquante",IF(AND(AM252="Oui",V252=""),"Date de réalisation manquante",IF(AND(N252="Clôturé",W252=""),"Date de clôture manquante",IF(OR(AND(T252&lt;&gt;"",R252&lt;&gt;"",T252&lt;R252),AND(U252&lt;&gt;"",T252&lt;&gt;"",U252&lt;T252)),"Chronologie incohérente",IF(AND(Q252="Oui",U252=""),"Rétablissement non daté","OK")))))))))</f>
        <v/>
      </c>
      <c r="AP252" s="16">
        <f>IF(R252&lt;&gt;"",R252,IF(S252&lt;&gt;"",S252,""))</f>
        <v/>
      </c>
      <c r="AQ252" s="7">
        <f>IF(AND(A252&lt;&gt;"",OR('Tableau de bord'!$C$9="",D252='Tableau de bord'!$C$9),OR('Tableau de bord'!$C$10="",E252='Tableau de bord'!$C$10),OR('Tableau de bord'!$C$11="",G252='Tableau de bord'!$C$11),OR('Tableau de bord'!$C$12="",H252='Tableau de bord'!$C$12),OR('Tableau de bord'!$C$13="",J252='Tableau de bord'!$C$13),OR('Tableau de bord'!$C$14="",N252='Tableau de bord'!$C$14),OR('Tableau de bord'!$C$15="",M252='Tableau de bord'!$C$15),OR('Tableau de bord'!$C$16="",O252='Tableau de bord'!$C$16),OR('Tableau de bord'!$C$17="",AD252='Tableau de bord'!$C$17)),1,0)</f>
        <v/>
      </c>
      <c r="AR252" s="7">
        <f>IF(AND(A252&lt;&gt;"",AP252&lt;&gt;""),IF(AND(AP252&gt;='Tableau de bord'!$C$5,AP252&lt;'Tableau de bord'!$C$6+1),1,0),0)</f>
        <v/>
      </c>
      <c r="AS252" s="7">
        <f>IF(AND(AQ252=1,AR252=1),1,0)</f>
        <v/>
      </c>
      <c r="AT252" s="7">
        <f>IF(AND(AS252=1,J252="Corrective"),1,0)</f>
        <v/>
      </c>
      <c r="AU252" s="7">
        <f>IF(AND(AS252=1,J252="Préventive"),1,0)</f>
        <v/>
      </c>
      <c r="AV252" s="7">
        <f>IF(AND(AS252=1,Q252="Oui"),1,0)</f>
        <v/>
      </c>
      <c r="AW252" s="21">
        <f>IF(AND(AV252=1,AJ252&lt;&gt;""),AJ252,0)</f>
        <v/>
      </c>
      <c r="AX252" s="21">
        <f>IF(AND(AS252=1,Y252&lt;&gt;""),Y252,0)</f>
        <v/>
      </c>
      <c r="AY252" s="22">
        <f>IF(AND(AS252=1,AH252&lt;&gt;""),AH252,0)</f>
        <v/>
      </c>
      <c r="AZ252" s="22">
        <f>IF(AS252=1,SUM(AE252:AF252),0)</f>
        <v/>
      </c>
      <c r="BA252" s="22">
        <f>IF(AND(AS252=1,AC252="Hors forfait"),AY252,0)</f>
        <v/>
      </c>
      <c r="BB252" s="7">
        <f>IF(AND(AS252=1,AK252&lt;&gt;""),1,0)</f>
        <v/>
      </c>
      <c r="BC252" s="7">
        <f>IF(AND(BB252=1,AK252="Oui"),1,0)</f>
        <v/>
      </c>
      <c r="BD252" s="7">
        <f>IF(AND(AS252=1,AL252&lt;&gt;""),1,0)</f>
        <v/>
      </c>
      <c r="BE252" s="7">
        <f>IF(AND(BD252=1,AL252="Oui"),1,0)</f>
        <v/>
      </c>
      <c r="BF252" s="7">
        <f>IF(AND(AQ252=1,AM252="Non"),1,0)</f>
        <v/>
      </c>
      <c r="BG252" s="21">
        <f>IF(AND(BF252=1,Z252&lt;&gt;""),Z252,0)</f>
        <v/>
      </c>
      <c r="BH252" s="7">
        <f>IF(AND(BF252=1,AN252="Oui"),1,0)</f>
        <v/>
      </c>
      <c r="BI252" s="7">
        <f>IF(AS252=1,N252,"")</f>
        <v/>
      </c>
      <c r="BJ252" s="7">
        <f>IF(BF252=1,N252,"")</f>
        <v/>
      </c>
      <c r="BK252" s="7">
        <f>IF(BF252=1,M252,"")</f>
        <v/>
      </c>
      <c r="BL252" s="7">
        <f>IF(AR252=1,D252&amp;" | "&amp;J252,"")</f>
        <v/>
      </c>
      <c r="BM252" s="7">
        <f>IF(AND(AR252=1,AL252="Non"),D252,"")</f>
        <v/>
      </c>
      <c r="BN252" s="7">
        <f>IF(OR(AO252="",AO252="OK"),0,1)</f>
        <v/>
      </c>
    </row>
    <row r="253" ht="18" customHeight="1">
      <c r="A253" s="7" t="n"/>
      <c r="B253" s="7" t="n"/>
      <c r="C253" s="7" t="n"/>
      <c r="D253" s="7" t="n"/>
      <c r="E253" s="7" t="n"/>
      <c r="F253" s="7" t="n"/>
      <c r="G253" s="7" t="n"/>
      <c r="H253" s="7" t="n"/>
      <c r="I253" s="7" t="n"/>
      <c r="J253" s="7" t="n"/>
      <c r="K253" s="7" t="n"/>
      <c r="L253" s="7" t="n"/>
      <c r="M253" s="7" t="n"/>
      <c r="N253" s="7" t="n"/>
      <c r="O253" s="7" t="n"/>
      <c r="P253" s="7" t="n"/>
      <c r="Q253" s="7" t="n"/>
      <c r="R253" s="20" t="n"/>
      <c r="S253" s="16" t="n"/>
      <c r="T253" s="20" t="n"/>
      <c r="U253" s="20" t="n"/>
      <c r="V253" s="16" t="n"/>
      <c r="W253" s="16" t="n"/>
      <c r="X253" s="21" t="n"/>
      <c r="Y253" s="21" t="n"/>
      <c r="Z253" s="21" t="n"/>
      <c r="AA253" s="21" t="n"/>
      <c r="AB253" s="21" t="n"/>
      <c r="AC253" s="7" t="n"/>
      <c r="AD253" s="7" t="n"/>
      <c r="AE253" s="22" t="n"/>
      <c r="AF253" s="22" t="n"/>
      <c r="AG253" s="22" t="n"/>
      <c r="AH253" s="22">
        <f>IF(A253="","",SUM(AE253:AG253))</f>
        <v/>
      </c>
      <c r="AI253" s="21">
        <f>IF(AND(R253&lt;&gt;"",T253&lt;&gt;""),(T253-R253)*24,"")</f>
        <v/>
      </c>
      <c r="AJ253" s="21">
        <f>IF(AND(R253&lt;&gt;"",U253&lt;&gt;""),(U253-R253)*24,"")</f>
        <v/>
      </c>
      <c r="AK253" s="7">
        <f>IF(OR(AA253="",AI253=""),"",IF(AI253&lt;=AA253,"Oui","Non"))</f>
        <v/>
      </c>
      <c r="AL253" s="7">
        <f>IF(OR(AB253="",AJ253=""),"",IF(AJ253&lt;=AB253,"Oui","Non"))</f>
        <v/>
      </c>
      <c r="AM253" s="7">
        <f>IF(A253="","",IF(OR(N253="Réalisé",N253="Clôturé"),"Oui","Non"))</f>
        <v/>
      </c>
      <c r="AN253" s="7">
        <f>IF(AM253="","",IF(AND(AM253="Non",S253&lt;&gt;"",S253&lt;'Tableau de bord'!$C$7),"Oui","Non"))</f>
        <v/>
      </c>
      <c r="AO253" s="7">
        <f>IF(A253="","",IF(COUNTIF($A$5:$A$504,A253)&gt;1,"N° d’OT en double",IF(COUNTIF('Sites et équipements'!$D$5:$D$204,F253)=0,"Code installation inconnu",IF(OR(D253="",J253="",N253="",M253=""),"Champ obligatoire manquant",IF(AND(R253="",S253=""),"Date de demande ou planifiée manquante",IF(AND(AM253="Oui",V253=""),"Date de réalisation manquante",IF(AND(N253="Clôturé",W253=""),"Date de clôture manquante",IF(OR(AND(T253&lt;&gt;"",R253&lt;&gt;"",T253&lt;R253),AND(U253&lt;&gt;"",T253&lt;&gt;"",U253&lt;T253)),"Chronologie incohérente",IF(AND(Q253="Oui",U253=""),"Rétablissement non daté","OK")))))))))</f>
        <v/>
      </c>
      <c r="AP253" s="16">
        <f>IF(R253&lt;&gt;"",R253,IF(S253&lt;&gt;"",S253,""))</f>
        <v/>
      </c>
      <c r="AQ253" s="7">
        <f>IF(AND(A253&lt;&gt;"",OR('Tableau de bord'!$C$9="",D253='Tableau de bord'!$C$9),OR('Tableau de bord'!$C$10="",E253='Tableau de bord'!$C$10),OR('Tableau de bord'!$C$11="",G253='Tableau de bord'!$C$11),OR('Tableau de bord'!$C$12="",H253='Tableau de bord'!$C$12),OR('Tableau de bord'!$C$13="",J253='Tableau de bord'!$C$13),OR('Tableau de bord'!$C$14="",N253='Tableau de bord'!$C$14),OR('Tableau de bord'!$C$15="",M253='Tableau de bord'!$C$15),OR('Tableau de bord'!$C$16="",O253='Tableau de bord'!$C$16),OR('Tableau de bord'!$C$17="",AD253='Tableau de bord'!$C$17)),1,0)</f>
        <v/>
      </c>
      <c r="AR253" s="7">
        <f>IF(AND(A253&lt;&gt;"",AP253&lt;&gt;""),IF(AND(AP253&gt;='Tableau de bord'!$C$5,AP253&lt;'Tableau de bord'!$C$6+1),1,0),0)</f>
        <v/>
      </c>
      <c r="AS253" s="7">
        <f>IF(AND(AQ253=1,AR253=1),1,0)</f>
        <v/>
      </c>
      <c r="AT253" s="7">
        <f>IF(AND(AS253=1,J253="Corrective"),1,0)</f>
        <v/>
      </c>
      <c r="AU253" s="7">
        <f>IF(AND(AS253=1,J253="Préventive"),1,0)</f>
        <v/>
      </c>
      <c r="AV253" s="7">
        <f>IF(AND(AS253=1,Q253="Oui"),1,0)</f>
        <v/>
      </c>
      <c r="AW253" s="21">
        <f>IF(AND(AV253=1,AJ253&lt;&gt;""),AJ253,0)</f>
        <v/>
      </c>
      <c r="AX253" s="21">
        <f>IF(AND(AS253=1,Y253&lt;&gt;""),Y253,0)</f>
        <v/>
      </c>
      <c r="AY253" s="22">
        <f>IF(AND(AS253=1,AH253&lt;&gt;""),AH253,0)</f>
        <v/>
      </c>
      <c r="AZ253" s="22">
        <f>IF(AS253=1,SUM(AE253:AF253),0)</f>
        <v/>
      </c>
      <c r="BA253" s="22">
        <f>IF(AND(AS253=1,AC253="Hors forfait"),AY253,0)</f>
        <v/>
      </c>
      <c r="BB253" s="7">
        <f>IF(AND(AS253=1,AK253&lt;&gt;""),1,0)</f>
        <v/>
      </c>
      <c r="BC253" s="7">
        <f>IF(AND(BB253=1,AK253="Oui"),1,0)</f>
        <v/>
      </c>
      <c r="BD253" s="7">
        <f>IF(AND(AS253=1,AL253&lt;&gt;""),1,0)</f>
        <v/>
      </c>
      <c r="BE253" s="7">
        <f>IF(AND(BD253=1,AL253="Oui"),1,0)</f>
        <v/>
      </c>
      <c r="BF253" s="7">
        <f>IF(AND(AQ253=1,AM253="Non"),1,0)</f>
        <v/>
      </c>
      <c r="BG253" s="21">
        <f>IF(AND(BF253=1,Z253&lt;&gt;""),Z253,0)</f>
        <v/>
      </c>
      <c r="BH253" s="7">
        <f>IF(AND(BF253=1,AN253="Oui"),1,0)</f>
        <v/>
      </c>
      <c r="BI253" s="7">
        <f>IF(AS253=1,N253,"")</f>
        <v/>
      </c>
      <c r="BJ253" s="7">
        <f>IF(BF253=1,N253,"")</f>
        <v/>
      </c>
      <c r="BK253" s="7">
        <f>IF(BF253=1,M253,"")</f>
        <v/>
      </c>
      <c r="BL253" s="7">
        <f>IF(AR253=1,D253&amp;" | "&amp;J253,"")</f>
        <v/>
      </c>
      <c r="BM253" s="7">
        <f>IF(AND(AR253=1,AL253="Non"),D253,"")</f>
        <v/>
      </c>
      <c r="BN253" s="7">
        <f>IF(OR(AO253="",AO253="OK"),0,1)</f>
        <v/>
      </c>
    </row>
    <row r="254" ht="18" customHeight="1">
      <c r="A254" s="7" t="n"/>
      <c r="B254" s="7" t="n"/>
      <c r="C254" s="7" t="n"/>
      <c r="D254" s="7" t="n"/>
      <c r="E254" s="7" t="n"/>
      <c r="F254" s="7" t="n"/>
      <c r="G254" s="7" t="n"/>
      <c r="H254" s="7" t="n"/>
      <c r="I254" s="7" t="n"/>
      <c r="J254" s="7" t="n"/>
      <c r="K254" s="7" t="n"/>
      <c r="L254" s="7" t="n"/>
      <c r="M254" s="7" t="n"/>
      <c r="N254" s="7" t="n"/>
      <c r="O254" s="7" t="n"/>
      <c r="P254" s="7" t="n"/>
      <c r="Q254" s="7" t="n"/>
      <c r="R254" s="20" t="n"/>
      <c r="S254" s="16" t="n"/>
      <c r="T254" s="20" t="n"/>
      <c r="U254" s="20" t="n"/>
      <c r="V254" s="16" t="n"/>
      <c r="W254" s="16" t="n"/>
      <c r="X254" s="21" t="n"/>
      <c r="Y254" s="21" t="n"/>
      <c r="Z254" s="21" t="n"/>
      <c r="AA254" s="21" t="n"/>
      <c r="AB254" s="21" t="n"/>
      <c r="AC254" s="7" t="n"/>
      <c r="AD254" s="7" t="n"/>
      <c r="AE254" s="22" t="n"/>
      <c r="AF254" s="22" t="n"/>
      <c r="AG254" s="22" t="n"/>
      <c r="AH254" s="22">
        <f>IF(A254="","",SUM(AE254:AG254))</f>
        <v/>
      </c>
      <c r="AI254" s="21">
        <f>IF(AND(R254&lt;&gt;"",T254&lt;&gt;""),(T254-R254)*24,"")</f>
        <v/>
      </c>
      <c r="AJ254" s="21">
        <f>IF(AND(R254&lt;&gt;"",U254&lt;&gt;""),(U254-R254)*24,"")</f>
        <v/>
      </c>
      <c r="AK254" s="7">
        <f>IF(OR(AA254="",AI254=""),"",IF(AI254&lt;=AA254,"Oui","Non"))</f>
        <v/>
      </c>
      <c r="AL254" s="7">
        <f>IF(OR(AB254="",AJ254=""),"",IF(AJ254&lt;=AB254,"Oui","Non"))</f>
        <v/>
      </c>
      <c r="AM254" s="7">
        <f>IF(A254="","",IF(OR(N254="Réalisé",N254="Clôturé"),"Oui","Non"))</f>
        <v/>
      </c>
      <c r="AN254" s="7">
        <f>IF(AM254="","",IF(AND(AM254="Non",S254&lt;&gt;"",S254&lt;'Tableau de bord'!$C$7),"Oui","Non"))</f>
        <v/>
      </c>
      <c r="AO254" s="7">
        <f>IF(A254="","",IF(COUNTIF($A$5:$A$504,A254)&gt;1,"N° d’OT en double",IF(COUNTIF('Sites et équipements'!$D$5:$D$204,F254)=0,"Code installation inconnu",IF(OR(D254="",J254="",N254="",M254=""),"Champ obligatoire manquant",IF(AND(R254="",S254=""),"Date de demande ou planifiée manquante",IF(AND(AM254="Oui",V254=""),"Date de réalisation manquante",IF(AND(N254="Clôturé",W254=""),"Date de clôture manquante",IF(OR(AND(T254&lt;&gt;"",R254&lt;&gt;"",T254&lt;R254),AND(U254&lt;&gt;"",T254&lt;&gt;"",U254&lt;T254)),"Chronologie incohérente",IF(AND(Q254="Oui",U254=""),"Rétablissement non daté","OK")))))))))</f>
        <v/>
      </c>
      <c r="AP254" s="16">
        <f>IF(R254&lt;&gt;"",R254,IF(S254&lt;&gt;"",S254,""))</f>
        <v/>
      </c>
      <c r="AQ254" s="7">
        <f>IF(AND(A254&lt;&gt;"",OR('Tableau de bord'!$C$9="",D254='Tableau de bord'!$C$9),OR('Tableau de bord'!$C$10="",E254='Tableau de bord'!$C$10),OR('Tableau de bord'!$C$11="",G254='Tableau de bord'!$C$11),OR('Tableau de bord'!$C$12="",H254='Tableau de bord'!$C$12),OR('Tableau de bord'!$C$13="",J254='Tableau de bord'!$C$13),OR('Tableau de bord'!$C$14="",N254='Tableau de bord'!$C$14),OR('Tableau de bord'!$C$15="",M254='Tableau de bord'!$C$15),OR('Tableau de bord'!$C$16="",O254='Tableau de bord'!$C$16),OR('Tableau de bord'!$C$17="",AD254='Tableau de bord'!$C$17)),1,0)</f>
        <v/>
      </c>
      <c r="AR254" s="7">
        <f>IF(AND(A254&lt;&gt;"",AP254&lt;&gt;""),IF(AND(AP254&gt;='Tableau de bord'!$C$5,AP254&lt;'Tableau de bord'!$C$6+1),1,0),0)</f>
        <v/>
      </c>
      <c r="AS254" s="7">
        <f>IF(AND(AQ254=1,AR254=1),1,0)</f>
        <v/>
      </c>
      <c r="AT254" s="7">
        <f>IF(AND(AS254=1,J254="Corrective"),1,0)</f>
        <v/>
      </c>
      <c r="AU254" s="7">
        <f>IF(AND(AS254=1,J254="Préventive"),1,0)</f>
        <v/>
      </c>
      <c r="AV254" s="7">
        <f>IF(AND(AS254=1,Q254="Oui"),1,0)</f>
        <v/>
      </c>
      <c r="AW254" s="21">
        <f>IF(AND(AV254=1,AJ254&lt;&gt;""),AJ254,0)</f>
        <v/>
      </c>
      <c r="AX254" s="21">
        <f>IF(AND(AS254=1,Y254&lt;&gt;""),Y254,0)</f>
        <v/>
      </c>
      <c r="AY254" s="22">
        <f>IF(AND(AS254=1,AH254&lt;&gt;""),AH254,0)</f>
        <v/>
      </c>
      <c r="AZ254" s="22">
        <f>IF(AS254=1,SUM(AE254:AF254),0)</f>
        <v/>
      </c>
      <c r="BA254" s="22">
        <f>IF(AND(AS254=1,AC254="Hors forfait"),AY254,0)</f>
        <v/>
      </c>
      <c r="BB254" s="7">
        <f>IF(AND(AS254=1,AK254&lt;&gt;""),1,0)</f>
        <v/>
      </c>
      <c r="BC254" s="7">
        <f>IF(AND(BB254=1,AK254="Oui"),1,0)</f>
        <v/>
      </c>
      <c r="BD254" s="7">
        <f>IF(AND(AS254=1,AL254&lt;&gt;""),1,0)</f>
        <v/>
      </c>
      <c r="BE254" s="7">
        <f>IF(AND(BD254=1,AL254="Oui"),1,0)</f>
        <v/>
      </c>
      <c r="BF254" s="7">
        <f>IF(AND(AQ254=1,AM254="Non"),1,0)</f>
        <v/>
      </c>
      <c r="BG254" s="21">
        <f>IF(AND(BF254=1,Z254&lt;&gt;""),Z254,0)</f>
        <v/>
      </c>
      <c r="BH254" s="7">
        <f>IF(AND(BF254=1,AN254="Oui"),1,0)</f>
        <v/>
      </c>
      <c r="BI254" s="7">
        <f>IF(AS254=1,N254,"")</f>
        <v/>
      </c>
      <c r="BJ254" s="7">
        <f>IF(BF254=1,N254,"")</f>
        <v/>
      </c>
      <c r="BK254" s="7">
        <f>IF(BF254=1,M254,"")</f>
        <v/>
      </c>
      <c r="BL254" s="7">
        <f>IF(AR254=1,D254&amp;" | "&amp;J254,"")</f>
        <v/>
      </c>
      <c r="BM254" s="7">
        <f>IF(AND(AR254=1,AL254="Non"),D254,"")</f>
        <v/>
      </c>
      <c r="BN254" s="7">
        <f>IF(OR(AO254="",AO254="OK"),0,1)</f>
        <v/>
      </c>
    </row>
    <row r="255" ht="18" customHeight="1">
      <c r="A255" s="7" t="n"/>
      <c r="B255" s="7" t="n"/>
      <c r="C255" s="7" t="n"/>
      <c r="D255" s="7" t="n"/>
      <c r="E255" s="7" t="n"/>
      <c r="F255" s="7" t="n"/>
      <c r="G255" s="7" t="n"/>
      <c r="H255" s="7" t="n"/>
      <c r="I255" s="7" t="n"/>
      <c r="J255" s="7" t="n"/>
      <c r="K255" s="7" t="n"/>
      <c r="L255" s="7" t="n"/>
      <c r="M255" s="7" t="n"/>
      <c r="N255" s="7" t="n"/>
      <c r="O255" s="7" t="n"/>
      <c r="P255" s="7" t="n"/>
      <c r="Q255" s="7" t="n"/>
      <c r="R255" s="20" t="n"/>
      <c r="S255" s="16" t="n"/>
      <c r="T255" s="20" t="n"/>
      <c r="U255" s="20" t="n"/>
      <c r="V255" s="16" t="n"/>
      <c r="W255" s="16" t="n"/>
      <c r="X255" s="21" t="n"/>
      <c r="Y255" s="21" t="n"/>
      <c r="Z255" s="21" t="n"/>
      <c r="AA255" s="21" t="n"/>
      <c r="AB255" s="21" t="n"/>
      <c r="AC255" s="7" t="n"/>
      <c r="AD255" s="7" t="n"/>
      <c r="AE255" s="22" t="n"/>
      <c r="AF255" s="22" t="n"/>
      <c r="AG255" s="22" t="n"/>
      <c r="AH255" s="22">
        <f>IF(A255="","",SUM(AE255:AG255))</f>
        <v/>
      </c>
      <c r="AI255" s="21">
        <f>IF(AND(R255&lt;&gt;"",T255&lt;&gt;""),(T255-R255)*24,"")</f>
        <v/>
      </c>
      <c r="AJ255" s="21">
        <f>IF(AND(R255&lt;&gt;"",U255&lt;&gt;""),(U255-R255)*24,"")</f>
        <v/>
      </c>
      <c r="AK255" s="7">
        <f>IF(OR(AA255="",AI255=""),"",IF(AI255&lt;=AA255,"Oui","Non"))</f>
        <v/>
      </c>
      <c r="AL255" s="7">
        <f>IF(OR(AB255="",AJ255=""),"",IF(AJ255&lt;=AB255,"Oui","Non"))</f>
        <v/>
      </c>
      <c r="AM255" s="7">
        <f>IF(A255="","",IF(OR(N255="Réalisé",N255="Clôturé"),"Oui","Non"))</f>
        <v/>
      </c>
      <c r="AN255" s="7">
        <f>IF(AM255="","",IF(AND(AM255="Non",S255&lt;&gt;"",S255&lt;'Tableau de bord'!$C$7),"Oui","Non"))</f>
        <v/>
      </c>
      <c r="AO255" s="7">
        <f>IF(A255="","",IF(COUNTIF($A$5:$A$504,A255)&gt;1,"N° d’OT en double",IF(COUNTIF('Sites et équipements'!$D$5:$D$204,F255)=0,"Code installation inconnu",IF(OR(D255="",J255="",N255="",M255=""),"Champ obligatoire manquant",IF(AND(R255="",S255=""),"Date de demande ou planifiée manquante",IF(AND(AM255="Oui",V255=""),"Date de réalisation manquante",IF(AND(N255="Clôturé",W255=""),"Date de clôture manquante",IF(OR(AND(T255&lt;&gt;"",R255&lt;&gt;"",T255&lt;R255),AND(U255&lt;&gt;"",T255&lt;&gt;"",U255&lt;T255)),"Chronologie incohérente",IF(AND(Q255="Oui",U255=""),"Rétablissement non daté","OK")))))))))</f>
        <v/>
      </c>
      <c r="AP255" s="16">
        <f>IF(R255&lt;&gt;"",R255,IF(S255&lt;&gt;"",S255,""))</f>
        <v/>
      </c>
      <c r="AQ255" s="7">
        <f>IF(AND(A255&lt;&gt;"",OR('Tableau de bord'!$C$9="",D255='Tableau de bord'!$C$9),OR('Tableau de bord'!$C$10="",E255='Tableau de bord'!$C$10),OR('Tableau de bord'!$C$11="",G255='Tableau de bord'!$C$11),OR('Tableau de bord'!$C$12="",H255='Tableau de bord'!$C$12),OR('Tableau de bord'!$C$13="",J255='Tableau de bord'!$C$13),OR('Tableau de bord'!$C$14="",N255='Tableau de bord'!$C$14),OR('Tableau de bord'!$C$15="",M255='Tableau de bord'!$C$15),OR('Tableau de bord'!$C$16="",O255='Tableau de bord'!$C$16),OR('Tableau de bord'!$C$17="",AD255='Tableau de bord'!$C$17)),1,0)</f>
        <v/>
      </c>
      <c r="AR255" s="7">
        <f>IF(AND(A255&lt;&gt;"",AP255&lt;&gt;""),IF(AND(AP255&gt;='Tableau de bord'!$C$5,AP255&lt;'Tableau de bord'!$C$6+1),1,0),0)</f>
        <v/>
      </c>
      <c r="AS255" s="7">
        <f>IF(AND(AQ255=1,AR255=1),1,0)</f>
        <v/>
      </c>
      <c r="AT255" s="7">
        <f>IF(AND(AS255=1,J255="Corrective"),1,0)</f>
        <v/>
      </c>
      <c r="AU255" s="7">
        <f>IF(AND(AS255=1,J255="Préventive"),1,0)</f>
        <v/>
      </c>
      <c r="AV255" s="7">
        <f>IF(AND(AS255=1,Q255="Oui"),1,0)</f>
        <v/>
      </c>
      <c r="AW255" s="21">
        <f>IF(AND(AV255=1,AJ255&lt;&gt;""),AJ255,0)</f>
        <v/>
      </c>
      <c r="AX255" s="21">
        <f>IF(AND(AS255=1,Y255&lt;&gt;""),Y255,0)</f>
        <v/>
      </c>
      <c r="AY255" s="22">
        <f>IF(AND(AS255=1,AH255&lt;&gt;""),AH255,0)</f>
        <v/>
      </c>
      <c r="AZ255" s="22">
        <f>IF(AS255=1,SUM(AE255:AF255),0)</f>
        <v/>
      </c>
      <c r="BA255" s="22">
        <f>IF(AND(AS255=1,AC255="Hors forfait"),AY255,0)</f>
        <v/>
      </c>
      <c r="BB255" s="7">
        <f>IF(AND(AS255=1,AK255&lt;&gt;""),1,0)</f>
        <v/>
      </c>
      <c r="BC255" s="7">
        <f>IF(AND(BB255=1,AK255="Oui"),1,0)</f>
        <v/>
      </c>
      <c r="BD255" s="7">
        <f>IF(AND(AS255=1,AL255&lt;&gt;""),1,0)</f>
        <v/>
      </c>
      <c r="BE255" s="7">
        <f>IF(AND(BD255=1,AL255="Oui"),1,0)</f>
        <v/>
      </c>
      <c r="BF255" s="7">
        <f>IF(AND(AQ255=1,AM255="Non"),1,0)</f>
        <v/>
      </c>
      <c r="BG255" s="21">
        <f>IF(AND(BF255=1,Z255&lt;&gt;""),Z255,0)</f>
        <v/>
      </c>
      <c r="BH255" s="7">
        <f>IF(AND(BF255=1,AN255="Oui"),1,0)</f>
        <v/>
      </c>
      <c r="BI255" s="7">
        <f>IF(AS255=1,N255,"")</f>
        <v/>
      </c>
      <c r="BJ255" s="7">
        <f>IF(BF255=1,N255,"")</f>
        <v/>
      </c>
      <c r="BK255" s="7">
        <f>IF(BF255=1,M255,"")</f>
        <v/>
      </c>
      <c r="BL255" s="7">
        <f>IF(AR255=1,D255&amp;" | "&amp;J255,"")</f>
        <v/>
      </c>
      <c r="BM255" s="7">
        <f>IF(AND(AR255=1,AL255="Non"),D255,"")</f>
        <v/>
      </c>
      <c r="BN255" s="7">
        <f>IF(OR(AO255="",AO255="OK"),0,1)</f>
        <v/>
      </c>
    </row>
    <row r="256" ht="18" customHeight="1">
      <c r="A256" s="7" t="n"/>
      <c r="B256" s="7" t="n"/>
      <c r="C256" s="7" t="n"/>
      <c r="D256" s="7" t="n"/>
      <c r="E256" s="7" t="n"/>
      <c r="F256" s="7" t="n"/>
      <c r="G256" s="7" t="n"/>
      <c r="H256" s="7" t="n"/>
      <c r="I256" s="7" t="n"/>
      <c r="J256" s="7" t="n"/>
      <c r="K256" s="7" t="n"/>
      <c r="L256" s="7" t="n"/>
      <c r="M256" s="7" t="n"/>
      <c r="N256" s="7" t="n"/>
      <c r="O256" s="7" t="n"/>
      <c r="P256" s="7" t="n"/>
      <c r="Q256" s="7" t="n"/>
      <c r="R256" s="20" t="n"/>
      <c r="S256" s="16" t="n"/>
      <c r="T256" s="20" t="n"/>
      <c r="U256" s="20" t="n"/>
      <c r="V256" s="16" t="n"/>
      <c r="W256" s="16" t="n"/>
      <c r="X256" s="21" t="n"/>
      <c r="Y256" s="21" t="n"/>
      <c r="Z256" s="21" t="n"/>
      <c r="AA256" s="21" t="n"/>
      <c r="AB256" s="21" t="n"/>
      <c r="AC256" s="7" t="n"/>
      <c r="AD256" s="7" t="n"/>
      <c r="AE256" s="22" t="n"/>
      <c r="AF256" s="22" t="n"/>
      <c r="AG256" s="22" t="n"/>
      <c r="AH256" s="22">
        <f>IF(A256="","",SUM(AE256:AG256))</f>
        <v/>
      </c>
      <c r="AI256" s="21">
        <f>IF(AND(R256&lt;&gt;"",T256&lt;&gt;""),(T256-R256)*24,"")</f>
        <v/>
      </c>
      <c r="AJ256" s="21">
        <f>IF(AND(R256&lt;&gt;"",U256&lt;&gt;""),(U256-R256)*24,"")</f>
        <v/>
      </c>
      <c r="AK256" s="7">
        <f>IF(OR(AA256="",AI256=""),"",IF(AI256&lt;=AA256,"Oui","Non"))</f>
        <v/>
      </c>
      <c r="AL256" s="7">
        <f>IF(OR(AB256="",AJ256=""),"",IF(AJ256&lt;=AB256,"Oui","Non"))</f>
        <v/>
      </c>
      <c r="AM256" s="7">
        <f>IF(A256="","",IF(OR(N256="Réalisé",N256="Clôturé"),"Oui","Non"))</f>
        <v/>
      </c>
      <c r="AN256" s="7">
        <f>IF(AM256="","",IF(AND(AM256="Non",S256&lt;&gt;"",S256&lt;'Tableau de bord'!$C$7),"Oui","Non"))</f>
        <v/>
      </c>
      <c r="AO256" s="7">
        <f>IF(A256="","",IF(COUNTIF($A$5:$A$504,A256)&gt;1,"N° d’OT en double",IF(COUNTIF('Sites et équipements'!$D$5:$D$204,F256)=0,"Code installation inconnu",IF(OR(D256="",J256="",N256="",M256=""),"Champ obligatoire manquant",IF(AND(R256="",S256=""),"Date de demande ou planifiée manquante",IF(AND(AM256="Oui",V256=""),"Date de réalisation manquante",IF(AND(N256="Clôturé",W256=""),"Date de clôture manquante",IF(OR(AND(T256&lt;&gt;"",R256&lt;&gt;"",T256&lt;R256),AND(U256&lt;&gt;"",T256&lt;&gt;"",U256&lt;T256)),"Chronologie incohérente",IF(AND(Q256="Oui",U256=""),"Rétablissement non daté","OK")))))))))</f>
        <v/>
      </c>
      <c r="AP256" s="16">
        <f>IF(R256&lt;&gt;"",R256,IF(S256&lt;&gt;"",S256,""))</f>
        <v/>
      </c>
      <c r="AQ256" s="7">
        <f>IF(AND(A256&lt;&gt;"",OR('Tableau de bord'!$C$9="",D256='Tableau de bord'!$C$9),OR('Tableau de bord'!$C$10="",E256='Tableau de bord'!$C$10),OR('Tableau de bord'!$C$11="",G256='Tableau de bord'!$C$11),OR('Tableau de bord'!$C$12="",H256='Tableau de bord'!$C$12),OR('Tableau de bord'!$C$13="",J256='Tableau de bord'!$C$13),OR('Tableau de bord'!$C$14="",N256='Tableau de bord'!$C$14),OR('Tableau de bord'!$C$15="",M256='Tableau de bord'!$C$15),OR('Tableau de bord'!$C$16="",O256='Tableau de bord'!$C$16),OR('Tableau de bord'!$C$17="",AD256='Tableau de bord'!$C$17)),1,0)</f>
        <v/>
      </c>
      <c r="AR256" s="7">
        <f>IF(AND(A256&lt;&gt;"",AP256&lt;&gt;""),IF(AND(AP256&gt;='Tableau de bord'!$C$5,AP256&lt;'Tableau de bord'!$C$6+1),1,0),0)</f>
        <v/>
      </c>
      <c r="AS256" s="7">
        <f>IF(AND(AQ256=1,AR256=1),1,0)</f>
        <v/>
      </c>
      <c r="AT256" s="7">
        <f>IF(AND(AS256=1,J256="Corrective"),1,0)</f>
        <v/>
      </c>
      <c r="AU256" s="7">
        <f>IF(AND(AS256=1,J256="Préventive"),1,0)</f>
        <v/>
      </c>
      <c r="AV256" s="7">
        <f>IF(AND(AS256=1,Q256="Oui"),1,0)</f>
        <v/>
      </c>
      <c r="AW256" s="21">
        <f>IF(AND(AV256=1,AJ256&lt;&gt;""),AJ256,0)</f>
        <v/>
      </c>
      <c r="AX256" s="21">
        <f>IF(AND(AS256=1,Y256&lt;&gt;""),Y256,0)</f>
        <v/>
      </c>
      <c r="AY256" s="22">
        <f>IF(AND(AS256=1,AH256&lt;&gt;""),AH256,0)</f>
        <v/>
      </c>
      <c r="AZ256" s="22">
        <f>IF(AS256=1,SUM(AE256:AF256),0)</f>
        <v/>
      </c>
      <c r="BA256" s="22">
        <f>IF(AND(AS256=1,AC256="Hors forfait"),AY256,0)</f>
        <v/>
      </c>
      <c r="BB256" s="7">
        <f>IF(AND(AS256=1,AK256&lt;&gt;""),1,0)</f>
        <v/>
      </c>
      <c r="BC256" s="7">
        <f>IF(AND(BB256=1,AK256="Oui"),1,0)</f>
        <v/>
      </c>
      <c r="BD256" s="7">
        <f>IF(AND(AS256=1,AL256&lt;&gt;""),1,0)</f>
        <v/>
      </c>
      <c r="BE256" s="7">
        <f>IF(AND(BD256=1,AL256="Oui"),1,0)</f>
        <v/>
      </c>
      <c r="BF256" s="7">
        <f>IF(AND(AQ256=1,AM256="Non"),1,0)</f>
        <v/>
      </c>
      <c r="BG256" s="21">
        <f>IF(AND(BF256=1,Z256&lt;&gt;""),Z256,0)</f>
        <v/>
      </c>
      <c r="BH256" s="7">
        <f>IF(AND(BF256=1,AN256="Oui"),1,0)</f>
        <v/>
      </c>
      <c r="BI256" s="7">
        <f>IF(AS256=1,N256,"")</f>
        <v/>
      </c>
      <c r="BJ256" s="7">
        <f>IF(BF256=1,N256,"")</f>
        <v/>
      </c>
      <c r="BK256" s="7">
        <f>IF(BF256=1,M256,"")</f>
        <v/>
      </c>
      <c r="BL256" s="7">
        <f>IF(AR256=1,D256&amp;" | "&amp;J256,"")</f>
        <v/>
      </c>
      <c r="BM256" s="7">
        <f>IF(AND(AR256=1,AL256="Non"),D256,"")</f>
        <v/>
      </c>
      <c r="BN256" s="7">
        <f>IF(OR(AO256="",AO256="OK"),0,1)</f>
        <v/>
      </c>
    </row>
    <row r="257" ht="18" customHeight="1">
      <c r="A257" s="7" t="n"/>
      <c r="B257" s="7" t="n"/>
      <c r="C257" s="7" t="n"/>
      <c r="D257" s="7" t="n"/>
      <c r="E257" s="7" t="n"/>
      <c r="F257" s="7" t="n"/>
      <c r="G257" s="7" t="n"/>
      <c r="H257" s="7" t="n"/>
      <c r="I257" s="7" t="n"/>
      <c r="J257" s="7" t="n"/>
      <c r="K257" s="7" t="n"/>
      <c r="L257" s="7" t="n"/>
      <c r="M257" s="7" t="n"/>
      <c r="N257" s="7" t="n"/>
      <c r="O257" s="7" t="n"/>
      <c r="P257" s="7" t="n"/>
      <c r="Q257" s="7" t="n"/>
      <c r="R257" s="20" t="n"/>
      <c r="S257" s="16" t="n"/>
      <c r="T257" s="20" t="n"/>
      <c r="U257" s="20" t="n"/>
      <c r="V257" s="16" t="n"/>
      <c r="W257" s="16" t="n"/>
      <c r="X257" s="21" t="n"/>
      <c r="Y257" s="21" t="n"/>
      <c r="Z257" s="21" t="n"/>
      <c r="AA257" s="21" t="n"/>
      <c r="AB257" s="21" t="n"/>
      <c r="AC257" s="7" t="n"/>
      <c r="AD257" s="7" t="n"/>
      <c r="AE257" s="22" t="n"/>
      <c r="AF257" s="22" t="n"/>
      <c r="AG257" s="22" t="n"/>
      <c r="AH257" s="22">
        <f>IF(A257="","",SUM(AE257:AG257))</f>
        <v/>
      </c>
      <c r="AI257" s="21">
        <f>IF(AND(R257&lt;&gt;"",T257&lt;&gt;""),(T257-R257)*24,"")</f>
        <v/>
      </c>
      <c r="AJ257" s="21">
        <f>IF(AND(R257&lt;&gt;"",U257&lt;&gt;""),(U257-R257)*24,"")</f>
        <v/>
      </c>
      <c r="AK257" s="7">
        <f>IF(OR(AA257="",AI257=""),"",IF(AI257&lt;=AA257,"Oui","Non"))</f>
        <v/>
      </c>
      <c r="AL257" s="7">
        <f>IF(OR(AB257="",AJ257=""),"",IF(AJ257&lt;=AB257,"Oui","Non"))</f>
        <v/>
      </c>
      <c r="AM257" s="7">
        <f>IF(A257="","",IF(OR(N257="Réalisé",N257="Clôturé"),"Oui","Non"))</f>
        <v/>
      </c>
      <c r="AN257" s="7">
        <f>IF(AM257="","",IF(AND(AM257="Non",S257&lt;&gt;"",S257&lt;'Tableau de bord'!$C$7),"Oui","Non"))</f>
        <v/>
      </c>
      <c r="AO257" s="7">
        <f>IF(A257="","",IF(COUNTIF($A$5:$A$504,A257)&gt;1,"N° d’OT en double",IF(COUNTIF('Sites et équipements'!$D$5:$D$204,F257)=0,"Code installation inconnu",IF(OR(D257="",J257="",N257="",M257=""),"Champ obligatoire manquant",IF(AND(R257="",S257=""),"Date de demande ou planifiée manquante",IF(AND(AM257="Oui",V257=""),"Date de réalisation manquante",IF(AND(N257="Clôturé",W257=""),"Date de clôture manquante",IF(OR(AND(T257&lt;&gt;"",R257&lt;&gt;"",T257&lt;R257),AND(U257&lt;&gt;"",T257&lt;&gt;"",U257&lt;T257)),"Chronologie incohérente",IF(AND(Q257="Oui",U257=""),"Rétablissement non daté","OK")))))))))</f>
        <v/>
      </c>
      <c r="AP257" s="16">
        <f>IF(R257&lt;&gt;"",R257,IF(S257&lt;&gt;"",S257,""))</f>
        <v/>
      </c>
      <c r="AQ257" s="7">
        <f>IF(AND(A257&lt;&gt;"",OR('Tableau de bord'!$C$9="",D257='Tableau de bord'!$C$9),OR('Tableau de bord'!$C$10="",E257='Tableau de bord'!$C$10),OR('Tableau de bord'!$C$11="",G257='Tableau de bord'!$C$11),OR('Tableau de bord'!$C$12="",H257='Tableau de bord'!$C$12),OR('Tableau de bord'!$C$13="",J257='Tableau de bord'!$C$13),OR('Tableau de bord'!$C$14="",N257='Tableau de bord'!$C$14),OR('Tableau de bord'!$C$15="",M257='Tableau de bord'!$C$15),OR('Tableau de bord'!$C$16="",O257='Tableau de bord'!$C$16),OR('Tableau de bord'!$C$17="",AD257='Tableau de bord'!$C$17)),1,0)</f>
        <v/>
      </c>
      <c r="AR257" s="7">
        <f>IF(AND(A257&lt;&gt;"",AP257&lt;&gt;""),IF(AND(AP257&gt;='Tableau de bord'!$C$5,AP257&lt;'Tableau de bord'!$C$6+1),1,0),0)</f>
        <v/>
      </c>
      <c r="AS257" s="7">
        <f>IF(AND(AQ257=1,AR257=1),1,0)</f>
        <v/>
      </c>
      <c r="AT257" s="7">
        <f>IF(AND(AS257=1,J257="Corrective"),1,0)</f>
        <v/>
      </c>
      <c r="AU257" s="7">
        <f>IF(AND(AS257=1,J257="Préventive"),1,0)</f>
        <v/>
      </c>
      <c r="AV257" s="7">
        <f>IF(AND(AS257=1,Q257="Oui"),1,0)</f>
        <v/>
      </c>
      <c r="AW257" s="21">
        <f>IF(AND(AV257=1,AJ257&lt;&gt;""),AJ257,0)</f>
        <v/>
      </c>
      <c r="AX257" s="21">
        <f>IF(AND(AS257=1,Y257&lt;&gt;""),Y257,0)</f>
        <v/>
      </c>
      <c r="AY257" s="22">
        <f>IF(AND(AS257=1,AH257&lt;&gt;""),AH257,0)</f>
        <v/>
      </c>
      <c r="AZ257" s="22">
        <f>IF(AS257=1,SUM(AE257:AF257),0)</f>
        <v/>
      </c>
      <c r="BA257" s="22">
        <f>IF(AND(AS257=1,AC257="Hors forfait"),AY257,0)</f>
        <v/>
      </c>
      <c r="BB257" s="7">
        <f>IF(AND(AS257=1,AK257&lt;&gt;""),1,0)</f>
        <v/>
      </c>
      <c r="BC257" s="7">
        <f>IF(AND(BB257=1,AK257="Oui"),1,0)</f>
        <v/>
      </c>
      <c r="BD257" s="7">
        <f>IF(AND(AS257=1,AL257&lt;&gt;""),1,0)</f>
        <v/>
      </c>
      <c r="BE257" s="7">
        <f>IF(AND(BD257=1,AL257="Oui"),1,0)</f>
        <v/>
      </c>
      <c r="BF257" s="7">
        <f>IF(AND(AQ257=1,AM257="Non"),1,0)</f>
        <v/>
      </c>
      <c r="BG257" s="21">
        <f>IF(AND(BF257=1,Z257&lt;&gt;""),Z257,0)</f>
        <v/>
      </c>
      <c r="BH257" s="7">
        <f>IF(AND(BF257=1,AN257="Oui"),1,0)</f>
        <v/>
      </c>
      <c r="BI257" s="7">
        <f>IF(AS257=1,N257,"")</f>
        <v/>
      </c>
      <c r="BJ257" s="7">
        <f>IF(BF257=1,N257,"")</f>
        <v/>
      </c>
      <c r="BK257" s="7">
        <f>IF(BF257=1,M257,"")</f>
        <v/>
      </c>
      <c r="BL257" s="7">
        <f>IF(AR257=1,D257&amp;" | "&amp;J257,"")</f>
        <v/>
      </c>
      <c r="BM257" s="7">
        <f>IF(AND(AR257=1,AL257="Non"),D257,"")</f>
        <v/>
      </c>
      <c r="BN257" s="7">
        <f>IF(OR(AO257="",AO257="OK"),0,1)</f>
        <v/>
      </c>
    </row>
    <row r="258" ht="18" customHeight="1">
      <c r="A258" s="7" t="n"/>
      <c r="B258" s="7" t="n"/>
      <c r="C258" s="7" t="n"/>
      <c r="D258" s="7" t="n"/>
      <c r="E258" s="7" t="n"/>
      <c r="F258" s="7" t="n"/>
      <c r="G258" s="7" t="n"/>
      <c r="H258" s="7" t="n"/>
      <c r="I258" s="7" t="n"/>
      <c r="J258" s="7" t="n"/>
      <c r="K258" s="7" t="n"/>
      <c r="L258" s="7" t="n"/>
      <c r="M258" s="7" t="n"/>
      <c r="N258" s="7" t="n"/>
      <c r="O258" s="7" t="n"/>
      <c r="P258" s="7" t="n"/>
      <c r="Q258" s="7" t="n"/>
      <c r="R258" s="20" t="n"/>
      <c r="S258" s="16" t="n"/>
      <c r="T258" s="20" t="n"/>
      <c r="U258" s="20" t="n"/>
      <c r="V258" s="16" t="n"/>
      <c r="W258" s="16" t="n"/>
      <c r="X258" s="21" t="n"/>
      <c r="Y258" s="21" t="n"/>
      <c r="Z258" s="21" t="n"/>
      <c r="AA258" s="21" t="n"/>
      <c r="AB258" s="21" t="n"/>
      <c r="AC258" s="7" t="n"/>
      <c r="AD258" s="7" t="n"/>
      <c r="AE258" s="22" t="n"/>
      <c r="AF258" s="22" t="n"/>
      <c r="AG258" s="22" t="n"/>
      <c r="AH258" s="22">
        <f>IF(A258="","",SUM(AE258:AG258))</f>
        <v/>
      </c>
      <c r="AI258" s="21">
        <f>IF(AND(R258&lt;&gt;"",T258&lt;&gt;""),(T258-R258)*24,"")</f>
        <v/>
      </c>
      <c r="AJ258" s="21">
        <f>IF(AND(R258&lt;&gt;"",U258&lt;&gt;""),(U258-R258)*24,"")</f>
        <v/>
      </c>
      <c r="AK258" s="7">
        <f>IF(OR(AA258="",AI258=""),"",IF(AI258&lt;=AA258,"Oui","Non"))</f>
        <v/>
      </c>
      <c r="AL258" s="7">
        <f>IF(OR(AB258="",AJ258=""),"",IF(AJ258&lt;=AB258,"Oui","Non"))</f>
        <v/>
      </c>
      <c r="AM258" s="7">
        <f>IF(A258="","",IF(OR(N258="Réalisé",N258="Clôturé"),"Oui","Non"))</f>
        <v/>
      </c>
      <c r="AN258" s="7">
        <f>IF(AM258="","",IF(AND(AM258="Non",S258&lt;&gt;"",S258&lt;'Tableau de bord'!$C$7),"Oui","Non"))</f>
        <v/>
      </c>
      <c r="AO258" s="7">
        <f>IF(A258="","",IF(COUNTIF($A$5:$A$504,A258)&gt;1,"N° d’OT en double",IF(COUNTIF('Sites et équipements'!$D$5:$D$204,F258)=0,"Code installation inconnu",IF(OR(D258="",J258="",N258="",M258=""),"Champ obligatoire manquant",IF(AND(R258="",S258=""),"Date de demande ou planifiée manquante",IF(AND(AM258="Oui",V258=""),"Date de réalisation manquante",IF(AND(N258="Clôturé",W258=""),"Date de clôture manquante",IF(OR(AND(T258&lt;&gt;"",R258&lt;&gt;"",T258&lt;R258),AND(U258&lt;&gt;"",T258&lt;&gt;"",U258&lt;T258)),"Chronologie incohérente",IF(AND(Q258="Oui",U258=""),"Rétablissement non daté","OK")))))))))</f>
        <v/>
      </c>
      <c r="AP258" s="16">
        <f>IF(R258&lt;&gt;"",R258,IF(S258&lt;&gt;"",S258,""))</f>
        <v/>
      </c>
      <c r="AQ258" s="7">
        <f>IF(AND(A258&lt;&gt;"",OR('Tableau de bord'!$C$9="",D258='Tableau de bord'!$C$9),OR('Tableau de bord'!$C$10="",E258='Tableau de bord'!$C$10),OR('Tableau de bord'!$C$11="",G258='Tableau de bord'!$C$11),OR('Tableau de bord'!$C$12="",H258='Tableau de bord'!$C$12),OR('Tableau de bord'!$C$13="",J258='Tableau de bord'!$C$13),OR('Tableau de bord'!$C$14="",N258='Tableau de bord'!$C$14),OR('Tableau de bord'!$C$15="",M258='Tableau de bord'!$C$15),OR('Tableau de bord'!$C$16="",O258='Tableau de bord'!$C$16),OR('Tableau de bord'!$C$17="",AD258='Tableau de bord'!$C$17)),1,0)</f>
        <v/>
      </c>
      <c r="AR258" s="7">
        <f>IF(AND(A258&lt;&gt;"",AP258&lt;&gt;""),IF(AND(AP258&gt;='Tableau de bord'!$C$5,AP258&lt;'Tableau de bord'!$C$6+1),1,0),0)</f>
        <v/>
      </c>
      <c r="AS258" s="7">
        <f>IF(AND(AQ258=1,AR258=1),1,0)</f>
        <v/>
      </c>
      <c r="AT258" s="7">
        <f>IF(AND(AS258=1,J258="Corrective"),1,0)</f>
        <v/>
      </c>
      <c r="AU258" s="7">
        <f>IF(AND(AS258=1,J258="Préventive"),1,0)</f>
        <v/>
      </c>
      <c r="AV258" s="7">
        <f>IF(AND(AS258=1,Q258="Oui"),1,0)</f>
        <v/>
      </c>
      <c r="AW258" s="21">
        <f>IF(AND(AV258=1,AJ258&lt;&gt;""),AJ258,0)</f>
        <v/>
      </c>
      <c r="AX258" s="21">
        <f>IF(AND(AS258=1,Y258&lt;&gt;""),Y258,0)</f>
        <v/>
      </c>
      <c r="AY258" s="22">
        <f>IF(AND(AS258=1,AH258&lt;&gt;""),AH258,0)</f>
        <v/>
      </c>
      <c r="AZ258" s="22">
        <f>IF(AS258=1,SUM(AE258:AF258),0)</f>
        <v/>
      </c>
      <c r="BA258" s="22">
        <f>IF(AND(AS258=1,AC258="Hors forfait"),AY258,0)</f>
        <v/>
      </c>
      <c r="BB258" s="7">
        <f>IF(AND(AS258=1,AK258&lt;&gt;""),1,0)</f>
        <v/>
      </c>
      <c r="BC258" s="7">
        <f>IF(AND(BB258=1,AK258="Oui"),1,0)</f>
        <v/>
      </c>
      <c r="BD258" s="7">
        <f>IF(AND(AS258=1,AL258&lt;&gt;""),1,0)</f>
        <v/>
      </c>
      <c r="BE258" s="7">
        <f>IF(AND(BD258=1,AL258="Oui"),1,0)</f>
        <v/>
      </c>
      <c r="BF258" s="7">
        <f>IF(AND(AQ258=1,AM258="Non"),1,0)</f>
        <v/>
      </c>
      <c r="BG258" s="21">
        <f>IF(AND(BF258=1,Z258&lt;&gt;""),Z258,0)</f>
        <v/>
      </c>
      <c r="BH258" s="7">
        <f>IF(AND(BF258=1,AN258="Oui"),1,0)</f>
        <v/>
      </c>
      <c r="BI258" s="7">
        <f>IF(AS258=1,N258,"")</f>
        <v/>
      </c>
      <c r="BJ258" s="7">
        <f>IF(BF258=1,N258,"")</f>
        <v/>
      </c>
      <c r="BK258" s="7">
        <f>IF(BF258=1,M258,"")</f>
        <v/>
      </c>
      <c r="BL258" s="7">
        <f>IF(AR258=1,D258&amp;" | "&amp;J258,"")</f>
        <v/>
      </c>
      <c r="BM258" s="7">
        <f>IF(AND(AR258=1,AL258="Non"),D258,"")</f>
        <v/>
      </c>
      <c r="BN258" s="7">
        <f>IF(OR(AO258="",AO258="OK"),0,1)</f>
        <v/>
      </c>
    </row>
    <row r="259" ht="18" customHeight="1">
      <c r="A259" s="7" t="n"/>
      <c r="B259" s="7" t="n"/>
      <c r="C259" s="7" t="n"/>
      <c r="D259" s="7" t="n"/>
      <c r="E259" s="7" t="n"/>
      <c r="F259" s="7" t="n"/>
      <c r="G259" s="7" t="n"/>
      <c r="H259" s="7" t="n"/>
      <c r="I259" s="7" t="n"/>
      <c r="J259" s="7" t="n"/>
      <c r="K259" s="7" t="n"/>
      <c r="L259" s="7" t="n"/>
      <c r="M259" s="7" t="n"/>
      <c r="N259" s="7" t="n"/>
      <c r="O259" s="7" t="n"/>
      <c r="P259" s="7" t="n"/>
      <c r="Q259" s="7" t="n"/>
      <c r="R259" s="20" t="n"/>
      <c r="S259" s="16" t="n"/>
      <c r="T259" s="20" t="n"/>
      <c r="U259" s="20" t="n"/>
      <c r="V259" s="16" t="n"/>
      <c r="W259" s="16" t="n"/>
      <c r="X259" s="21" t="n"/>
      <c r="Y259" s="21" t="n"/>
      <c r="Z259" s="21" t="n"/>
      <c r="AA259" s="21" t="n"/>
      <c r="AB259" s="21" t="n"/>
      <c r="AC259" s="7" t="n"/>
      <c r="AD259" s="7" t="n"/>
      <c r="AE259" s="22" t="n"/>
      <c r="AF259" s="22" t="n"/>
      <c r="AG259" s="22" t="n"/>
      <c r="AH259" s="22">
        <f>IF(A259="","",SUM(AE259:AG259))</f>
        <v/>
      </c>
      <c r="AI259" s="21">
        <f>IF(AND(R259&lt;&gt;"",T259&lt;&gt;""),(T259-R259)*24,"")</f>
        <v/>
      </c>
      <c r="AJ259" s="21">
        <f>IF(AND(R259&lt;&gt;"",U259&lt;&gt;""),(U259-R259)*24,"")</f>
        <v/>
      </c>
      <c r="AK259" s="7">
        <f>IF(OR(AA259="",AI259=""),"",IF(AI259&lt;=AA259,"Oui","Non"))</f>
        <v/>
      </c>
      <c r="AL259" s="7">
        <f>IF(OR(AB259="",AJ259=""),"",IF(AJ259&lt;=AB259,"Oui","Non"))</f>
        <v/>
      </c>
      <c r="AM259" s="7">
        <f>IF(A259="","",IF(OR(N259="Réalisé",N259="Clôturé"),"Oui","Non"))</f>
        <v/>
      </c>
      <c r="AN259" s="7">
        <f>IF(AM259="","",IF(AND(AM259="Non",S259&lt;&gt;"",S259&lt;'Tableau de bord'!$C$7),"Oui","Non"))</f>
        <v/>
      </c>
      <c r="AO259" s="7">
        <f>IF(A259="","",IF(COUNTIF($A$5:$A$504,A259)&gt;1,"N° d’OT en double",IF(COUNTIF('Sites et équipements'!$D$5:$D$204,F259)=0,"Code installation inconnu",IF(OR(D259="",J259="",N259="",M259=""),"Champ obligatoire manquant",IF(AND(R259="",S259=""),"Date de demande ou planifiée manquante",IF(AND(AM259="Oui",V259=""),"Date de réalisation manquante",IF(AND(N259="Clôturé",W259=""),"Date de clôture manquante",IF(OR(AND(T259&lt;&gt;"",R259&lt;&gt;"",T259&lt;R259),AND(U259&lt;&gt;"",T259&lt;&gt;"",U259&lt;T259)),"Chronologie incohérente",IF(AND(Q259="Oui",U259=""),"Rétablissement non daté","OK")))))))))</f>
        <v/>
      </c>
      <c r="AP259" s="16">
        <f>IF(R259&lt;&gt;"",R259,IF(S259&lt;&gt;"",S259,""))</f>
        <v/>
      </c>
      <c r="AQ259" s="7">
        <f>IF(AND(A259&lt;&gt;"",OR('Tableau de bord'!$C$9="",D259='Tableau de bord'!$C$9),OR('Tableau de bord'!$C$10="",E259='Tableau de bord'!$C$10),OR('Tableau de bord'!$C$11="",G259='Tableau de bord'!$C$11),OR('Tableau de bord'!$C$12="",H259='Tableau de bord'!$C$12),OR('Tableau de bord'!$C$13="",J259='Tableau de bord'!$C$13),OR('Tableau de bord'!$C$14="",N259='Tableau de bord'!$C$14),OR('Tableau de bord'!$C$15="",M259='Tableau de bord'!$C$15),OR('Tableau de bord'!$C$16="",O259='Tableau de bord'!$C$16),OR('Tableau de bord'!$C$17="",AD259='Tableau de bord'!$C$17)),1,0)</f>
        <v/>
      </c>
      <c r="AR259" s="7">
        <f>IF(AND(A259&lt;&gt;"",AP259&lt;&gt;""),IF(AND(AP259&gt;='Tableau de bord'!$C$5,AP259&lt;'Tableau de bord'!$C$6+1),1,0),0)</f>
        <v/>
      </c>
      <c r="AS259" s="7">
        <f>IF(AND(AQ259=1,AR259=1),1,0)</f>
        <v/>
      </c>
      <c r="AT259" s="7">
        <f>IF(AND(AS259=1,J259="Corrective"),1,0)</f>
        <v/>
      </c>
      <c r="AU259" s="7">
        <f>IF(AND(AS259=1,J259="Préventive"),1,0)</f>
        <v/>
      </c>
      <c r="AV259" s="7">
        <f>IF(AND(AS259=1,Q259="Oui"),1,0)</f>
        <v/>
      </c>
      <c r="AW259" s="21">
        <f>IF(AND(AV259=1,AJ259&lt;&gt;""),AJ259,0)</f>
        <v/>
      </c>
      <c r="AX259" s="21">
        <f>IF(AND(AS259=1,Y259&lt;&gt;""),Y259,0)</f>
        <v/>
      </c>
      <c r="AY259" s="22">
        <f>IF(AND(AS259=1,AH259&lt;&gt;""),AH259,0)</f>
        <v/>
      </c>
      <c r="AZ259" s="22">
        <f>IF(AS259=1,SUM(AE259:AF259),0)</f>
        <v/>
      </c>
      <c r="BA259" s="22">
        <f>IF(AND(AS259=1,AC259="Hors forfait"),AY259,0)</f>
        <v/>
      </c>
      <c r="BB259" s="7">
        <f>IF(AND(AS259=1,AK259&lt;&gt;""),1,0)</f>
        <v/>
      </c>
      <c r="BC259" s="7">
        <f>IF(AND(BB259=1,AK259="Oui"),1,0)</f>
        <v/>
      </c>
      <c r="BD259" s="7">
        <f>IF(AND(AS259=1,AL259&lt;&gt;""),1,0)</f>
        <v/>
      </c>
      <c r="BE259" s="7">
        <f>IF(AND(BD259=1,AL259="Oui"),1,0)</f>
        <v/>
      </c>
      <c r="BF259" s="7">
        <f>IF(AND(AQ259=1,AM259="Non"),1,0)</f>
        <v/>
      </c>
      <c r="BG259" s="21">
        <f>IF(AND(BF259=1,Z259&lt;&gt;""),Z259,0)</f>
        <v/>
      </c>
      <c r="BH259" s="7">
        <f>IF(AND(BF259=1,AN259="Oui"),1,0)</f>
        <v/>
      </c>
      <c r="BI259" s="7">
        <f>IF(AS259=1,N259,"")</f>
        <v/>
      </c>
      <c r="BJ259" s="7">
        <f>IF(BF259=1,N259,"")</f>
        <v/>
      </c>
      <c r="BK259" s="7">
        <f>IF(BF259=1,M259,"")</f>
        <v/>
      </c>
      <c r="BL259" s="7">
        <f>IF(AR259=1,D259&amp;" | "&amp;J259,"")</f>
        <v/>
      </c>
      <c r="BM259" s="7">
        <f>IF(AND(AR259=1,AL259="Non"),D259,"")</f>
        <v/>
      </c>
      <c r="BN259" s="7">
        <f>IF(OR(AO259="",AO259="OK"),0,1)</f>
        <v/>
      </c>
    </row>
    <row r="260" ht="18" customHeight="1">
      <c r="A260" s="7" t="n"/>
      <c r="B260" s="7" t="n"/>
      <c r="C260" s="7" t="n"/>
      <c r="D260" s="7" t="n"/>
      <c r="E260" s="7" t="n"/>
      <c r="F260" s="7" t="n"/>
      <c r="G260" s="7" t="n"/>
      <c r="H260" s="7" t="n"/>
      <c r="I260" s="7" t="n"/>
      <c r="J260" s="7" t="n"/>
      <c r="K260" s="7" t="n"/>
      <c r="L260" s="7" t="n"/>
      <c r="M260" s="7" t="n"/>
      <c r="N260" s="7" t="n"/>
      <c r="O260" s="7" t="n"/>
      <c r="P260" s="7" t="n"/>
      <c r="Q260" s="7" t="n"/>
      <c r="R260" s="20" t="n"/>
      <c r="S260" s="16" t="n"/>
      <c r="T260" s="20" t="n"/>
      <c r="U260" s="20" t="n"/>
      <c r="V260" s="16" t="n"/>
      <c r="W260" s="16" t="n"/>
      <c r="X260" s="21" t="n"/>
      <c r="Y260" s="21" t="n"/>
      <c r="Z260" s="21" t="n"/>
      <c r="AA260" s="21" t="n"/>
      <c r="AB260" s="21" t="n"/>
      <c r="AC260" s="7" t="n"/>
      <c r="AD260" s="7" t="n"/>
      <c r="AE260" s="22" t="n"/>
      <c r="AF260" s="22" t="n"/>
      <c r="AG260" s="22" t="n"/>
      <c r="AH260" s="22">
        <f>IF(A260="","",SUM(AE260:AG260))</f>
        <v/>
      </c>
      <c r="AI260" s="21">
        <f>IF(AND(R260&lt;&gt;"",T260&lt;&gt;""),(T260-R260)*24,"")</f>
        <v/>
      </c>
      <c r="AJ260" s="21">
        <f>IF(AND(R260&lt;&gt;"",U260&lt;&gt;""),(U260-R260)*24,"")</f>
        <v/>
      </c>
      <c r="AK260" s="7">
        <f>IF(OR(AA260="",AI260=""),"",IF(AI260&lt;=AA260,"Oui","Non"))</f>
        <v/>
      </c>
      <c r="AL260" s="7">
        <f>IF(OR(AB260="",AJ260=""),"",IF(AJ260&lt;=AB260,"Oui","Non"))</f>
        <v/>
      </c>
      <c r="AM260" s="7">
        <f>IF(A260="","",IF(OR(N260="Réalisé",N260="Clôturé"),"Oui","Non"))</f>
        <v/>
      </c>
      <c r="AN260" s="7">
        <f>IF(AM260="","",IF(AND(AM260="Non",S260&lt;&gt;"",S260&lt;'Tableau de bord'!$C$7),"Oui","Non"))</f>
        <v/>
      </c>
      <c r="AO260" s="7">
        <f>IF(A260="","",IF(COUNTIF($A$5:$A$504,A260)&gt;1,"N° d’OT en double",IF(COUNTIF('Sites et équipements'!$D$5:$D$204,F260)=0,"Code installation inconnu",IF(OR(D260="",J260="",N260="",M260=""),"Champ obligatoire manquant",IF(AND(R260="",S260=""),"Date de demande ou planifiée manquante",IF(AND(AM260="Oui",V260=""),"Date de réalisation manquante",IF(AND(N260="Clôturé",W260=""),"Date de clôture manquante",IF(OR(AND(T260&lt;&gt;"",R260&lt;&gt;"",T260&lt;R260),AND(U260&lt;&gt;"",T260&lt;&gt;"",U260&lt;T260)),"Chronologie incohérente",IF(AND(Q260="Oui",U260=""),"Rétablissement non daté","OK")))))))))</f>
        <v/>
      </c>
      <c r="AP260" s="16">
        <f>IF(R260&lt;&gt;"",R260,IF(S260&lt;&gt;"",S260,""))</f>
        <v/>
      </c>
      <c r="AQ260" s="7">
        <f>IF(AND(A260&lt;&gt;"",OR('Tableau de bord'!$C$9="",D260='Tableau de bord'!$C$9),OR('Tableau de bord'!$C$10="",E260='Tableau de bord'!$C$10),OR('Tableau de bord'!$C$11="",G260='Tableau de bord'!$C$11),OR('Tableau de bord'!$C$12="",H260='Tableau de bord'!$C$12),OR('Tableau de bord'!$C$13="",J260='Tableau de bord'!$C$13),OR('Tableau de bord'!$C$14="",N260='Tableau de bord'!$C$14),OR('Tableau de bord'!$C$15="",M260='Tableau de bord'!$C$15),OR('Tableau de bord'!$C$16="",O260='Tableau de bord'!$C$16),OR('Tableau de bord'!$C$17="",AD260='Tableau de bord'!$C$17)),1,0)</f>
        <v/>
      </c>
      <c r="AR260" s="7">
        <f>IF(AND(A260&lt;&gt;"",AP260&lt;&gt;""),IF(AND(AP260&gt;='Tableau de bord'!$C$5,AP260&lt;'Tableau de bord'!$C$6+1),1,0),0)</f>
        <v/>
      </c>
      <c r="AS260" s="7">
        <f>IF(AND(AQ260=1,AR260=1),1,0)</f>
        <v/>
      </c>
      <c r="AT260" s="7">
        <f>IF(AND(AS260=1,J260="Corrective"),1,0)</f>
        <v/>
      </c>
      <c r="AU260" s="7">
        <f>IF(AND(AS260=1,J260="Préventive"),1,0)</f>
        <v/>
      </c>
      <c r="AV260" s="7">
        <f>IF(AND(AS260=1,Q260="Oui"),1,0)</f>
        <v/>
      </c>
      <c r="AW260" s="21">
        <f>IF(AND(AV260=1,AJ260&lt;&gt;""),AJ260,0)</f>
        <v/>
      </c>
      <c r="AX260" s="21">
        <f>IF(AND(AS260=1,Y260&lt;&gt;""),Y260,0)</f>
        <v/>
      </c>
      <c r="AY260" s="22">
        <f>IF(AND(AS260=1,AH260&lt;&gt;""),AH260,0)</f>
        <v/>
      </c>
      <c r="AZ260" s="22">
        <f>IF(AS260=1,SUM(AE260:AF260),0)</f>
        <v/>
      </c>
      <c r="BA260" s="22">
        <f>IF(AND(AS260=1,AC260="Hors forfait"),AY260,0)</f>
        <v/>
      </c>
      <c r="BB260" s="7">
        <f>IF(AND(AS260=1,AK260&lt;&gt;""),1,0)</f>
        <v/>
      </c>
      <c r="BC260" s="7">
        <f>IF(AND(BB260=1,AK260="Oui"),1,0)</f>
        <v/>
      </c>
      <c r="BD260" s="7">
        <f>IF(AND(AS260=1,AL260&lt;&gt;""),1,0)</f>
        <v/>
      </c>
      <c r="BE260" s="7">
        <f>IF(AND(BD260=1,AL260="Oui"),1,0)</f>
        <v/>
      </c>
      <c r="BF260" s="7">
        <f>IF(AND(AQ260=1,AM260="Non"),1,0)</f>
        <v/>
      </c>
      <c r="BG260" s="21">
        <f>IF(AND(BF260=1,Z260&lt;&gt;""),Z260,0)</f>
        <v/>
      </c>
      <c r="BH260" s="7">
        <f>IF(AND(BF260=1,AN260="Oui"),1,0)</f>
        <v/>
      </c>
      <c r="BI260" s="7">
        <f>IF(AS260=1,N260,"")</f>
        <v/>
      </c>
      <c r="BJ260" s="7">
        <f>IF(BF260=1,N260,"")</f>
        <v/>
      </c>
      <c r="BK260" s="7">
        <f>IF(BF260=1,M260,"")</f>
        <v/>
      </c>
      <c r="BL260" s="7">
        <f>IF(AR260=1,D260&amp;" | "&amp;J260,"")</f>
        <v/>
      </c>
      <c r="BM260" s="7">
        <f>IF(AND(AR260=1,AL260="Non"),D260,"")</f>
        <v/>
      </c>
      <c r="BN260" s="7">
        <f>IF(OR(AO260="",AO260="OK"),0,1)</f>
        <v/>
      </c>
    </row>
    <row r="261" ht="18" customHeight="1">
      <c r="A261" s="7" t="n"/>
      <c r="B261" s="7" t="n"/>
      <c r="C261" s="7" t="n"/>
      <c r="D261" s="7" t="n"/>
      <c r="E261" s="7" t="n"/>
      <c r="F261" s="7" t="n"/>
      <c r="G261" s="7" t="n"/>
      <c r="H261" s="7" t="n"/>
      <c r="I261" s="7" t="n"/>
      <c r="J261" s="7" t="n"/>
      <c r="K261" s="7" t="n"/>
      <c r="L261" s="7" t="n"/>
      <c r="M261" s="7" t="n"/>
      <c r="N261" s="7" t="n"/>
      <c r="O261" s="7" t="n"/>
      <c r="P261" s="7" t="n"/>
      <c r="Q261" s="7" t="n"/>
      <c r="R261" s="20" t="n"/>
      <c r="S261" s="16" t="n"/>
      <c r="T261" s="20" t="n"/>
      <c r="U261" s="20" t="n"/>
      <c r="V261" s="16" t="n"/>
      <c r="W261" s="16" t="n"/>
      <c r="X261" s="21" t="n"/>
      <c r="Y261" s="21" t="n"/>
      <c r="Z261" s="21" t="n"/>
      <c r="AA261" s="21" t="n"/>
      <c r="AB261" s="21" t="n"/>
      <c r="AC261" s="7" t="n"/>
      <c r="AD261" s="7" t="n"/>
      <c r="AE261" s="22" t="n"/>
      <c r="AF261" s="22" t="n"/>
      <c r="AG261" s="22" t="n"/>
      <c r="AH261" s="22">
        <f>IF(A261="","",SUM(AE261:AG261))</f>
        <v/>
      </c>
      <c r="AI261" s="21">
        <f>IF(AND(R261&lt;&gt;"",T261&lt;&gt;""),(T261-R261)*24,"")</f>
        <v/>
      </c>
      <c r="AJ261" s="21">
        <f>IF(AND(R261&lt;&gt;"",U261&lt;&gt;""),(U261-R261)*24,"")</f>
        <v/>
      </c>
      <c r="AK261" s="7">
        <f>IF(OR(AA261="",AI261=""),"",IF(AI261&lt;=AA261,"Oui","Non"))</f>
        <v/>
      </c>
      <c r="AL261" s="7">
        <f>IF(OR(AB261="",AJ261=""),"",IF(AJ261&lt;=AB261,"Oui","Non"))</f>
        <v/>
      </c>
      <c r="AM261" s="7">
        <f>IF(A261="","",IF(OR(N261="Réalisé",N261="Clôturé"),"Oui","Non"))</f>
        <v/>
      </c>
      <c r="AN261" s="7">
        <f>IF(AM261="","",IF(AND(AM261="Non",S261&lt;&gt;"",S261&lt;'Tableau de bord'!$C$7),"Oui","Non"))</f>
        <v/>
      </c>
      <c r="AO261" s="7">
        <f>IF(A261="","",IF(COUNTIF($A$5:$A$504,A261)&gt;1,"N° d’OT en double",IF(COUNTIF('Sites et équipements'!$D$5:$D$204,F261)=0,"Code installation inconnu",IF(OR(D261="",J261="",N261="",M261=""),"Champ obligatoire manquant",IF(AND(R261="",S261=""),"Date de demande ou planifiée manquante",IF(AND(AM261="Oui",V261=""),"Date de réalisation manquante",IF(AND(N261="Clôturé",W261=""),"Date de clôture manquante",IF(OR(AND(T261&lt;&gt;"",R261&lt;&gt;"",T261&lt;R261),AND(U261&lt;&gt;"",T261&lt;&gt;"",U261&lt;T261)),"Chronologie incohérente",IF(AND(Q261="Oui",U261=""),"Rétablissement non daté","OK")))))))))</f>
        <v/>
      </c>
      <c r="AP261" s="16">
        <f>IF(R261&lt;&gt;"",R261,IF(S261&lt;&gt;"",S261,""))</f>
        <v/>
      </c>
      <c r="AQ261" s="7">
        <f>IF(AND(A261&lt;&gt;"",OR('Tableau de bord'!$C$9="",D261='Tableau de bord'!$C$9),OR('Tableau de bord'!$C$10="",E261='Tableau de bord'!$C$10),OR('Tableau de bord'!$C$11="",G261='Tableau de bord'!$C$11),OR('Tableau de bord'!$C$12="",H261='Tableau de bord'!$C$12),OR('Tableau de bord'!$C$13="",J261='Tableau de bord'!$C$13),OR('Tableau de bord'!$C$14="",N261='Tableau de bord'!$C$14),OR('Tableau de bord'!$C$15="",M261='Tableau de bord'!$C$15),OR('Tableau de bord'!$C$16="",O261='Tableau de bord'!$C$16),OR('Tableau de bord'!$C$17="",AD261='Tableau de bord'!$C$17)),1,0)</f>
        <v/>
      </c>
      <c r="AR261" s="7">
        <f>IF(AND(A261&lt;&gt;"",AP261&lt;&gt;""),IF(AND(AP261&gt;='Tableau de bord'!$C$5,AP261&lt;'Tableau de bord'!$C$6+1),1,0),0)</f>
        <v/>
      </c>
      <c r="AS261" s="7">
        <f>IF(AND(AQ261=1,AR261=1),1,0)</f>
        <v/>
      </c>
      <c r="AT261" s="7">
        <f>IF(AND(AS261=1,J261="Corrective"),1,0)</f>
        <v/>
      </c>
      <c r="AU261" s="7">
        <f>IF(AND(AS261=1,J261="Préventive"),1,0)</f>
        <v/>
      </c>
      <c r="AV261" s="7">
        <f>IF(AND(AS261=1,Q261="Oui"),1,0)</f>
        <v/>
      </c>
      <c r="AW261" s="21">
        <f>IF(AND(AV261=1,AJ261&lt;&gt;""),AJ261,0)</f>
        <v/>
      </c>
      <c r="AX261" s="21">
        <f>IF(AND(AS261=1,Y261&lt;&gt;""),Y261,0)</f>
        <v/>
      </c>
      <c r="AY261" s="22">
        <f>IF(AND(AS261=1,AH261&lt;&gt;""),AH261,0)</f>
        <v/>
      </c>
      <c r="AZ261" s="22">
        <f>IF(AS261=1,SUM(AE261:AF261),0)</f>
        <v/>
      </c>
      <c r="BA261" s="22">
        <f>IF(AND(AS261=1,AC261="Hors forfait"),AY261,0)</f>
        <v/>
      </c>
      <c r="BB261" s="7">
        <f>IF(AND(AS261=1,AK261&lt;&gt;""),1,0)</f>
        <v/>
      </c>
      <c r="BC261" s="7">
        <f>IF(AND(BB261=1,AK261="Oui"),1,0)</f>
        <v/>
      </c>
      <c r="BD261" s="7">
        <f>IF(AND(AS261=1,AL261&lt;&gt;""),1,0)</f>
        <v/>
      </c>
      <c r="BE261" s="7">
        <f>IF(AND(BD261=1,AL261="Oui"),1,0)</f>
        <v/>
      </c>
      <c r="BF261" s="7">
        <f>IF(AND(AQ261=1,AM261="Non"),1,0)</f>
        <v/>
      </c>
      <c r="BG261" s="21">
        <f>IF(AND(BF261=1,Z261&lt;&gt;""),Z261,0)</f>
        <v/>
      </c>
      <c r="BH261" s="7">
        <f>IF(AND(BF261=1,AN261="Oui"),1,0)</f>
        <v/>
      </c>
      <c r="BI261" s="7">
        <f>IF(AS261=1,N261,"")</f>
        <v/>
      </c>
      <c r="BJ261" s="7">
        <f>IF(BF261=1,N261,"")</f>
        <v/>
      </c>
      <c r="BK261" s="7">
        <f>IF(BF261=1,M261,"")</f>
        <v/>
      </c>
      <c r="BL261" s="7">
        <f>IF(AR261=1,D261&amp;" | "&amp;J261,"")</f>
        <v/>
      </c>
      <c r="BM261" s="7">
        <f>IF(AND(AR261=1,AL261="Non"),D261,"")</f>
        <v/>
      </c>
      <c r="BN261" s="7">
        <f>IF(OR(AO261="",AO261="OK"),0,1)</f>
        <v/>
      </c>
    </row>
    <row r="262" ht="18" customHeight="1">
      <c r="A262" s="7" t="n"/>
      <c r="B262" s="7" t="n"/>
      <c r="C262" s="7" t="n"/>
      <c r="D262" s="7" t="n"/>
      <c r="E262" s="7" t="n"/>
      <c r="F262" s="7" t="n"/>
      <c r="G262" s="7" t="n"/>
      <c r="H262" s="7" t="n"/>
      <c r="I262" s="7" t="n"/>
      <c r="J262" s="7" t="n"/>
      <c r="K262" s="7" t="n"/>
      <c r="L262" s="7" t="n"/>
      <c r="M262" s="7" t="n"/>
      <c r="N262" s="7" t="n"/>
      <c r="O262" s="7" t="n"/>
      <c r="P262" s="7" t="n"/>
      <c r="Q262" s="7" t="n"/>
      <c r="R262" s="20" t="n"/>
      <c r="S262" s="16" t="n"/>
      <c r="T262" s="20" t="n"/>
      <c r="U262" s="20" t="n"/>
      <c r="V262" s="16" t="n"/>
      <c r="W262" s="16" t="n"/>
      <c r="X262" s="21" t="n"/>
      <c r="Y262" s="21" t="n"/>
      <c r="Z262" s="21" t="n"/>
      <c r="AA262" s="21" t="n"/>
      <c r="AB262" s="21" t="n"/>
      <c r="AC262" s="7" t="n"/>
      <c r="AD262" s="7" t="n"/>
      <c r="AE262" s="22" t="n"/>
      <c r="AF262" s="22" t="n"/>
      <c r="AG262" s="22" t="n"/>
      <c r="AH262" s="22">
        <f>IF(A262="","",SUM(AE262:AG262))</f>
        <v/>
      </c>
      <c r="AI262" s="21">
        <f>IF(AND(R262&lt;&gt;"",T262&lt;&gt;""),(T262-R262)*24,"")</f>
        <v/>
      </c>
      <c r="AJ262" s="21">
        <f>IF(AND(R262&lt;&gt;"",U262&lt;&gt;""),(U262-R262)*24,"")</f>
        <v/>
      </c>
      <c r="AK262" s="7">
        <f>IF(OR(AA262="",AI262=""),"",IF(AI262&lt;=AA262,"Oui","Non"))</f>
        <v/>
      </c>
      <c r="AL262" s="7">
        <f>IF(OR(AB262="",AJ262=""),"",IF(AJ262&lt;=AB262,"Oui","Non"))</f>
        <v/>
      </c>
      <c r="AM262" s="7">
        <f>IF(A262="","",IF(OR(N262="Réalisé",N262="Clôturé"),"Oui","Non"))</f>
        <v/>
      </c>
      <c r="AN262" s="7">
        <f>IF(AM262="","",IF(AND(AM262="Non",S262&lt;&gt;"",S262&lt;'Tableau de bord'!$C$7),"Oui","Non"))</f>
        <v/>
      </c>
      <c r="AO262" s="7">
        <f>IF(A262="","",IF(COUNTIF($A$5:$A$504,A262)&gt;1,"N° d’OT en double",IF(COUNTIF('Sites et équipements'!$D$5:$D$204,F262)=0,"Code installation inconnu",IF(OR(D262="",J262="",N262="",M262=""),"Champ obligatoire manquant",IF(AND(R262="",S262=""),"Date de demande ou planifiée manquante",IF(AND(AM262="Oui",V262=""),"Date de réalisation manquante",IF(AND(N262="Clôturé",W262=""),"Date de clôture manquante",IF(OR(AND(T262&lt;&gt;"",R262&lt;&gt;"",T262&lt;R262),AND(U262&lt;&gt;"",T262&lt;&gt;"",U262&lt;T262)),"Chronologie incohérente",IF(AND(Q262="Oui",U262=""),"Rétablissement non daté","OK")))))))))</f>
        <v/>
      </c>
      <c r="AP262" s="16">
        <f>IF(R262&lt;&gt;"",R262,IF(S262&lt;&gt;"",S262,""))</f>
        <v/>
      </c>
      <c r="AQ262" s="7">
        <f>IF(AND(A262&lt;&gt;"",OR('Tableau de bord'!$C$9="",D262='Tableau de bord'!$C$9),OR('Tableau de bord'!$C$10="",E262='Tableau de bord'!$C$10),OR('Tableau de bord'!$C$11="",G262='Tableau de bord'!$C$11),OR('Tableau de bord'!$C$12="",H262='Tableau de bord'!$C$12),OR('Tableau de bord'!$C$13="",J262='Tableau de bord'!$C$13),OR('Tableau de bord'!$C$14="",N262='Tableau de bord'!$C$14),OR('Tableau de bord'!$C$15="",M262='Tableau de bord'!$C$15),OR('Tableau de bord'!$C$16="",O262='Tableau de bord'!$C$16),OR('Tableau de bord'!$C$17="",AD262='Tableau de bord'!$C$17)),1,0)</f>
        <v/>
      </c>
      <c r="AR262" s="7">
        <f>IF(AND(A262&lt;&gt;"",AP262&lt;&gt;""),IF(AND(AP262&gt;='Tableau de bord'!$C$5,AP262&lt;'Tableau de bord'!$C$6+1),1,0),0)</f>
        <v/>
      </c>
      <c r="AS262" s="7">
        <f>IF(AND(AQ262=1,AR262=1),1,0)</f>
        <v/>
      </c>
      <c r="AT262" s="7">
        <f>IF(AND(AS262=1,J262="Corrective"),1,0)</f>
        <v/>
      </c>
      <c r="AU262" s="7">
        <f>IF(AND(AS262=1,J262="Préventive"),1,0)</f>
        <v/>
      </c>
      <c r="AV262" s="7">
        <f>IF(AND(AS262=1,Q262="Oui"),1,0)</f>
        <v/>
      </c>
      <c r="AW262" s="21">
        <f>IF(AND(AV262=1,AJ262&lt;&gt;""),AJ262,0)</f>
        <v/>
      </c>
      <c r="AX262" s="21">
        <f>IF(AND(AS262=1,Y262&lt;&gt;""),Y262,0)</f>
        <v/>
      </c>
      <c r="AY262" s="22">
        <f>IF(AND(AS262=1,AH262&lt;&gt;""),AH262,0)</f>
        <v/>
      </c>
      <c r="AZ262" s="22">
        <f>IF(AS262=1,SUM(AE262:AF262),0)</f>
        <v/>
      </c>
      <c r="BA262" s="22">
        <f>IF(AND(AS262=1,AC262="Hors forfait"),AY262,0)</f>
        <v/>
      </c>
      <c r="BB262" s="7">
        <f>IF(AND(AS262=1,AK262&lt;&gt;""),1,0)</f>
        <v/>
      </c>
      <c r="BC262" s="7">
        <f>IF(AND(BB262=1,AK262="Oui"),1,0)</f>
        <v/>
      </c>
      <c r="BD262" s="7">
        <f>IF(AND(AS262=1,AL262&lt;&gt;""),1,0)</f>
        <v/>
      </c>
      <c r="BE262" s="7">
        <f>IF(AND(BD262=1,AL262="Oui"),1,0)</f>
        <v/>
      </c>
      <c r="BF262" s="7">
        <f>IF(AND(AQ262=1,AM262="Non"),1,0)</f>
        <v/>
      </c>
      <c r="BG262" s="21">
        <f>IF(AND(BF262=1,Z262&lt;&gt;""),Z262,0)</f>
        <v/>
      </c>
      <c r="BH262" s="7">
        <f>IF(AND(BF262=1,AN262="Oui"),1,0)</f>
        <v/>
      </c>
      <c r="BI262" s="7">
        <f>IF(AS262=1,N262,"")</f>
        <v/>
      </c>
      <c r="BJ262" s="7">
        <f>IF(BF262=1,N262,"")</f>
        <v/>
      </c>
      <c r="BK262" s="7">
        <f>IF(BF262=1,M262,"")</f>
        <v/>
      </c>
      <c r="BL262" s="7">
        <f>IF(AR262=1,D262&amp;" | "&amp;J262,"")</f>
        <v/>
      </c>
      <c r="BM262" s="7">
        <f>IF(AND(AR262=1,AL262="Non"),D262,"")</f>
        <v/>
      </c>
      <c r="BN262" s="7">
        <f>IF(OR(AO262="",AO262="OK"),0,1)</f>
        <v/>
      </c>
    </row>
    <row r="263" ht="18" customHeight="1">
      <c r="A263" s="7" t="n"/>
      <c r="B263" s="7" t="n"/>
      <c r="C263" s="7" t="n"/>
      <c r="D263" s="7" t="n"/>
      <c r="E263" s="7" t="n"/>
      <c r="F263" s="7" t="n"/>
      <c r="G263" s="7" t="n"/>
      <c r="H263" s="7" t="n"/>
      <c r="I263" s="7" t="n"/>
      <c r="J263" s="7" t="n"/>
      <c r="K263" s="7" t="n"/>
      <c r="L263" s="7" t="n"/>
      <c r="M263" s="7" t="n"/>
      <c r="N263" s="7" t="n"/>
      <c r="O263" s="7" t="n"/>
      <c r="P263" s="7" t="n"/>
      <c r="Q263" s="7" t="n"/>
      <c r="R263" s="20" t="n"/>
      <c r="S263" s="16" t="n"/>
      <c r="T263" s="20" t="n"/>
      <c r="U263" s="20" t="n"/>
      <c r="V263" s="16" t="n"/>
      <c r="W263" s="16" t="n"/>
      <c r="X263" s="21" t="n"/>
      <c r="Y263" s="21" t="n"/>
      <c r="Z263" s="21" t="n"/>
      <c r="AA263" s="21" t="n"/>
      <c r="AB263" s="21" t="n"/>
      <c r="AC263" s="7" t="n"/>
      <c r="AD263" s="7" t="n"/>
      <c r="AE263" s="22" t="n"/>
      <c r="AF263" s="22" t="n"/>
      <c r="AG263" s="22" t="n"/>
      <c r="AH263" s="22">
        <f>IF(A263="","",SUM(AE263:AG263))</f>
        <v/>
      </c>
      <c r="AI263" s="21">
        <f>IF(AND(R263&lt;&gt;"",T263&lt;&gt;""),(T263-R263)*24,"")</f>
        <v/>
      </c>
      <c r="AJ263" s="21">
        <f>IF(AND(R263&lt;&gt;"",U263&lt;&gt;""),(U263-R263)*24,"")</f>
        <v/>
      </c>
      <c r="AK263" s="7">
        <f>IF(OR(AA263="",AI263=""),"",IF(AI263&lt;=AA263,"Oui","Non"))</f>
        <v/>
      </c>
      <c r="AL263" s="7">
        <f>IF(OR(AB263="",AJ263=""),"",IF(AJ263&lt;=AB263,"Oui","Non"))</f>
        <v/>
      </c>
      <c r="AM263" s="7">
        <f>IF(A263="","",IF(OR(N263="Réalisé",N263="Clôturé"),"Oui","Non"))</f>
        <v/>
      </c>
      <c r="AN263" s="7">
        <f>IF(AM263="","",IF(AND(AM263="Non",S263&lt;&gt;"",S263&lt;'Tableau de bord'!$C$7),"Oui","Non"))</f>
        <v/>
      </c>
      <c r="AO263" s="7">
        <f>IF(A263="","",IF(COUNTIF($A$5:$A$504,A263)&gt;1,"N° d’OT en double",IF(COUNTIF('Sites et équipements'!$D$5:$D$204,F263)=0,"Code installation inconnu",IF(OR(D263="",J263="",N263="",M263=""),"Champ obligatoire manquant",IF(AND(R263="",S263=""),"Date de demande ou planifiée manquante",IF(AND(AM263="Oui",V263=""),"Date de réalisation manquante",IF(AND(N263="Clôturé",W263=""),"Date de clôture manquante",IF(OR(AND(T263&lt;&gt;"",R263&lt;&gt;"",T263&lt;R263),AND(U263&lt;&gt;"",T263&lt;&gt;"",U263&lt;T263)),"Chronologie incohérente",IF(AND(Q263="Oui",U263=""),"Rétablissement non daté","OK")))))))))</f>
        <v/>
      </c>
      <c r="AP263" s="16">
        <f>IF(R263&lt;&gt;"",R263,IF(S263&lt;&gt;"",S263,""))</f>
        <v/>
      </c>
      <c r="AQ263" s="7">
        <f>IF(AND(A263&lt;&gt;"",OR('Tableau de bord'!$C$9="",D263='Tableau de bord'!$C$9),OR('Tableau de bord'!$C$10="",E263='Tableau de bord'!$C$10),OR('Tableau de bord'!$C$11="",G263='Tableau de bord'!$C$11),OR('Tableau de bord'!$C$12="",H263='Tableau de bord'!$C$12),OR('Tableau de bord'!$C$13="",J263='Tableau de bord'!$C$13),OR('Tableau de bord'!$C$14="",N263='Tableau de bord'!$C$14),OR('Tableau de bord'!$C$15="",M263='Tableau de bord'!$C$15),OR('Tableau de bord'!$C$16="",O263='Tableau de bord'!$C$16),OR('Tableau de bord'!$C$17="",AD263='Tableau de bord'!$C$17)),1,0)</f>
        <v/>
      </c>
      <c r="AR263" s="7">
        <f>IF(AND(A263&lt;&gt;"",AP263&lt;&gt;""),IF(AND(AP263&gt;='Tableau de bord'!$C$5,AP263&lt;'Tableau de bord'!$C$6+1),1,0),0)</f>
        <v/>
      </c>
      <c r="AS263" s="7">
        <f>IF(AND(AQ263=1,AR263=1),1,0)</f>
        <v/>
      </c>
      <c r="AT263" s="7">
        <f>IF(AND(AS263=1,J263="Corrective"),1,0)</f>
        <v/>
      </c>
      <c r="AU263" s="7">
        <f>IF(AND(AS263=1,J263="Préventive"),1,0)</f>
        <v/>
      </c>
      <c r="AV263" s="7">
        <f>IF(AND(AS263=1,Q263="Oui"),1,0)</f>
        <v/>
      </c>
      <c r="AW263" s="21">
        <f>IF(AND(AV263=1,AJ263&lt;&gt;""),AJ263,0)</f>
        <v/>
      </c>
      <c r="AX263" s="21">
        <f>IF(AND(AS263=1,Y263&lt;&gt;""),Y263,0)</f>
        <v/>
      </c>
      <c r="AY263" s="22">
        <f>IF(AND(AS263=1,AH263&lt;&gt;""),AH263,0)</f>
        <v/>
      </c>
      <c r="AZ263" s="22">
        <f>IF(AS263=1,SUM(AE263:AF263),0)</f>
        <v/>
      </c>
      <c r="BA263" s="22">
        <f>IF(AND(AS263=1,AC263="Hors forfait"),AY263,0)</f>
        <v/>
      </c>
      <c r="BB263" s="7">
        <f>IF(AND(AS263=1,AK263&lt;&gt;""),1,0)</f>
        <v/>
      </c>
      <c r="BC263" s="7">
        <f>IF(AND(BB263=1,AK263="Oui"),1,0)</f>
        <v/>
      </c>
      <c r="BD263" s="7">
        <f>IF(AND(AS263=1,AL263&lt;&gt;""),1,0)</f>
        <v/>
      </c>
      <c r="BE263" s="7">
        <f>IF(AND(BD263=1,AL263="Oui"),1,0)</f>
        <v/>
      </c>
      <c r="BF263" s="7">
        <f>IF(AND(AQ263=1,AM263="Non"),1,0)</f>
        <v/>
      </c>
      <c r="BG263" s="21">
        <f>IF(AND(BF263=1,Z263&lt;&gt;""),Z263,0)</f>
        <v/>
      </c>
      <c r="BH263" s="7">
        <f>IF(AND(BF263=1,AN263="Oui"),1,0)</f>
        <v/>
      </c>
      <c r="BI263" s="7">
        <f>IF(AS263=1,N263,"")</f>
        <v/>
      </c>
      <c r="BJ263" s="7">
        <f>IF(BF263=1,N263,"")</f>
        <v/>
      </c>
      <c r="BK263" s="7">
        <f>IF(BF263=1,M263,"")</f>
        <v/>
      </c>
      <c r="BL263" s="7">
        <f>IF(AR263=1,D263&amp;" | "&amp;J263,"")</f>
        <v/>
      </c>
      <c r="BM263" s="7">
        <f>IF(AND(AR263=1,AL263="Non"),D263,"")</f>
        <v/>
      </c>
      <c r="BN263" s="7">
        <f>IF(OR(AO263="",AO263="OK"),0,1)</f>
        <v/>
      </c>
    </row>
    <row r="264" ht="18" customHeight="1">
      <c r="A264" s="7" t="n"/>
      <c r="B264" s="7" t="n"/>
      <c r="C264" s="7" t="n"/>
      <c r="D264" s="7" t="n"/>
      <c r="E264" s="7" t="n"/>
      <c r="F264" s="7" t="n"/>
      <c r="G264" s="7" t="n"/>
      <c r="H264" s="7" t="n"/>
      <c r="I264" s="7" t="n"/>
      <c r="J264" s="7" t="n"/>
      <c r="K264" s="7" t="n"/>
      <c r="L264" s="7" t="n"/>
      <c r="M264" s="7" t="n"/>
      <c r="N264" s="7" t="n"/>
      <c r="O264" s="7" t="n"/>
      <c r="P264" s="7" t="n"/>
      <c r="Q264" s="7" t="n"/>
      <c r="R264" s="20" t="n"/>
      <c r="S264" s="16" t="n"/>
      <c r="T264" s="20" t="n"/>
      <c r="U264" s="20" t="n"/>
      <c r="V264" s="16" t="n"/>
      <c r="W264" s="16" t="n"/>
      <c r="X264" s="21" t="n"/>
      <c r="Y264" s="21" t="n"/>
      <c r="Z264" s="21" t="n"/>
      <c r="AA264" s="21" t="n"/>
      <c r="AB264" s="21" t="n"/>
      <c r="AC264" s="7" t="n"/>
      <c r="AD264" s="7" t="n"/>
      <c r="AE264" s="22" t="n"/>
      <c r="AF264" s="22" t="n"/>
      <c r="AG264" s="22" t="n"/>
      <c r="AH264" s="22">
        <f>IF(A264="","",SUM(AE264:AG264))</f>
        <v/>
      </c>
      <c r="AI264" s="21">
        <f>IF(AND(R264&lt;&gt;"",T264&lt;&gt;""),(T264-R264)*24,"")</f>
        <v/>
      </c>
      <c r="AJ264" s="21">
        <f>IF(AND(R264&lt;&gt;"",U264&lt;&gt;""),(U264-R264)*24,"")</f>
        <v/>
      </c>
      <c r="AK264" s="7">
        <f>IF(OR(AA264="",AI264=""),"",IF(AI264&lt;=AA264,"Oui","Non"))</f>
        <v/>
      </c>
      <c r="AL264" s="7">
        <f>IF(OR(AB264="",AJ264=""),"",IF(AJ264&lt;=AB264,"Oui","Non"))</f>
        <v/>
      </c>
      <c r="AM264" s="7">
        <f>IF(A264="","",IF(OR(N264="Réalisé",N264="Clôturé"),"Oui","Non"))</f>
        <v/>
      </c>
      <c r="AN264" s="7">
        <f>IF(AM264="","",IF(AND(AM264="Non",S264&lt;&gt;"",S264&lt;'Tableau de bord'!$C$7),"Oui","Non"))</f>
        <v/>
      </c>
      <c r="AO264" s="7">
        <f>IF(A264="","",IF(COUNTIF($A$5:$A$504,A264)&gt;1,"N° d’OT en double",IF(COUNTIF('Sites et équipements'!$D$5:$D$204,F264)=0,"Code installation inconnu",IF(OR(D264="",J264="",N264="",M264=""),"Champ obligatoire manquant",IF(AND(R264="",S264=""),"Date de demande ou planifiée manquante",IF(AND(AM264="Oui",V264=""),"Date de réalisation manquante",IF(AND(N264="Clôturé",W264=""),"Date de clôture manquante",IF(OR(AND(T264&lt;&gt;"",R264&lt;&gt;"",T264&lt;R264),AND(U264&lt;&gt;"",T264&lt;&gt;"",U264&lt;T264)),"Chronologie incohérente",IF(AND(Q264="Oui",U264=""),"Rétablissement non daté","OK")))))))))</f>
        <v/>
      </c>
      <c r="AP264" s="16">
        <f>IF(R264&lt;&gt;"",R264,IF(S264&lt;&gt;"",S264,""))</f>
        <v/>
      </c>
      <c r="AQ264" s="7">
        <f>IF(AND(A264&lt;&gt;"",OR('Tableau de bord'!$C$9="",D264='Tableau de bord'!$C$9),OR('Tableau de bord'!$C$10="",E264='Tableau de bord'!$C$10),OR('Tableau de bord'!$C$11="",G264='Tableau de bord'!$C$11),OR('Tableau de bord'!$C$12="",H264='Tableau de bord'!$C$12),OR('Tableau de bord'!$C$13="",J264='Tableau de bord'!$C$13),OR('Tableau de bord'!$C$14="",N264='Tableau de bord'!$C$14),OR('Tableau de bord'!$C$15="",M264='Tableau de bord'!$C$15),OR('Tableau de bord'!$C$16="",O264='Tableau de bord'!$C$16),OR('Tableau de bord'!$C$17="",AD264='Tableau de bord'!$C$17)),1,0)</f>
        <v/>
      </c>
      <c r="AR264" s="7">
        <f>IF(AND(A264&lt;&gt;"",AP264&lt;&gt;""),IF(AND(AP264&gt;='Tableau de bord'!$C$5,AP264&lt;'Tableau de bord'!$C$6+1),1,0),0)</f>
        <v/>
      </c>
      <c r="AS264" s="7">
        <f>IF(AND(AQ264=1,AR264=1),1,0)</f>
        <v/>
      </c>
      <c r="AT264" s="7">
        <f>IF(AND(AS264=1,J264="Corrective"),1,0)</f>
        <v/>
      </c>
      <c r="AU264" s="7">
        <f>IF(AND(AS264=1,J264="Préventive"),1,0)</f>
        <v/>
      </c>
      <c r="AV264" s="7">
        <f>IF(AND(AS264=1,Q264="Oui"),1,0)</f>
        <v/>
      </c>
      <c r="AW264" s="21">
        <f>IF(AND(AV264=1,AJ264&lt;&gt;""),AJ264,0)</f>
        <v/>
      </c>
      <c r="AX264" s="21">
        <f>IF(AND(AS264=1,Y264&lt;&gt;""),Y264,0)</f>
        <v/>
      </c>
      <c r="AY264" s="22">
        <f>IF(AND(AS264=1,AH264&lt;&gt;""),AH264,0)</f>
        <v/>
      </c>
      <c r="AZ264" s="22">
        <f>IF(AS264=1,SUM(AE264:AF264),0)</f>
        <v/>
      </c>
      <c r="BA264" s="22">
        <f>IF(AND(AS264=1,AC264="Hors forfait"),AY264,0)</f>
        <v/>
      </c>
      <c r="BB264" s="7">
        <f>IF(AND(AS264=1,AK264&lt;&gt;""),1,0)</f>
        <v/>
      </c>
      <c r="BC264" s="7">
        <f>IF(AND(BB264=1,AK264="Oui"),1,0)</f>
        <v/>
      </c>
      <c r="BD264" s="7">
        <f>IF(AND(AS264=1,AL264&lt;&gt;""),1,0)</f>
        <v/>
      </c>
      <c r="BE264" s="7">
        <f>IF(AND(BD264=1,AL264="Oui"),1,0)</f>
        <v/>
      </c>
      <c r="BF264" s="7">
        <f>IF(AND(AQ264=1,AM264="Non"),1,0)</f>
        <v/>
      </c>
      <c r="BG264" s="21">
        <f>IF(AND(BF264=1,Z264&lt;&gt;""),Z264,0)</f>
        <v/>
      </c>
      <c r="BH264" s="7">
        <f>IF(AND(BF264=1,AN264="Oui"),1,0)</f>
        <v/>
      </c>
      <c r="BI264" s="7">
        <f>IF(AS264=1,N264,"")</f>
        <v/>
      </c>
      <c r="BJ264" s="7">
        <f>IF(BF264=1,N264,"")</f>
        <v/>
      </c>
      <c r="BK264" s="7">
        <f>IF(BF264=1,M264,"")</f>
        <v/>
      </c>
      <c r="BL264" s="7">
        <f>IF(AR264=1,D264&amp;" | "&amp;J264,"")</f>
        <v/>
      </c>
      <c r="BM264" s="7">
        <f>IF(AND(AR264=1,AL264="Non"),D264,"")</f>
        <v/>
      </c>
      <c r="BN264" s="7">
        <f>IF(OR(AO264="",AO264="OK"),0,1)</f>
        <v/>
      </c>
    </row>
    <row r="265" ht="18" customHeight="1">
      <c r="A265" s="7" t="n"/>
      <c r="B265" s="7" t="n"/>
      <c r="C265" s="7" t="n"/>
      <c r="D265" s="7" t="n"/>
      <c r="E265" s="7" t="n"/>
      <c r="F265" s="7" t="n"/>
      <c r="G265" s="7" t="n"/>
      <c r="H265" s="7" t="n"/>
      <c r="I265" s="7" t="n"/>
      <c r="J265" s="7" t="n"/>
      <c r="K265" s="7" t="n"/>
      <c r="L265" s="7" t="n"/>
      <c r="M265" s="7" t="n"/>
      <c r="N265" s="7" t="n"/>
      <c r="O265" s="7" t="n"/>
      <c r="P265" s="7" t="n"/>
      <c r="Q265" s="7" t="n"/>
      <c r="R265" s="20" t="n"/>
      <c r="S265" s="16" t="n"/>
      <c r="T265" s="20" t="n"/>
      <c r="U265" s="20" t="n"/>
      <c r="V265" s="16" t="n"/>
      <c r="W265" s="16" t="n"/>
      <c r="X265" s="21" t="n"/>
      <c r="Y265" s="21" t="n"/>
      <c r="Z265" s="21" t="n"/>
      <c r="AA265" s="21" t="n"/>
      <c r="AB265" s="21" t="n"/>
      <c r="AC265" s="7" t="n"/>
      <c r="AD265" s="7" t="n"/>
      <c r="AE265" s="22" t="n"/>
      <c r="AF265" s="22" t="n"/>
      <c r="AG265" s="22" t="n"/>
      <c r="AH265" s="22">
        <f>IF(A265="","",SUM(AE265:AG265))</f>
        <v/>
      </c>
      <c r="AI265" s="21">
        <f>IF(AND(R265&lt;&gt;"",T265&lt;&gt;""),(T265-R265)*24,"")</f>
        <v/>
      </c>
      <c r="AJ265" s="21">
        <f>IF(AND(R265&lt;&gt;"",U265&lt;&gt;""),(U265-R265)*24,"")</f>
        <v/>
      </c>
      <c r="AK265" s="7">
        <f>IF(OR(AA265="",AI265=""),"",IF(AI265&lt;=AA265,"Oui","Non"))</f>
        <v/>
      </c>
      <c r="AL265" s="7">
        <f>IF(OR(AB265="",AJ265=""),"",IF(AJ265&lt;=AB265,"Oui","Non"))</f>
        <v/>
      </c>
      <c r="AM265" s="7">
        <f>IF(A265="","",IF(OR(N265="Réalisé",N265="Clôturé"),"Oui","Non"))</f>
        <v/>
      </c>
      <c r="AN265" s="7">
        <f>IF(AM265="","",IF(AND(AM265="Non",S265&lt;&gt;"",S265&lt;'Tableau de bord'!$C$7),"Oui","Non"))</f>
        <v/>
      </c>
      <c r="AO265" s="7">
        <f>IF(A265="","",IF(COUNTIF($A$5:$A$504,A265)&gt;1,"N° d’OT en double",IF(COUNTIF('Sites et équipements'!$D$5:$D$204,F265)=0,"Code installation inconnu",IF(OR(D265="",J265="",N265="",M265=""),"Champ obligatoire manquant",IF(AND(R265="",S265=""),"Date de demande ou planifiée manquante",IF(AND(AM265="Oui",V265=""),"Date de réalisation manquante",IF(AND(N265="Clôturé",W265=""),"Date de clôture manquante",IF(OR(AND(T265&lt;&gt;"",R265&lt;&gt;"",T265&lt;R265),AND(U265&lt;&gt;"",T265&lt;&gt;"",U265&lt;T265)),"Chronologie incohérente",IF(AND(Q265="Oui",U265=""),"Rétablissement non daté","OK")))))))))</f>
        <v/>
      </c>
      <c r="AP265" s="16">
        <f>IF(R265&lt;&gt;"",R265,IF(S265&lt;&gt;"",S265,""))</f>
        <v/>
      </c>
      <c r="AQ265" s="7">
        <f>IF(AND(A265&lt;&gt;"",OR('Tableau de bord'!$C$9="",D265='Tableau de bord'!$C$9),OR('Tableau de bord'!$C$10="",E265='Tableau de bord'!$C$10),OR('Tableau de bord'!$C$11="",G265='Tableau de bord'!$C$11),OR('Tableau de bord'!$C$12="",H265='Tableau de bord'!$C$12),OR('Tableau de bord'!$C$13="",J265='Tableau de bord'!$C$13),OR('Tableau de bord'!$C$14="",N265='Tableau de bord'!$C$14),OR('Tableau de bord'!$C$15="",M265='Tableau de bord'!$C$15),OR('Tableau de bord'!$C$16="",O265='Tableau de bord'!$C$16),OR('Tableau de bord'!$C$17="",AD265='Tableau de bord'!$C$17)),1,0)</f>
        <v/>
      </c>
      <c r="AR265" s="7">
        <f>IF(AND(A265&lt;&gt;"",AP265&lt;&gt;""),IF(AND(AP265&gt;='Tableau de bord'!$C$5,AP265&lt;'Tableau de bord'!$C$6+1),1,0),0)</f>
        <v/>
      </c>
      <c r="AS265" s="7">
        <f>IF(AND(AQ265=1,AR265=1),1,0)</f>
        <v/>
      </c>
      <c r="AT265" s="7">
        <f>IF(AND(AS265=1,J265="Corrective"),1,0)</f>
        <v/>
      </c>
      <c r="AU265" s="7">
        <f>IF(AND(AS265=1,J265="Préventive"),1,0)</f>
        <v/>
      </c>
      <c r="AV265" s="7">
        <f>IF(AND(AS265=1,Q265="Oui"),1,0)</f>
        <v/>
      </c>
      <c r="AW265" s="21">
        <f>IF(AND(AV265=1,AJ265&lt;&gt;""),AJ265,0)</f>
        <v/>
      </c>
      <c r="AX265" s="21">
        <f>IF(AND(AS265=1,Y265&lt;&gt;""),Y265,0)</f>
        <v/>
      </c>
      <c r="AY265" s="22">
        <f>IF(AND(AS265=1,AH265&lt;&gt;""),AH265,0)</f>
        <v/>
      </c>
      <c r="AZ265" s="22">
        <f>IF(AS265=1,SUM(AE265:AF265),0)</f>
        <v/>
      </c>
      <c r="BA265" s="22">
        <f>IF(AND(AS265=1,AC265="Hors forfait"),AY265,0)</f>
        <v/>
      </c>
      <c r="BB265" s="7">
        <f>IF(AND(AS265=1,AK265&lt;&gt;""),1,0)</f>
        <v/>
      </c>
      <c r="BC265" s="7">
        <f>IF(AND(BB265=1,AK265="Oui"),1,0)</f>
        <v/>
      </c>
      <c r="BD265" s="7">
        <f>IF(AND(AS265=1,AL265&lt;&gt;""),1,0)</f>
        <v/>
      </c>
      <c r="BE265" s="7">
        <f>IF(AND(BD265=1,AL265="Oui"),1,0)</f>
        <v/>
      </c>
      <c r="BF265" s="7">
        <f>IF(AND(AQ265=1,AM265="Non"),1,0)</f>
        <v/>
      </c>
      <c r="BG265" s="21">
        <f>IF(AND(BF265=1,Z265&lt;&gt;""),Z265,0)</f>
        <v/>
      </c>
      <c r="BH265" s="7">
        <f>IF(AND(BF265=1,AN265="Oui"),1,0)</f>
        <v/>
      </c>
      <c r="BI265" s="7">
        <f>IF(AS265=1,N265,"")</f>
        <v/>
      </c>
      <c r="BJ265" s="7">
        <f>IF(BF265=1,N265,"")</f>
        <v/>
      </c>
      <c r="BK265" s="7">
        <f>IF(BF265=1,M265,"")</f>
        <v/>
      </c>
      <c r="BL265" s="7">
        <f>IF(AR265=1,D265&amp;" | "&amp;J265,"")</f>
        <v/>
      </c>
      <c r="BM265" s="7">
        <f>IF(AND(AR265=1,AL265="Non"),D265,"")</f>
        <v/>
      </c>
      <c r="BN265" s="7">
        <f>IF(OR(AO265="",AO265="OK"),0,1)</f>
        <v/>
      </c>
    </row>
    <row r="266" ht="18" customHeight="1">
      <c r="A266" s="7" t="n"/>
      <c r="B266" s="7" t="n"/>
      <c r="C266" s="7" t="n"/>
      <c r="D266" s="7" t="n"/>
      <c r="E266" s="7" t="n"/>
      <c r="F266" s="7" t="n"/>
      <c r="G266" s="7" t="n"/>
      <c r="H266" s="7" t="n"/>
      <c r="I266" s="7" t="n"/>
      <c r="J266" s="7" t="n"/>
      <c r="K266" s="7" t="n"/>
      <c r="L266" s="7" t="n"/>
      <c r="M266" s="7" t="n"/>
      <c r="N266" s="7" t="n"/>
      <c r="O266" s="7" t="n"/>
      <c r="P266" s="7" t="n"/>
      <c r="Q266" s="7" t="n"/>
      <c r="R266" s="20" t="n"/>
      <c r="S266" s="16" t="n"/>
      <c r="T266" s="20" t="n"/>
      <c r="U266" s="20" t="n"/>
      <c r="V266" s="16" t="n"/>
      <c r="W266" s="16" t="n"/>
      <c r="X266" s="21" t="n"/>
      <c r="Y266" s="21" t="n"/>
      <c r="Z266" s="21" t="n"/>
      <c r="AA266" s="21" t="n"/>
      <c r="AB266" s="21" t="n"/>
      <c r="AC266" s="7" t="n"/>
      <c r="AD266" s="7" t="n"/>
      <c r="AE266" s="22" t="n"/>
      <c r="AF266" s="22" t="n"/>
      <c r="AG266" s="22" t="n"/>
      <c r="AH266" s="22">
        <f>IF(A266="","",SUM(AE266:AG266))</f>
        <v/>
      </c>
      <c r="AI266" s="21">
        <f>IF(AND(R266&lt;&gt;"",T266&lt;&gt;""),(T266-R266)*24,"")</f>
        <v/>
      </c>
      <c r="AJ266" s="21">
        <f>IF(AND(R266&lt;&gt;"",U266&lt;&gt;""),(U266-R266)*24,"")</f>
        <v/>
      </c>
      <c r="AK266" s="7">
        <f>IF(OR(AA266="",AI266=""),"",IF(AI266&lt;=AA266,"Oui","Non"))</f>
        <v/>
      </c>
      <c r="AL266" s="7">
        <f>IF(OR(AB266="",AJ266=""),"",IF(AJ266&lt;=AB266,"Oui","Non"))</f>
        <v/>
      </c>
      <c r="AM266" s="7">
        <f>IF(A266="","",IF(OR(N266="Réalisé",N266="Clôturé"),"Oui","Non"))</f>
        <v/>
      </c>
      <c r="AN266" s="7">
        <f>IF(AM266="","",IF(AND(AM266="Non",S266&lt;&gt;"",S266&lt;'Tableau de bord'!$C$7),"Oui","Non"))</f>
        <v/>
      </c>
      <c r="AO266" s="7">
        <f>IF(A266="","",IF(COUNTIF($A$5:$A$504,A266)&gt;1,"N° d’OT en double",IF(COUNTIF('Sites et équipements'!$D$5:$D$204,F266)=0,"Code installation inconnu",IF(OR(D266="",J266="",N266="",M266=""),"Champ obligatoire manquant",IF(AND(R266="",S266=""),"Date de demande ou planifiée manquante",IF(AND(AM266="Oui",V266=""),"Date de réalisation manquante",IF(AND(N266="Clôturé",W266=""),"Date de clôture manquante",IF(OR(AND(T266&lt;&gt;"",R266&lt;&gt;"",T266&lt;R266),AND(U266&lt;&gt;"",T266&lt;&gt;"",U266&lt;T266)),"Chronologie incohérente",IF(AND(Q266="Oui",U266=""),"Rétablissement non daté","OK")))))))))</f>
        <v/>
      </c>
      <c r="AP266" s="16">
        <f>IF(R266&lt;&gt;"",R266,IF(S266&lt;&gt;"",S266,""))</f>
        <v/>
      </c>
      <c r="AQ266" s="7">
        <f>IF(AND(A266&lt;&gt;"",OR('Tableau de bord'!$C$9="",D266='Tableau de bord'!$C$9),OR('Tableau de bord'!$C$10="",E266='Tableau de bord'!$C$10),OR('Tableau de bord'!$C$11="",G266='Tableau de bord'!$C$11),OR('Tableau de bord'!$C$12="",H266='Tableau de bord'!$C$12),OR('Tableau de bord'!$C$13="",J266='Tableau de bord'!$C$13),OR('Tableau de bord'!$C$14="",N266='Tableau de bord'!$C$14),OR('Tableau de bord'!$C$15="",M266='Tableau de bord'!$C$15),OR('Tableau de bord'!$C$16="",O266='Tableau de bord'!$C$16),OR('Tableau de bord'!$C$17="",AD266='Tableau de bord'!$C$17)),1,0)</f>
        <v/>
      </c>
      <c r="AR266" s="7">
        <f>IF(AND(A266&lt;&gt;"",AP266&lt;&gt;""),IF(AND(AP266&gt;='Tableau de bord'!$C$5,AP266&lt;'Tableau de bord'!$C$6+1),1,0),0)</f>
        <v/>
      </c>
      <c r="AS266" s="7">
        <f>IF(AND(AQ266=1,AR266=1),1,0)</f>
        <v/>
      </c>
      <c r="AT266" s="7">
        <f>IF(AND(AS266=1,J266="Corrective"),1,0)</f>
        <v/>
      </c>
      <c r="AU266" s="7">
        <f>IF(AND(AS266=1,J266="Préventive"),1,0)</f>
        <v/>
      </c>
      <c r="AV266" s="7">
        <f>IF(AND(AS266=1,Q266="Oui"),1,0)</f>
        <v/>
      </c>
      <c r="AW266" s="21">
        <f>IF(AND(AV266=1,AJ266&lt;&gt;""),AJ266,0)</f>
        <v/>
      </c>
      <c r="AX266" s="21">
        <f>IF(AND(AS266=1,Y266&lt;&gt;""),Y266,0)</f>
        <v/>
      </c>
      <c r="AY266" s="22">
        <f>IF(AND(AS266=1,AH266&lt;&gt;""),AH266,0)</f>
        <v/>
      </c>
      <c r="AZ266" s="22">
        <f>IF(AS266=1,SUM(AE266:AF266),0)</f>
        <v/>
      </c>
      <c r="BA266" s="22">
        <f>IF(AND(AS266=1,AC266="Hors forfait"),AY266,0)</f>
        <v/>
      </c>
      <c r="BB266" s="7">
        <f>IF(AND(AS266=1,AK266&lt;&gt;""),1,0)</f>
        <v/>
      </c>
      <c r="BC266" s="7">
        <f>IF(AND(BB266=1,AK266="Oui"),1,0)</f>
        <v/>
      </c>
      <c r="BD266" s="7">
        <f>IF(AND(AS266=1,AL266&lt;&gt;""),1,0)</f>
        <v/>
      </c>
      <c r="BE266" s="7">
        <f>IF(AND(BD266=1,AL266="Oui"),1,0)</f>
        <v/>
      </c>
      <c r="BF266" s="7">
        <f>IF(AND(AQ266=1,AM266="Non"),1,0)</f>
        <v/>
      </c>
      <c r="BG266" s="21">
        <f>IF(AND(BF266=1,Z266&lt;&gt;""),Z266,0)</f>
        <v/>
      </c>
      <c r="BH266" s="7">
        <f>IF(AND(BF266=1,AN266="Oui"),1,0)</f>
        <v/>
      </c>
      <c r="BI266" s="7">
        <f>IF(AS266=1,N266,"")</f>
        <v/>
      </c>
      <c r="BJ266" s="7">
        <f>IF(BF266=1,N266,"")</f>
        <v/>
      </c>
      <c r="BK266" s="7">
        <f>IF(BF266=1,M266,"")</f>
        <v/>
      </c>
      <c r="BL266" s="7">
        <f>IF(AR266=1,D266&amp;" | "&amp;J266,"")</f>
        <v/>
      </c>
      <c r="BM266" s="7">
        <f>IF(AND(AR266=1,AL266="Non"),D266,"")</f>
        <v/>
      </c>
      <c r="BN266" s="7">
        <f>IF(OR(AO266="",AO266="OK"),0,1)</f>
        <v/>
      </c>
    </row>
    <row r="267" ht="18" customHeight="1">
      <c r="A267" s="7" t="n"/>
      <c r="B267" s="7" t="n"/>
      <c r="C267" s="7" t="n"/>
      <c r="D267" s="7" t="n"/>
      <c r="E267" s="7" t="n"/>
      <c r="F267" s="7" t="n"/>
      <c r="G267" s="7" t="n"/>
      <c r="H267" s="7" t="n"/>
      <c r="I267" s="7" t="n"/>
      <c r="J267" s="7" t="n"/>
      <c r="K267" s="7" t="n"/>
      <c r="L267" s="7" t="n"/>
      <c r="M267" s="7" t="n"/>
      <c r="N267" s="7" t="n"/>
      <c r="O267" s="7" t="n"/>
      <c r="P267" s="7" t="n"/>
      <c r="Q267" s="7" t="n"/>
      <c r="R267" s="20" t="n"/>
      <c r="S267" s="16" t="n"/>
      <c r="T267" s="20" t="n"/>
      <c r="U267" s="20" t="n"/>
      <c r="V267" s="16" t="n"/>
      <c r="W267" s="16" t="n"/>
      <c r="X267" s="21" t="n"/>
      <c r="Y267" s="21" t="n"/>
      <c r="Z267" s="21" t="n"/>
      <c r="AA267" s="21" t="n"/>
      <c r="AB267" s="21" t="n"/>
      <c r="AC267" s="7" t="n"/>
      <c r="AD267" s="7" t="n"/>
      <c r="AE267" s="22" t="n"/>
      <c r="AF267" s="22" t="n"/>
      <c r="AG267" s="22" t="n"/>
      <c r="AH267" s="22">
        <f>IF(A267="","",SUM(AE267:AG267))</f>
        <v/>
      </c>
      <c r="AI267" s="21">
        <f>IF(AND(R267&lt;&gt;"",T267&lt;&gt;""),(T267-R267)*24,"")</f>
        <v/>
      </c>
      <c r="AJ267" s="21">
        <f>IF(AND(R267&lt;&gt;"",U267&lt;&gt;""),(U267-R267)*24,"")</f>
        <v/>
      </c>
      <c r="AK267" s="7">
        <f>IF(OR(AA267="",AI267=""),"",IF(AI267&lt;=AA267,"Oui","Non"))</f>
        <v/>
      </c>
      <c r="AL267" s="7">
        <f>IF(OR(AB267="",AJ267=""),"",IF(AJ267&lt;=AB267,"Oui","Non"))</f>
        <v/>
      </c>
      <c r="AM267" s="7">
        <f>IF(A267="","",IF(OR(N267="Réalisé",N267="Clôturé"),"Oui","Non"))</f>
        <v/>
      </c>
      <c r="AN267" s="7">
        <f>IF(AM267="","",IF(AND(AM267="Non",S267&lt;&gt;"",S267&lt;'Tableau de bord'!$C$7),"Oui","Non"))</f>
        <v/>
      </c>
      <c r="AO267" s="7">
        <f>IF(A267="","",IF(COUNTIF($A$5:$A$504,A267)&gt;1,"N° d’OT en double",IF(COUNTIF('Sites et équipements'!$D$5:$D$204,F267)=0,"Code installation inconnu",IF(OR(D267="",J267="",N267="",M267=""),"Champ obligatoire manquant",IF(AND(R267="",S267=""),"Date de demande ou planifiée manquante",IF(AND(AM267="Oui",V267=""),"Date de réalisation manquante",IF(AND(N267="Clôturé",W267=""),"Date de clôture manquante",IF(OR(AND(T267&lt;&gt;"",R267&lt;&gt;"",T267&lt;R267),AND(U267&lt;&gt;"",T267&lt;&gt;"",U267&lt;T267)),"Chronologie incohérente",IF(AND(Q267="Oui",U267=""),"Rétablissement non daté","OK")))))))))</f>
        <v/>
      </c>
      <c r="AP267" s="16">
        <f>IF(R267&lt;&gt;"",R267,IF(S267&lt;&gt;"",S267,""))</f>
        <v/>
      </c>
      <c r="AQ267" s="7">
        <f>IF(AND(A267&lt;&gt;"",OR('Tableau de bord'!$C$9="",D267='Tableau de bord'!$C$9),OR('Tableau de bord'!$C$10="",E267='Tableau de bord'!$C$10),OR('Tableau de bord'!$C$11="",G267='Tableau de bord'!$C$11),OR('Tableau de bord'!$C$12="",H267='Tableau de bord'!$C$12),OR('Tableau de bord'!$C$13="",J267='Tableau de bord'!$C$13),OR('Tableau de bord'!$C$14="",N267='Tableau de bord'!$C$14),OR('Tableau de bord'!$C$15="",M267='Tableau de bord'!$C$15),OR('Tableau de bord'!$C$16="",O267='Tableau de bord'!$C$16),OR('Tableau de bord'!$C$17="",AD267='Tableau de bord'!$C$17)),1,0)</f>
        <v/>
      </c>
      <c r="AR267" s="7">
        <f>IF(AND(A267&lt;&gt;"",AP267&lt;&gt;""),IF(AND(AP267&gt;='Tableau de bord'!$C$5,AP267&lt;'Tableau de bord'!$C$6+1),1,0),0)</f>
        <v/>
      </c>
      <c r="AS267" s="7">
        <f>IF(AND(AQ267=1,AR267=1),1,0)</f>
        <v/>
      </c>
      <c r="AT267" s="7">
        <f>IF(AND(AS267=1,J267="Corrective"),1,0)</f>
        <v/>
      </c>
      <c r="AU267" s="7">
        <f>IF(AND(AS267=1,J267="Préventive"),1,0)</f>
        <v/>
      </c>
      <c r="AV267" s="7">
        <f>IF(AND(AS267=1,Q267="Oui"),1,0)</f>
        <v/>
      </c>
      <c r="AW267" s="21">
        <f>IF(AND(AV267=1,AJ267&lt;&gt;""),AJ267,0)</f>
        <v/>
      </c>
      <c r="AX267" s="21">
        <f>IF(AND(AS267=1,Y267&lt;&gt;""),Y267,0)</f>
        <v/>
      </c>
      <c r="AY267" s="22">
        <f>IF(AND(AS267=1,AH267&lt;&gt;""),AH267,0)</f>
        <v/>
      </c>
      <c r="AZ267" s="22">
        <f>IF(AS267=1,SUM(AE267:AF267),0)</f>
        <v/>
      </c>
      <c r="BA267" s="22">
        <f>IF(AND(AS267=1,AC267="Hors forfait"),AY267,0)</f>
        <v/>
      </c>
      <c r="BB267" s="7">
        <f>IF(AND(AS267=1,AK267&lt;&gt;""),1,0)</f>
        <v/>
      </c>
      <c r="BC267" s="7">
        <f>IF(AND(BB267=1,AK267="Oui"),1,0)</f>
        <v/>
      </c>
      <c r="BD267" s="7">
        <f>IF(AND(AS267=1,AL267&lt;&gt;""),1,0)</f>
        <v/>
      </c>
      <c r="BE267" s="7">
        <f>IF(AND(BD267=1,AL267="Oui"),1,0)</f>
        <v/>
      </c>
      <c r="BF267" s="7">
        <f>IF(AND(AQ267=1,AM267="Non"),1,0)</f>
        <v/>
      </c>
      <c r="BG267" s="21">
        <f>IF(AND(BF267=1,Z267&lt;&gt;""),Z267,0)</f>
        <v/>
      </c>
      <c r="BH267" s="7">
        <f>IF(AND(BF267=1,AN267="Oui"),1,0)</f>
        <v/>
      </c>
      <c r="BI267" s="7">
        <f>IF(AS267=1,N267,"")</f>
        <v/>
      </c>
      <c r="BJ267" s="7">
        <f>IF(BF267=1,N267,"")</f>
        <v/>
      </c>
      <c r="BK267" s="7">
        <f>IF(BF267=1,M267,"")</f>
        <v/>
      </c>
      <c r="BL267" s="7">
        <f>IF(AR267=1,D267&amp;" | "&amp;J267,"")</f>
        <v/>
      </c>
      <c r="BM267" s="7">
        <f>IF(AND(AR267=1,AL267="Non"),D267,"")</f>
        <v/>
      </c>
      <c r="BN267" s="7">
        <f>IF(OR(AO267="",AO267="OK"),0,1)</f>
        <v/>
      </c>
    </row>
    <row r="268" ht="18" customHeight="1">
      <c r="A268" s="7" t="n"/>
      <c r="B268" s="7" t="n"/>
      <c r="C268" s="7" t="n"/>
      <c r="D268" s="7" t="n"/>
      <c r="E268" s="7" t="n"/>
      <c r="F268" s="7" t="n"/>
      <c r="G268" s="7" t="n"/>
      <c r="H268" s="7" t="n"/>
      <c r="I268" s="7" t="n"/>
      <c r="J268" s="7" t="n"/>
      <c r="K268" s="7" t="n"/>
      <c r="L268" s="7" t="n"/>
      <c r="M268" s="7" t="n"/>
      <c r="N268" s="7" t="n"/>
      <c r="O268" s="7" t="n"/>
      <c r="P268" s="7" t="n"/>
      <c r="Q268" s="7" t="n"/>
      <c r="R268" s="20" t="n"/>
      <c r="S268" s="16" t="n"/>
      <c r="T268" s="20" t="n"/>
      <c r="U268" s="20" t="n"/>
      <c r="V268" s="16" t="n"/>
      <c r="W268" s="16" t="n"/>
      <c r="X268" s="21" t="n"/>
      <c r="Y268" s="21" t="n"/>
      <c r="Z268" s="21" t="n"/>
      <c r="AA268" s="21" t="n"/>
      <c r="AB268" s="21" t="n"/>
      <c r="AC268" s="7" t="n"/>
      <c r="AD268" s="7" t="n"/>
      <c r="AE268" s="22" t="n"/>
      <c r="AF268" s="22" t="n"/>
      <c r="AG268" s="22" t="n"/>
      <c r="AH268" s="22">
        <f>IF(A268="","",SUM(AE268:AG268))</f>
        <v/>
      </c>
      <c r="AI268" s="21">
        <f>IF(AND(R268&lt;&gt;"",T268&lt;&gt;""),(T268-R268)*24,"")</f>
        <v/>
      </c>
      <c r="AJ268" s="21">
        <f>IF(AND(R268&lt;&gt;"",U268&lt;&gt;""),(U268-R268)*24,"")</f>
        <v/>
      </c>
      <c r="AK268" s="7">
        <f>IF(OR(AA268="",AI268=""),"",IF(AI268&lt;=AA268,"Oui","Non"))</f>
        <v/>
      </c>
      <c r="AL268" s="7">
        <f>IF(OR(AB268="",AJ268=""),"",IF(AJ268&lt;=AB268,"Oui","Non"))</f>
        <v/>
      </c>
      <c r="AM268" s="7">
        <f>IF(A268="","",IF(OR(N268="Réalisé",N268="Clôturé"),"Oui","Non"))</f>
        <v/>
      </c>
      <c r="AN268" s="7">
        <f>IF(AM268="","",IF(AND(AM268="Non",S268&lt;&gt;"",S268&lt;'Tableau de bord'!$C$7),"Oui","Non"))</f>
        <v/>
      </c>
      <c r="AO268" s="7">
        <f>IF(A268="","",IF(COUNTIF($A$5:$A$504,A268)&gt;1,"N° d’OT en double",IF(COUNTIF('Sites et équipements'!$D$5:$D$204,F268)=0,"Code installation inconnu",IF(OR(D268="",J268="",N268="",M268=""),"Champ obligatoire manquant",IF(AND(R268="",S268=""),"Date de demande ou planifiée manquante",IF(AND(AM268="Oui",V268=""),"Date de réalisation manquante",IF(AND(N268="Clôturé",W268=""),"Date de clôture manquante",IF(OR(AND(T268&lt;&gt;"",R268&lt;&gt;"",T268&lt;R268),AND(U268&lt;&gt;"",T268&lt;&gt;"",U268&lt;T268)),"Chronologie incohérente",IF(AND(Q268="Oui",U268=""),"Rétablissement non daté","OK")))))))))</f>
        <v/>
      </c>
      <c r="AP268" s="16">
        <f>IF(R268&lt;&gt;"",R268,IF(S268&lt;&gt;"",S268,""))</f>
        <v/>
      </c>
      <c r="AQ268" s="7">
        <f>IF(AND(A268&lt;&gt;"",OR('Tableau de bord'!$C$9="",D268='Tableau de bord'!$C$9),OR('Tableau de bord'!$C$10="",E268='Tableau de bord'!$C$10),OR('Tableau de bord'!$C$11="",G268='Tableau de bord'!$C$11),OR('Tableau de bord'!$C$12="",H268='Tableau de bord'!$C$12),OR('Tableau de bord'!$C$13="",J268='Tableau de bord'!$C$13),OR('Tableau de bord'!$C$14="",N268='Tableau de bord'!$C$14),OR('Tableau de bord'!$C$15="",M268='Tableau de bord'!$C$15),OR('Tableau de bord'!$C$16="",O268='Tableau de bord'!$C$16),OR('Tableau de bord'!$C$17="",AD268='Tableau de bord'!$C$17)),1,0)</f>
        <v/>
      </c>
      <c r="AR268" s="7">
        <f>IF(AND(A268&lt;&gt;"",AP268&lt;&gt;""),IF(AND(AP268&gt;='Tableau de bord'!$C$5,AP268&lt;'Tableau de bord'!$C$6+1),1,0),0)</f>
        <v/>
      </c>
      <c r="AS268" s="7">
        <f>IF(AND(AQ268=1,AR268=1),1,0)</f>
        <v/>
      </c>
      <c r="AT268" s="7">
        <f>IF(AND(AS268=1,J268="Corrective"),1,0)</f>
        <v/>
      </c>
      <c r="AU268" s="7">
        <f>IF(AND(AS268=1,J268="Préventive"),1,0)</f>
        <v/>
      </c>
      <c r="AV268" s="7">
        <f>IF(AND(AS268=1,Q268="Oui"),1,0)</f>
        <v/>
      </c>
      <c r="AW268" s="21">
        <f>IF(AND(AV268=1,AJ268&lt;&gt;""),AJ268,0)</f>
        <v/>
      </c>
      <c r="AX268" s="21">
        <f>IF(AND(AS268=1,Y268&lt;&gt;""),Y268,0)</f>
        <v/>
      </c>
      <c r="AY268" s="22">
        <f>IF(AND(AS268=1,AH268&lt;&gt;""),AH268,0)</f>
        <v/>
      </c>
      <c r="AZ268" s="22">
        <f>IF(AS268=1,SUM(AE268:AF268),0)</f>
        <v/>
      </c>
      <c r="BA268" s="22">
        <f>IF(AND(AS268=1,AC268="Hors forfait"),AY268,0)</f>
        <v/>
      </c>
      <c r="BB268" s="7">
        <f>IF(AND(AS268=1,AK268&lt;&gt;""),1,0)</f>
        <v/>
      </c>
      <c r="BC268" s="7">
        <f>IF(AND(BB268=1,AK268="Oui"),1,0)</f>
        <v/>
      </c>
      <c r="BD268" s="7">
        <f>IF(AND(AS268=1,AL268&lt;&gt;""),1,0)</f>
        <v/>
      </c>
      <c r="BE268" s="7">
        <f>IF(AND(BD268=1,AL268="Oui"),1,0)</f>
        <v/>
      </c>
      <c r="BF268" s="7">
        <f>IF(AND(AQ268=1,AM268="Non"),1,0)</f>
        <v/>
      </c>
      <c r="BG268" s="21">
        <f>IF(AND(BF268=1,Z268&lt;&gt;""),Z268,0)</f>
        <v/>
      </c>
      <c r="BH268" s="7">
        <f>IF(AND(BF268=1,AN268="Oui"),1,0)</f>
        <v/>
      </c>
      <c r="BI268" s="7">
        <f>IF(AS268=1,N268,"")</f>
        <v/>
      </c>
      <c r="BJ268" s="7">
        <f>IF(BF268=1,N268,"")</f>
        <v/>
      </c>
      <c r="BK268" s="7">
        <f>IF(BF268=1,M268,"")</f>
        <v/>
      </c>
      <c r="BL268" s="7">
        <f>IF(AR268=1,D268&amp;" | "&amp;J268,"")</f>
        <v/>
      </c>
      <c r="BM268" s="7">
        <f>IF(AND(AR268=1,AL268="Non"),D268,"")</f>
        <v/>
      </c>
      <c r="BN268" s="7">
        <f>IF(OR(AO268="",AO268="OK"),0,1)</f>
        <v/>
      </c>
    </row>
    <row r="269" ht="18" customHeight="1">
      <c r="A269" s="7" t="n"/>
      <c r="B269" s="7" t="n"/>
      <c r="C269" s="7" t="n"/>
      <c r="D269" s="7" t="n"/>
      <c r="E269" s="7" t="n"/>
      <c r="F269" s="7" t="n"/>
      <c r="G269" s="7" t="n"/>
      <c r="H269" s="7" t="n"/>
      <c r="I269" s="7" t="n"/>
      <c r="J269" s="7" t="n"/>
      <c r="K269" s="7" t="n"/>
      <c r="L269" s="7" t="n"/>
      <c r="M269" s="7" t="n"/>
      <c r="N269" s="7" t="n"/>
      <c r="O269" s="7" t="n"/>
      <c r="P269" s="7" t="n"/>
      <c r="Q269" s="7" t="n"/>
      <c r="R269" s="20" t="n"/>
      <c r="S269" s="16" t="n"/>
      <c r="T269" s="20" t="n"/>
      <c r="U269" s="20" t="n"/>
      <c r="V269" s="16" t="n"/>
      <c r="W269" s="16" t="n"/>
      <c r="X269" s="21" t="n"/>
      <c r="Y269" s="21" t="n"/>
      <c r="Z269" s="21" t="n"/>
      <c r="AA269" s="21" t="n"/>
      <c r="AB269" s="21" t="n"/>
      <c r="AC269" s="7" t="n"/>
      <c r="AD269" s="7" t="n"/>
      <c r="AE269" s="22" t="n"/>
      <c r="AF269" s="22" t="n"/>
      <c r="AG269" s="22" t="n"/>
      <c r="AH269" s="22">
        <f>IF(A269="","",SUM(AE269:AG269))</f>
        <v/>
      </c>
      <c r="AI269" s="21">
        <f>IF(AND(R269&lt;&gt;"",T269&lt;&gt;""),(T269-R269)*24,"")</f>
        <v/>
      </c>
      <c r="AJ269" s="21">
        <f>IF(AND(R269&lt;&gt;"",U269&lt;&gt;""),(U269-R269)*24,"")</f>
        <v/>
      </c>
      <c r="AK269" s="7">
        <f>IF(OR(AA269="",AI269=""),"",IF(AI269&lt;=AA269,"Oui","Non"))</f>
        <v/>
      </c>
      <c r="AL269" s="7">
        <f>IF(OR(AB269="",AJ269=""),"",IF(AJ269&lt;=AB269,"Oui","Non"))</f>
        <v/>
      </c>
      <c r="AM269" s="7">
        <f>IF(A269="","",IF(OR(N269="Réalisé",N269="Clôturé"),"Oui","Non"))</f>
        <v/>
      </c>
      <c r="AN269" s="7">
        <f>IF(AM269="","",IF(AND(AM269="Non",S269&lt;&gt;"",S269&lt;'Tableau de bord'!$C$7),"Oui","Non"))</f>
        <v/>
      </c>
      <c r="AO269" s="7">
        <f>IF(A269="","",IF(COUNTIF($A$5:$A$504,A269)&gt;1,"N° d’OT en double",IF(COUNTIF('Sites et équipements'!$D$5:$D$204,F269)=0,"Code installation inconnu",IF(OR(D269="",J269="",N269="",M269=""),"Champ obligatoire manquant",IF(AND(R269="",S269=""),"Date de demande ou planifiée manquante",IF(AND(AM269="Oui",V269=""),"Date de réalisation manquante",IF(AND(N269="Clôturé",W269=""),"Date de clôture manquante",IF(OR(AND(T269&lt;&gt;"",R269&lt;&gt;"",T269&lt;R269),AND(U269&lt;&gt;"",T269&lt;&gt;"",U269&lt;T269)),"Chronologie incohérente",IF(AND(Q269="Oui",U269=""),"Rétablissement non daté","OK")))))))))</f>
        <v/>
      </c>
      <c r="AP269" s="16">
        <f>IF(R269&lt;&gt;"",R269,IF(S269&lt;&gt;"",S269,""))</f>
        <v/>
      </c>
      <c r="AQ269" s="7">
        <f>IF(AND(A269&lt;&gt;"",OR('Tableau de bord'!$C$9="",D269='Tableau de bord'!$C$9),OR('Tableau de bord'!$C$10="",E269='Tableau de bord'!$C$10),OR('Tableau de bord'!$C$11="",G269='Tableau de bord'!$C$11),OR('Tableau de bord'!$C$12="",H269='Tableau de bord'!$C$12),OR('Tableau de bord'!$C$13="",J269='Tableau de bord'!$C$13),OR('Tableau de bord'!$C$14="",N269='Tableau de bord'!$C$14),OR('Tableau de bord'!$C$15="",M269='Tableau de bord'!$C$15),OR('Tableau de bord'!$C$16="",O269='Tableau de bord'!$C$16),OR('Tableau de bord'!$C$17="",AD269='Tableau de bord'!$C$17)),1,0)</f>
        <v/>
      </c>
      <c r="AR269" s="7">
        <f>IF(AND(A269&lt;&gt;"",AP269&lt;&gt;""),IF(AND(AP269&gt;='Tableau de bord'!$C$5,AP269&lt;'Tableau de bord'!$C$6+1),1,0),0)</f>
        <v/>
      </c>
      <c r="AS269" s="7">
        <f>IF(AND(AQ269=1,AR269=1),1,0)</f>
        <v/>
      </c>
      <c r="AT269" s="7">
        <f>IF(AND(AS269=1,J269="Corrective"),1,0)</f>
        <v/>
      </c>
      <c r="AU269" s="7">
        <f>IF(AND(AS269=1,J269="Préventive"),1,0)</f>
        <v/>
      </c>
      <c r="AV269" s="7">
        <f>IF(AND(AS269=1,Q269="Oui"),1,0)</f>
        <v/>
      </c>
      <c r="AW269" s="21">
        <f>IF(AND(AV269=1,AJ269&lt;&gt;""),AJ269,0)</f>
        <v/>
      </c>
      <c r="AX269" s="21">
        <f>IF(AND(AS269=1,Y269&lt;&gt;""),Y269,0)</f>
        <v/>
      </c>
      <c r="AY269" s="22">
        <f>IF(AND(AS269=1,AH269&lt;&gt;""),AH269,0)</f>
        <v/>
      </c>
      <c r="AZ269" s="22">
        <f>IF(AS269=1,SUM(AE269:AF269),0)</f>
        <v/>
      </c>
      <c r="BA269" s="22">
        <f>IF(AND(AS269=1,AC269="Hors forfait"),AY269,0)</f>
        <v/>
      </c>
      <c r="BB269" s="7">
        <f>IF(AND(AS269=1,AK269&lt;&gt;""),1,0)</f>
        <v/>
      </c>
      <c r="BC269" s="7">
        <f>IF(AND(BB269=1,AK269="Oui"),1,0)</f>
        <v/>
      </c>
      <c r="BD269" s="7">
        <f>IF(AND(AS269=1,AL269&lt;&gt;""),1,0)</f>
        <v/>
      </c>
      <c r="BE269" s="7">
        <f>IF(AND(BD269=1,AL269="Oui"),1,0)</f>
        <v/>
      </c>
      <c r="BF269" s="7">
        <f>IF(AND(AQ269=1,AM269="Non"),1,0)</f>
        <v/>
      </c>
      <c r="BG269" s="21">
        <f>IF(AND(BF269=1,Z269&lt;&gt;""),Z269,0)</f>
        <v/>
      </c>
      <c r="BH269" s="7">
        <f>IF(AND(BF269=1,AN269="Oui"),1,0)</f>
        <v/>
      </c>
      <c r="BI269" s="7">
        <f>IF(AS269=1,N269,"")</f>
        <v/>
      </c>
      <c r="BJ269" s="7">
        <f>IF(BF269=1,N269,"")</f>
        <v/>
      </c>
      <c r="BK269" s="7">
        <f>IF(BF269=1,M269,"")</f>
        <v/>
      </c>
      <c r="BL269" s="7">
        <f>IF(AR269=1,D269&amp;" | "&amp;J269,"")</f>
        <v/>
      </c>
      <c r="BM269" s="7">
        <f>IF(AND(AR269=1,AL269="Non"),D269,"")</f>
        <v/>
      </c>
      <c r="BN269" s="7">
        <f>IF(OR(AO269="",AO269="OK"),0,1)</f>
        <v/>
      </c>
    </row>
    <row r="270" ht="18" customHeight="1">
      <c r="A270" s="7" t="n"/>
      <c r="B270" s="7" t="n"/>
      <c r="C270" s="7" t="n"/>
      <c r="D270" s="7" t="n"/>
      <c r="E270" s="7" t="n"/>
      <c r="F270" s="7" t="n"/>
      <c r="G270" s="7" t="n"/>
      <c r="H270" s="7" t="n"/>
      <c r="I270" s="7" t="n"/>
      <c r="J270" s="7" t="n"/>
      <c r="K270" s="7" t="n"/>
      <c r="L270" s="7" t="n"/>
      <c r="M270" s="7" t="n"/>
      <c r="N270" s="7" t="n"/>
      <c r="O270" s="7" t="n"/>
      <c r="P270" s="7" t="n"/>
      <c r="Q270" s="7" t="n"/>
      <c r="R270" s="20" t="n"/>
      <c r="S270" s="16" t="n"/>
      <c r="T270" s="20" t="n"/>
      <c r="U270" s="20" t="n"/>
      <c r="V270" s="16" t="n"/>
      <c r="W270" s="16" t="n"/>
      <c r="X270" s="21" t="n"/>
      <c r="Y270" s="21" t="n"/>
      <c r="Z270" s="21" t="n"/>
      <c r="AA270" s="21" t="n"/>
      <c r="AB270" s="21" t="n"/>
      <c r="AC270" s="7" t="n"/>
      <c r="AD270" s="7" t="n"/>
      <c r="AE270" s="22" t="n"/>
      <c r="AF270" s="22" t="n"/>
      <c r="AG270" s="22" t="n"/>
      <c r="AH270" s="22">
        <f>IF(A270="","",SUM(AE270:AG270))</f>
        <v/>
      </c>
      <c r="AI270" s="21">
        <f>IF(AND(R270&lt;&gt;"",T270&lt;&gt;""),(T270-R270)*24,"")</f>
        <v/>
      </c>
      <c r="AJ270" s="21">
        <f>IF(AND(R270&lt;&gt;"",U270&lt;&gt;""),(U270-R270)*24,"")</f>
        <v/>
      </c>
      <c r="AK270" s="7">
        <f>IF(OR(AA270="",AI270=""),"",IF(AI270&lt;=AA270,"Oui","Non"))</f>
        <v/>
      </c>
      <c r="AL270" s="7">
        <f>IF(OR(AB270="",AJ270=""),"",IF(AJ270&lt;=AB270,"Oui","Non"))</f>
        <v/>
      </c>
      <c r="AM270" s="7">
        <f>IF(A270="","",IF(OR(N270="Réalisé",N270="Clôturé"),"Oui","Non"))</f>
        <v/>
      </c>
      <c r="AN270" s="7">
        <f>IF(AM270="","",IF(AND(AM270="Non",S270&lt;&gt;"",S270&lt;'Tableau de bord'!$C$7),"Oui","Non"))</f>
        <v/>
      </c>
      <c r="AO270" s="7">
        <f>IF(A270="","",IF(COUNTIF($A$5:$A$504,A270)&gt;1,"N° d’OT en double",IF(COUNTIF('Sites et équipements'!$D$5:$D$204,F270)=0,"Code installation inconnu",IF(OR(D270="",J270="",N270="",M270=""),"Champ obligatoire manquant",IF(AND(R270="",S270=""),"Date de demande ou planifiée manquante",IF(AND(AM270="Oui",V270=""),"Date de réalisation manquante",IF(AND(N270="Clôturé",W270=""),"Date de clôture manquante",IF(OR(AND(T270&lt;&gt;"",R270&lt;&gt;"",T270&lt;R270),AND(U270&lt;&gt;"",T270&lt;&gt;"",U270&lt;T270)),"Chronologie incohérente",IF(AND(Q270="Oui",U270=""),"Rétablissement non daté","OK")))))))))</f>
        <v/>
      </c>
      <c r="AP270" s="16">
        <f>IF(R270&lt;&gt;"",R270,IF(S270&lt;&gt;"",S270,""))</f>
        <v/>
      </c>
      <c r="AQ270" s="7">
        <f>IF(AND(A270&lt;&gt;"",OR('Tableau de bord'!$C$9="",D270='Tableau de bord'!$C$9),OR('Tableau de bord'!$C$10="",E270='Tableau de bord'!$C$10),OR('Tableau de bord'!$C$11="",G270='Tableau de bord'!$C$11),OR('Tableau de bord'!$C$12="",H270='Tableau de bord'!$C$12),OR('Tableau de bord'!$C$13="",J270='Tableau de bord'!$C$13),OR('Tableau de bord'!$C$14="",N270='Tableau de bord'!$C$14),OR('Tableau de bord'!$C$15="",M270='Tableau de bord'!$C$15),OR('Tableau de bord'!$C$16="",O270='Tableau de bord'!$C$16),OR('Tableau de bord'!$C$17="",AD270='Tableau de bord'!$C$17)),1,0)</f>
        <v/>
      </c>
      <c r="AR270" s="7">
        <f>IF(AND(A270&lt;&gt;"",AP270&lt;&gt;""),IF(AND(AP270&gt;='Tableau de bord'!$C$5,AP270&lt;'Tableau de bord'!$C$6+1),1,0),0)</f>
        <v/>
      </c>
      <c r="AS270" s="7">
        <f>IF(AND(AQ270=1,AR270=1),1,0)</f>
        <v/>
      </c>
      <c r="AT270" s="7">
        <f>IF(AND(AS270=1,J270="Corrective"),1,0)</f>
        <v/>
      </c>
      <c r="AU270" s="7">
        <f>IF(AND(AS270=1,J270="Préventive"),1,0)</f>
        <v/>
      </c>
      <c r="AV270" s="7">
        <f>IF(AND(AS270=1,Q270="Oui"),1,0)</f>
        <v/>
      </c>
      <c r="AW270" s="21">
        <f>IF(AND(AV270=1,AJ270&lt;&gt;""),AJ270,0)</f>
        <v/>
      </c>
      <c r="AX270" s="21">
        <f>IF(AND(AS270=1,Y270&lt;&gt;""),Y270,0)</f>
        <v/>
      </c>
      <c r="AY270" s="22">
        <f>IF(AND(AS270=1,AH270&lt;&gt;""),AH270,0)</f>
        <v/>
      </c>
      <c r="AZ270" s="22">
        <f>IF(AS270=1,SUM(AE270:AF270),0)</f>
        <v/>
      </c>
      <c r="BA270" s="22">
        <f>IF(AND(AS270=1,AC270="Hors forfait"),AY270,0)</f>
        <v/>
      </c>
      <c r="BB270" s="7">
        <f>IF(AND(AS270=1,AK270&lt;&gt;""),1,0)</f>
        <v/>
      </c>
      <c r="BC270" s="7">
        <f>IF(AND(BB270=1,AK270="Oui"),1,0)</f>
        <v/>
      </c>
      <c r="BD270" s="7">
        <f>IF(AND(AS270=1,AL270&lt;&gt;""),1,0)</f>
        <v/>
      </c>
      <c r="BE270" s="7">
        <f>IF(AND(BD270=1,AL270="Oui"),1,0)</f>
        <v/>
      </c>
      <c r="BF270" s="7">
        <f>IF(AND(AQ270=1,AM270="Non"),1,0)</f>
        <v/>
      </c>
      <c r="BG270" s="21">
        <f>IF(AND(BF270=1,Z270&lt;&gt;""),Z270,0)</f>
        <v/>
      </c>
      <c r="BH270" s="7">
        <f>IF(AND(BF270=1,AN270="Oui"),1,0)</f>
        <v/>
      </c>
      <c r="BI270" s="7">
        <f>IF(AS270=1,N270,"")</f>
        <v/>
      </c>
      <c r="BJ270" s="7">
        <f>IF(BF270=1,N270,"")</f>
        <v/>
      </c>
      <c r="BK270" s="7">
        <f>IF(BF270=1,M270,"")</f>
        <v/>
      </c>
      <c r="BL270" s="7">
        <f>IF(AR270=1,D270&amp;" | "&amp;J270,"")</f>
        <v/>
      </c>
      <c r="BM270" s="7">
        <f>IF(AND(AR270=1,AL270="Non"),D270,"")</f>
        <v/>
      </c>
      <c r="BN270" s="7">
        <f>IF(OR(AO270="",AO270="OK"),0,1)</f>
        <v/>
      </c>
    </row>
    <row r="271" ht="18" customHeight="1">
      <c r="A271" s="7" t="n"/>
      <c r="B271" s="7" t="n"/>
      <c r="C271" s="7" t="n"/>
      <c r="D271" s="7" t="n"/>
      <c r="E271" s="7" t="n"/>
      <c r="F271" s="7" t="n"/>
      <c r="G271" s="7" t="n"/>
      <c r="H271" s="7" t="n"/>
      <c r="I271" s="7" t="n"/>
      <c r="J271" s="7" t="n"/>
      <c r="K271" s="7" t="n"/>
      <c r="L271" s="7" t="n"/>
      <c r="M271" s="7" t="n"/>
      <c r="N271" s="7" t="n"/>
      <c r="O271" s="7" t="n"/>
      <c r="P271" s="7" t="n"/>
      <c r="Q271" s="7" t="n"/>
      <c r="R271" s="20" t="n"/>
      <c r="S271" s="16" t="n"/>
      <c r="T271" s="20" t="n"/>
      <c r="U271" s="20" t="n"/>
      <c r="V271" s="16" t="n"/>
      <c r="W271" s="16" t="n"/>
      <c r="X271" s="21" t="n"/>
      <c r="Y271" s="21" t="n"/>
      <c r="Z271" s="21" t="n"/>
      <c r="AA271" s="21" t="n"/>
      <c r="AB271" s="21" t="n"/>
      <c r="AC271" s="7" t="n"/>
      <c r="AD271" s="7" t="n"/>
      <c r="AE271" s="22" t="n"/>
      <c r="AF271" s="22" t="n"/>
      <c r="AG271" s="22" t="n"/>
      <c r="AH271" s="22">
        <f>IF(A271="","",SUM(AE271:AG271))</f>
        <v/>
      </c>
      <c r="AI271" s="21">
        <f>IF(AND(R271&lt;&gt;"",T271&lt;&gt;""),(T271-R271)*24,"")</f>
        <v/>
      </c>
      <c r="AJ271" s="21">
        <f>IF(AND(R271&lt;&gt;"",U271&lt;&gt;""),(U271-R271)*24,"")</f>
        <v/>
      </c>
      <c r="AK271" s="7">
        <f>IF(OR(AA271="",AI271=""),"",IF(AI271&lt;=AA271,"Oui","Non"))</f>
        <v/>
      </c>
      <c r="AL271" s="7">
        <f>IF(OR(AB271="",AJ271=""),"",IF(AJ271&lt;=AB271,"Oui","Non"))</f>
        <v/>
      </c>
      <c r="AM271" s="7">
        <f>IF(A271="","",IF(OR(N271="Réalisé",N271="Clôturé"),"Oui","Non"))</f>
        <v/>
      </c>
      <c r="AN271" s="7">
        <f>IF(AM271="","",IF(AND(AM271="Non",S271&lt;&gt;"",S271&lt;'Tableau de bord'!$C$7),"Oui","Non"))</f>
        <v/>
      </c>
      <c r="AO271" s="7">
        <f>IF(A271="","",IF(COUNTIF($A$5:$A$504,A271)&gt;1,"N° d’OT en double",IF(COUNTIF('Sites et équipements'!$D$5:$D$204,F271)=0,"Code installation inconnu",IF(OR(D271="",J271="",N271="",M271=""),"Champ obligatoire manquant",IF(AND(R271="",S271=""),"Date de demande ou planifiée manquante",IF(AND(AM271="Oui",V271=""),"Date de réalisation manquante",IF(AND(N271="Clôturé",W271=""),"Date de clôture manquante",IF(OR(AND(T271&lt;&gt;"",R271&lt;&gt;"",T271&lt;R271),AND(U271&lt;&gt;"",T271&lt;&gt;"",U271&lt;T271)),"Chronologie incohérente",IF(AND(Q271="Oui",U271=""),"Rétablissement non daté","OK")))))))))</f>
        <v/>
      </c>
      <c r="AP271" s="16">
        <f>IF(R271&lt;&gt;"",R271,IF(S271&lt;&gt;"",S271,""))</f>
        <v/>
      </c>
      <c r="AQ271" s="7">
        <f>IF(AND(A271&lt;&gt;"",OR('Tableau de bord'!$C$9="",D271='Tableau de bord'!$C$9),OR('Tableau de bord'!$C$10="",E271='Tableau de bord'!$C$10),OR('Tableau de bord'!$C$11="",G271='Tableau de bord'!$C$11),OR('Tableau de bord'!$C$12="",H271='Tableau de bord'!$C$12),OR('Tableau de bord'!$C$13="",J271='Tableau de bord'!$C$13),OR('Tableau de bord'!$C$14="",N271='Tableau de bord'!$C$14),OR('Tableau de bord'!$C$15="",M271='Tableau de bord'!$C$15),OR('Tableau de bord'!$C$16="",O271='Tableau de bord'!$C$16),OR('Tableau de bord'!$C$17="",AD271='Tableau de bord'!$C$17)),1,0)</f>
        <v/>
      </c>
      <c r="AR271" s="7">
        <f>IF(AND(A271&lt;&gt;"",AP271&lt;&gt;""),IF(AND(AP271&gt;='Tableau de bord'!$C$5,AP271&lt;'Tableau de bord'!$C$6+1),1,0),0)</f>
        <v/>
      </c>
      <c r="AS271" s="7">
        <f>IF(AND(AQ271=1,AR271=1),1,0)</f>
        <v/>
      </c>
      <c r="AT271" s="7">
        <f>IF(AND(AS271=1,J271="Corrective"),1,0)</f>
        <v/>
      </c>
      <c r="AU271" s="7">
        <f>IF(AND(AS271=1,J271="Préventive"),1,0)</f>
        <v/>
      </c>
      <c r="AV271" s="7">
        <f>IF(AND(AS271=1,Q271="Oui"),1,0)</f>
        <v/>
      </c>
      <c r="AW271" s="21">
        <f>IF(AND(AV271=1,AJ271&lt;&gt;""),AJ271,0)</f>
        <v/>
      </c>
      <c r="AX271" s="21">
        <f>IF(AND(AS271=1,Y271&lt;&gt;""),Y271,0)</f>
        <v/>
      </c>
      <c r="AY271" s="22">
        <f>IF(AND(AS271=1,AH271&lt;&gt;""),AH271,0)</f>
        <v/>
      </c>
      <c r="AZ271" s="22">
        <f>IF(AS271=1,SUM(AE271:AF271),0)</f>
        <v/>
      </c>
      <c r="BA271" s="22">
        <f>IF(AND(AS271=1,AC271="Hors forfait"),AY271,0)</f>
        <v/>
      </c>
      <c r="BB271" s="7">
        <f>IF(AND(AS271=1,AK271&lt;&gt;""),1,0)</f>
        <v/>
      </c>
      <c r="BC271" s="7">
        <f>IF(AND(BB271=1,AK271="Oui"),1,0)</f>
        <v/>
      </c>
      <c r="BD271" s="7">
        <f>IF(AND(AS271=1,AL271&lt;&gt;""),1,0)</f>
        <v/>
      </c>
      <c r="BE271" s="7">
        <f>IF(AND(BD271=1,AL271="Oui"),1,0)</f>
        <v/>
      </c>
      <c r="BF271" s="7">
        <f>IF(AND(AQ271=1,AM271="Non"),1,0)</f>
        <v/>
      </c>
      <c r="BG271" s="21">
        <f>IF(AND(BF271=1,Z271&lt;&gt;""),Z271,0)</f>
        <v/>
      </c>
      <c r="BH271" s="7">
        <f>IF(AND(BF271=1,AN271="Oui"),1,0)</f>
        <v/>
      </c>
      <c r="BI271" s="7">
        <f>IF(AS271=1,N271,"")</f>
        <v/>
      </c>
      <c r="BJ271" s="7">
        <f>IF(BF271=1,N271,"")</f>
        <v/>
      </c>
      <c r="BK271" s="7">
        <f>IF(BF271=1,M271,"")</f>
        <v/>
      </c>
      <c r="BL271" s="7">
        <f>IF(AR271=1,D271&amp;" | "&amp;J271,"")</f>
        <v/>
      </c>
      <c r="BM271" s="7">
        <f>IF(AND(AR271=1,AL271="Non"),D271,"")</f>
        <v/>
      </c>
      <c r="BN271" s="7">
        <f>IF(OR(AO271="",AO271="OK"),0,1)</f>
        <v/>
      </c>
    </row>
    <row r="272" ht="18" customHeight="1">
      <c r="A272" s="7" t="n"/>
      <c r="B272" s="7" t="n"/>
      <c r="C272" s="7" t="n"/>
      <c r="D272" s="7" t="n"/>
      <c r="E272" s="7" t="n"/>
      <c r="F272" s="7" t="n"/>
      <c r="G272" s="7" t="n"/>
      <c r="H272" s="7" t="n"/>
      <c r="I272" s="7" t="n"/>
      <c r="J272" s="7" t="n"/>
      <c r="K272" s="7" t="n"/>
      <c r="L272" s="7" t="n"/>
      <c r="M272" s="7" t="n"/>
      <c r="N272" s="7" t="n"/>
      <c r="O272" s="7" t="n"/>
      <c r="P272" s="7" t="n"/>
      <c r="Q272" s="7" t="n"/>
      <c r="R272" s="20" t="n"/>
      <c r="S272" s="16" t="n"/>
      <c r="T272" s="20" t="n"/>
      <c r="U272" s="20" t="n"/>
      <c r="V272" s="16" t="n"/>
      <c r="W272" s="16" t="n"/>
      <c r="X272" s="21" t="n"/>
      <c r="Y272" s="21" t="n"/>
      <c r="Z272" s="21" t="n"/>
      <c r="AA272" s="21" t="n"/>
      <c r="AB272" s="21" t="n"/>
      <c r="AC272" s="7" t="n"/>
      <c r="AD272" s="7" t="n"/>
      <c r="AE272" s="22" t="n"/>
      <c r="AF272" s="22" t="n"/>
      <c r="AG272" s="22" t="n"/>
      <c r="AH272" s="22">
        <f>IF(A272="","",SUM(AE272:AG272))</f>
        <v/>
      </c>
      <c r="AI272" s="21">
        <f>IF(AND(R272&lt;&gt;"",T272&lt;&gt;""),(T272-R272)*24,"")</f>
        <v/>
      </c>
      <c r="AJ272" s="21">
        <f>IF(AND(R272&lt;&gt;"",U272&lt;&gt;""),(U272-R272)*24,"")</f>
        <v/>
      </c>
      <c r="AK272" s="7">
        <f>IF(OR(AA272="",AI272=""),"",IF(AI272&lt;=AA272,"Oui","Non"))</f>
        <v/>
      </c>
      <c r="AL272" s="7">
        <f>IF(OR(AB272="",AJ272=""),"",IF(AJ272&lt;=AB272,"Oui","Non"))</f>
        <v/>
      </c>
      <c r="AM272" s="7">
        <f>IF(A272="","",IF(OR(N272="Réalisé",N272="Clôturé"),"Oui","Non"))</f>
        <v/>
      </c>
      <c r="AN272" s="7">
        <f>IF(AM272="","",IF(AND(AM272="Non",S272&lt;&gt;"",S272&lt;'Tableau de bord'!$C$7),"Oui","Non"))</f>
        <v/>
      </c>
      <c r="AO272" s="7">
        <f>IF(A272="","",IF(COUNTIF($A$5:$A$504,A272)&gt;1,"N° d’OT en double",IF(COUNTIF('Sites et équipements'!$D$5:$D$204,F272)=0,"Code installation inconnu",IF(OR(D272="",J272="",N272="",M272=""),"Champ obligatoire manquant",IF(AND(R272="",S272=""),"Date de demande ou planifiée manquante",IF(AND(AM272="Oui",V272=""),"Date de réalisation manquante",IF(AND(N272="Clôturé",W272=""),"Date de clôture manquante",IF(OR(AND(T272&lt;&gt;"",R272&lt;&gt;"",T272&lt;R272),AND(U272&lt;&gt;"",T272&lt;&gt;"",U272&lt;T272)),"Chronologie incohérente",IF(AND(Q272="Oui",U272=""),"Rétablissement non daté","OK")))))))))</f>
        <v/>
      </c>
      <c r="AP272" s="16">
        <f>IF(R272&lt;&gt;"",R272,IF(S272&lt;&gt;"",S272,""))</f>
        <v/>
      </c>
      <c r="AQ272" s="7">
        <f>IF(AND(A272&lt;&gt;"",OR('Tableau de bord'!$C$9="",D272='Tableau de bord'!$C$9),OR('Tableau de bord'!$C$10="",E272='Tableau de bord'!$C$10),OR('Tableau de bord'!$C$11="",G272='Tableau de bord'!$C$11),OR('Tableau de bord'!$C$12="",H272='Tableau de bord'!$C$12),OR('Tableau de bord'!$C$13="",J272='Tableau de bord'!$C$13),OR('Tableau de bord'!$C$14="",N272='Tableau de bord'!$C$14),OR('Tableau de bord'!$C$15="",M272='Tableau de bord'!$C$15),OR('Tableau de bord'!$C$16="",O272='Tableau de bord'!$C$16),OR('Tableau de bord'!$C$17="",AD272='Tableau de bord'!$C$17)),1,0)</f>
        <v/>
      </c>
      <c r="AR272" s="7">
        <f>IF(AND(A272&lt;&gt;"",AP272&lt;&gt;""),IF(AND(AP272&gt;='Tableau de bord'!$C$5,AP272&lt;'Tableau de bord'!$C$6+1),1,0),0)</f>
        <v/>
      </c>
      <c r="AS272" s="7">
        <f>IF(AND(AQ272=1,AR272=1),1,0)</f>
        <v/>
      </c>
      <c r="AT272" s="7">
        <f>IF(AND(AS272=1,J272="Corrective"),1,0)</f>
        <v/>
      </c>
      <c r="AU272" s="7">
        <f>IF(AND(AS272=1,J272="Préventive"),1,0)</f>
        <v/>
      </c>
      <c r="AV272" s="7">
        <f>IF(AND(AS272=1,Q272="Oui"),1,0)</f>
        <v/>
      </c>
      <c r="AW272" s="21">
        <f>IF(AND(AV272=1,AJ272&lt;&gt;""),AJ272,0)</f>
        <v/>
      </c>
      <c r="AX272" s="21">
        <f>IF(AND(AS272=1,Y272&lt;&gt;""),Y272,0)</f>
        <v/>
      </c>
      <c r="AY272" s="22">
        <f>IF(AND(AS272=1,AH272&lt;&gt;""),AH272,0)</f>
        <v/>
      </c>
      <c r="AZ272" s="22">
        <f>IF(AS272=1,SUM(AE272:AF272),0)</f>
        <v/>
      </c>
      <c r="BA272" s="22">
        <f>IF(AND(AS272=1,AC272="Hors forfait"),AY272,0)</f>
        <v/>
      </c>
      <c r="BB272" s="7">
        <f>IF(AND(AS272=1,AK272&lt;&gt;""),1,0)</f>
        <v/>
      </c>
      <c r="BC272" s="7">
        <f>IF(AND(BB272=1,AK272="Oui"),1,0)</f>
        <v/>
      </c>
      <c r="BD272" s="7">
        <f>IF(AND(AS272=1,AL272&lt;&gt;""),1,0)</f>
        <v/>
      </c>
      <c r="BE272" s="7">
        <f>IF(AND(BD272=1,AL272="Oui"),1,0)</f>
        <v/>
      </c>
      <c r="BF272" s="7">
        <f>IF(AND(AQ272=1,AM272="Non"),1,0)</f>
        <v/>
      </c>
      <c r="BG272" s="21">
        <f>IF(AND(BF272=1,Z272&lt;&gt;""),Z272,0)</f>
        <v/>
      </c>
      <c r="BH272" s="7">
        <f>IF(AND(BF272=1,AN272="Oui"),1,0)</f>
        <v/>
      </c>
      <c r="BI272" s="7">
        <f>IF(AS272=1,N272,"")</f>
        <v/>
      </c>
      <c r="BJ272" s="7">
        <f>IF(BF272=1,N272,"")</f>
        <v/>
      </c>
      <c r="BK272" s="7">
        <f>IF(BF272=1,M272,"")</f>
        <v/>
      </c>
      <c r="BL272" s="7">
        <f>IF(AR272=1,D272&amp;" | "&amp;J272,"")</f>
        <v/>
      </c>
      <c r="BM272" s="7">
        <f>IF(AND(AR272=1,AL272="Non"),D272,"")</f>
        <v/>
      </c>
      <c r="BN272" s="7">
        <f>IF(OR(AO272="",AO272="OK"),0,1)</f>
        <v/>
      </c>
    </row>
    <row r="273" ht="18" customHeight="1">
      <c r="A273" s="7" t="n"/>
      <c r="B273" s="7" t="n"/>
      <c r="C273" s="7" t="n"/>
      <c r="D273" s="7" t="n"/>
      <c r="E273" s="7" t="n"/>
      <c r="F273" s="7" t="n"/>
      <c r="G273" s="7" t="n"/>
      <c r="H273" s="7" t="n"/>
      <c r="I273" s="7" t="n"/>
      <c r="J273" s="7" t="n"/>
      <c r="K273" s="7" t="n"/>
      <c r="L273" s="7" t="n"/>
      <c r="M273" s="7" t="n"/>
      <c r="N273" s="7" t="n"/>
      <c r="O273" s="7" t="n"/>
      <c r="P273" s="7" t="n"/>
      <c r="Q273" s="7" t="n"/>
      <c r="R273" s="20" t="n"/>
      <c r="S273" s="16" t="n"/>
      <c r="T273" s="20" t="n"/>
      <c r="U273" s="20" t="n"/>
      <c r="V273" s="16" t="n"/>
      <c r="W273" s="16" t="n"/>
      <c r="X273" s="21" t="n"/>
      <c r="Y273" s="21" t="n"/>
      <c r="Z273" s="21" t="n"/>
      <c r="AA273" s="21" t="n"/>
      <c r="AB273" s="21" t="n"/>
      <c r="AC273" s="7" t="n"/>
      <c r="AD273" s="7" t="n"/>
      <c r="AE273" s="22" t="n"/>
      <c r="AF273" s="22" t="n"/>
      <c r="AG273" s="22" t="n"/>
      <c r="AH273" s="22">
        <f>IF(A273="","",SUM(AE273:AG273))</f>
        <v/>
      </c>
      <c r="AI273" s="21">
        <f>IF(AND(R273&lt;&gt;"",T273&lt;&gt;""),(T273-R273)*24,"")</f>
        <v/>
      </c>
      <c r="AJ273" s="21">
        <f>IF(AND(R273&lt;&gt;"",U273&lt;&gt;""),(U273-R273)*24,"")</f>
        <v/>
      </c>
      <c r="AK273" s="7">
        <f>IF(OR(AA273="",AI273=""),"",IF(AI273&lt;=AA273,"Oui","Non"))</f>
        <v/>
      </c>
      <c r="AL273" s="7">
        <f>IF(OR(AB273="",AJ273=""),"",IF(AJ273&lt;=AB273,"Oui","Non"))</f>
        <v/>
      </c>
      <c r="AM273" s="7">
        <f>IF(A273="","",IF(OR(N273="Réalisé",N273="Clôturé"),"Oui","Non"))</f>
        <v/>
      </c>
      <c r="AN273" s="7">
        <f>IF(AM273="","",IF(AND(AM273="Non",S273&lt;&gt;"",S273&lt;'Tableau de bord'!$C$7),"Oui","Non"))</f>
        <v/>
      </c>
      <c r="AO273" s="7">
        <f>IF(A273="","",IF(COUNTIF($A$5:$A$504,A273)&gt;1,"N° d’OT en double",IF(COUNTIF('Sites et équipements'!$D$5:$D$204,F273)=0,"Code installation inconnu",IF(OR(D273="",J273="",N273="",M273=""),"Champ obligatoire manquant",IF(AND(R273="",S273=""),"Date de demande ou planifiée manquante",IF(AND(AM273="Oui",V273=""),"Date de réalisation manquante",IF(AND(N273="Clôturé",W273=""),"Date de clôture manquante",IF(OR(AND(T273&lt;&gt;"",R273&lt;&gt;"",T273&lt;R273),AND(U273&lt;&gt;"",T273&lt;&gt;"",U273&lt;T273)),"Chronologie incohérente",IF(AND(Q273="Oui",U273=""),"Rétablissement non daté","OK")))))))))</f>
        <v/>
      </c>
      <c r="AP273" s="16">
        <f>IF(R273&lt;&gt;"",R273,IF(S273&lt;&gt;"",S273,""))</f>
        <v/>
      </c>
      <c r="AQ273" s="7">
        <f>IF(AND(A273&lt;&gt;"",OR('Tableau de bord'!$C$9="",D273='Tableau de bord'!$C$9),OR('Tableau de bord'!$C$10="",E273='Tableau de bord'!$C$10),OR('Tableau de bord'!$C$11="",G273='Tableau de bord'!$C$11),OR('Tableau de bord'!$C$12="",H273='Tableau de bord'!$C$12),OR('Tableau de bord'!$C$13="",J273='Tableau de bord'!$C$13),OR('Tableau de bord'!$C$14="",N273='Tableau de bord'!$C$14),OR('Tableau de bord'!$C$15="",M273='Tableau de bord'!$C$15),OR('Tableau de bord'!$C$16="",O273='Tableau de bord'!$C$16),OR('Tableau de bord'!$C$17="",AD273='Tableau de bord'!$C$17)),1,0)</f>
        <v/>
      </c>
      <c r="AR273" s="7">
        <f>IF(AND(A273&lt;&gt;"",AP273&lt;&gt;""),IF(AND(AP273&gt;='Tableau de bord'!$C$5,AP273&lt;'Tableau de bord'!$C$6+1),1,0),0)</f>
        <v/>
      </c>
      <c r="AS273" s="7">
        <f>IF(AND(AQ273=1,AR273=1),1,0)</f>
        <v/>
      </c>
      <c r="AT273" s="7">
        <f>IF(AND(AS273=1,J273="Corrective"),1,0)</f>
        <v/>
      </c>
      <c r="AU273" s="7">
        <f>IF(AND(AS273=1,J273="Préventive"),1,0)</f>
        <v/>
      </c>
      <c r="AV273" s="7">
        <f>IF(AND(AS273=1,Q273="Oui"),1,0)</f>
        <v/>
      </c>
      <c r="AW273" s="21">
        <f>IF(AND(AV273=1,AJ273&lt;&gt;""),AJ273,0)</f>
        <v/>
      </c>
      <c r="AX273" s="21">
        <f>IF(AND(AS273=1,Y273&lt;&gt;""),Y273,0)</f>
        <v/>
      </c>
      <c r="AY273" s="22">
        <f>IF(AND(AS273=1,AH273&lt;&gt;""),AH273,0)</f>
        <v/>
      </c>
      <c r="AZ273" s="22">
        <f>IF(AS273=1,SUM(AE273:AF273),0)</f>
        <v/>
      </c>
      <c r="BA273" s="22">
        <f>IF(AND(AS273=1,AC273="Hors forfait"),AY273,0)</f>
        <v/>
      </c>
      <c r="BB273" s="7">
        <f>IF(AND(AS273=1,AK273&lt;&gt;""),1,0)</f>
        <v/>
      </c>
      <c r="BC273" s="7">
        <f>IF(AND(BB273=1,AK273="Oui"),1,0)</f>
        <v/>
      </c>
      <c r="BD273" s="7">
        <f>IF(AND(AS273=1,AL273&lt;&gt;""),1,0)</f>
        <v/>
      </c>
      <c r="BE273" s="7">
        <f>IF(AND(BD273=1,AL273="Oui"),1,0)</f>
        <v/>
      </c>
      <c r="BF273" s="7">
        <f>IF(AND(AQ273=1,AM273="Non"),1,0)</f>
        <v/>
      </c>
      <c r="BG273" s="21">
        <f>IF(AND(BF273=1,Z273&lt;&gt;""),Z273,0)</f>
        <v/>
      </c>
      <c r="BH273" s="7">
        <f>IF(AND(BF273=1,AN273="Oui"),1,0)</f>
        <v/>
      </c>
      <c r="BI273" s="7">
        <f>IF(AS273=1,N273,"")</f>
        <v/>
      </c>
      <c r="BJ273" s="7">
        <f>IF(BF273=1,N273,"")</f>
        <v/>
      </c>
      <c r="BK273" s="7">
        <f>IF(BF273=1,M273,"")</f>
        <v/>
      </c>
      <c r="BL273" s="7">
        <f>IF(AR273=1,D273&amp;" | "&amp;J273,"")</f>
        <v/>
      </c>
      <c r="BM273" s="7">
        <f>IF(AND(AR273=1,AL273="Non"),D273,"")</f>
        <v/>
      </c>
      <c r="BN273" s="7">
        <f>IF(OR(AO273="",AO273="OK"),0,1)</f>
        <v/>
      </c>
    </row>
    <row r="274" ht="18" customHeight="1">
      <c r="A274" s="7" t="n"/>
      <c r="B274" s="7" t="n"/>
      <c r="C274" s="7" t="n"/>
      <c r="D274" s="7" t="n"/>
      <c r="E274" s="7" t="n"/>
      <c r="F274" s="7" t="n"/>
      <c r="G274" s="7" t="n"/>
      <c r="H274" s="7" t="n"/>
      <c r="I274" s="7" t="n"/>
      <c r="J274" s="7" t="n"/>
      <c r="K274" s="7" t="n"/>
      <c r="L274" s="7" t="n"/>
      <c r="M274" s="7" t="n"/>
      <c r="N274" s="7" t="n"/>
      <c r="O274" s="7" t="n"/>
      <c r="P274" s="7" t="n"/>
      <c r="Q274" s="7" t="n"/>
      <c r="R274" s="20" t="n"/>
      <c r="S274" s="16" t="n"/>
      <c r="T274" s="20" t="n"/>
      <c r="U274" s="20" t="n"/>
      <c r="V274" s="16" t="n"/>
      <c r="W274" s="16" t="n"/>
      <c r="X274" s="21" t="n"/>
      <c r="Y274" s="21" t="n"/>
      <c r="Z274" s="21" t="n"/>
      <c r="AA274" s="21" t="n"/>
      <c r="AB274" s="21" t="n"/>
      <c r="AC274" s="7" t="n"/>
      <c r="AD274" s="7" t="n"/>
      <c r="AE274" s="22" t="n"/>
      <c r="AF274" s="22" t="n"/>
      <c r="AG274" s="22" t="n"/>
      <c r="AH274" s="22">
        <f>IF(A274="","",SUM(AE274:AG274))</f>
        <v/>
      </c>
      <c r="AI274" s="21">
        <f>IF(AND(R274&lt;&gt;"",T274&lt;&gt;""),(T274-R274)*24,"")</f>
        <v/>
      </c>
      <c r="AJ274" s="21">
        <f>IF(AND(R274&lt;&gt;"",U274&lt;&gt;""),(U274-R274)*24,"")</f>
        <v/>
      </c>
      <c r="AK274" s="7">
        <f>IF(OR(AA274="",AI274=""),"",IF(AI274&lt;=AA274,"Oui","Non"))</f>
        <v/>
      </c>
      <c r="AL274" s="7">
        <f>IF(OR(AB274="",AJ274=""),"",IF(AJ274&lt;=AB274,"Oui","Non"))</f>
        <v/>
      </c>
      <c r="AM274" s="7">
        <f>IF(A274="","",IF(OR(N274="Réalisé",N274="Clôturé"),"Oui","Non"))</f>
        <v/>
      </c>
      <c r="AN274" s="7">
        <f>IF(AM274="","",IF(AND(AM274="Non",S274&lt;&gt;"",S274&lt;'Tableau de bord'!$C$7),"Oui","Non"))</f>
        <v/>
      </c>
      <c r="AO274" s="7">
        <f>IF(A274="","",IF(COUNTIF($A$5:$A$504,A274)&gt;1,"N° d’OT en double",IF(COUNTIF('Sites et équipements'!$D$5:$D$204,F274)=0,"Code installation inconnu",IF(OR(D274="",J274="",N274="",M274=""),"Champ obligatoire manquant",IF(AND(R274="",S274=""),"Date de demande ou planifiée manquante",IF(AND(AM274="Oui",V274=""),"Date de réalisation manquante",IF(AND(N274="Clôturé",W274=""),"Date de clôture manquante",IF(OR(AND(T274&lt;&gt;"",R274&lt;&gt;"",T274&lt;R274),AND(U274&lt;&gt;"",T274&lt;&gt;"",U274&lt;T274)),"Chronologie incohérente",IF(AND(Q274="Oui",U274=""),"Rétablissement non daté","OK")))))))))</f>
        <v/>
      </c>
      <c r="AP274" s="16">
        <f>IF(R274&lt;&gt;"",R274,IF(S274&lt;&gt;"",S274,""))</f>
        <v/>
      </c>
      <c r="AQ274" s="7">
        <f>IF(AND(A274&lt;&gt;"",OR('Tableau de bord'!$C$9="",D274='Tableau de bord'!$C$9),OR('Tableau de bord'!$C$10="",E274='Tableau de bord'!$C$10),OR('Tableau de bord'!$C$11="",G274='Tableau de bord'!$C$11),OR('Tableau de bord'!$C$12="",H274='Tableau de bord'!$C$12),OR('Tableau de bord'!$C$13="",J274='Tableau de bord'!$C$13),OR('Tableau de bord'!$C$14="",N274='Tableau de bord'!$C$14),OR('Tableau de bord'!$C$15="",M274='Tableau de bord'!$C$15),OR('Tableau de bord'!$C$16="",O274='Tableau de bord'!$C$16),OR('Tableau de bord'!$C$17="",AD274='Tableau de bord'!$C$17)),1,0)</f>
        <v/>
      </c>
      <c r="AR274" s="7">
        <f>IF(AND(A274&lt;&gt;"",AP274&lt;&gt;""),IF(AND(AP274&gt;='Tableau de bord'!$C$5,AP274&lt;'Tableau de bord'!$C$6+1),1,0),0)</f>
        <v/>
      </c>
      <c r="AS274" s="7">
        <f>IF(AND(AQ274=1,AR274=1),1,0)</f>
        <v/>
      </c>
      <c r="AT274" s="7">
        <f>IF(AND(AS274=1,J274="Corrective"),1,0)</f>
        <v/>
      </c>
      <c r="AU274" s="7">
        <f>IF(AND(AS274=1,J274="Préventive"),1,0)</f>
        <v/>
      </c>
      <c r="AV274" s="7">
        <f>IF(AND(AS274=1,Q274="Oui"),1,0)</f>
        <v/>
      </c>
      <c r="AW274" s="21">
        <f>IF(AND(AV274=1,AJ274&lt;&gt;""),AJ274,0)</f>
        <v/>
      </c>
      <c r="AX274" s="21">
        <f>IF(AND(AS274=1,Y274&lt;&gt;""),Y274,0)</f>
        <v/>
      </c>
      <c r="AY274" s="22">
        <f>IF(AND(AS274=1,AH274&lt;&gt;""),AH274,0)</f>
        <v/>
      </c>
      <c r="AZ274" s="22">
        <f>IF(AS274=1,SUM(AE274:AF274),0)</f>
        <v/>
      </c>
      <c r="BA274" s="22">
        <f>IF(AND(AS274=1,AC274="Hors forfait"),AY274,0)</f>
        <v/>
      </c>
      <c r="BB274" s="7">
        <f>IF(AND(AS274=1,AK274&lt;&gt;""),1,0)</f>
        <v/>
      </c>
      <c r="BC274" s="7">
        <f>IF(AND(BB274=1,AK274="Oui"),1,0)</f>
        <v/>
      </c>
      <c r="BD274" s="7">
        <f>IF(AND(AS274=1,AL274&lt;&gt;""),1,0)</f>
        <v/>
      </c>
      <c r="BE274" s="7">
        <f>IF(AND(BD274=1,AL274="Oui"),1,0)</f>
        <v/>
      </c>
      <c r="BF274" s="7">
        <f>IF(AND(AQ274=1,AM274="Non"),1,0)</f>
        <v/>
      </c>
      <c r="BG274" s="21">
        <f>IF(AND(BF274=1,Z274&lt;&gt;""),Z274,0)</f>
        <v/>
      </c>
      <c r="BH274" s="7">
        <f>IF(AND(BF274=1,AN274="Oui"),1,0)</f>
        <v/>
      </c>
      <c r="BI274" s="7">
        <f>IF(AS274=1,N274,"")</f>
        <v/>
      </c>
      <c r="BJ274" s="7">
        <f>IF(BF274=1,N274,"")</f>
        <v/>
      </c>
      <c r="BK274" s="7">
        <f>IF(BF274=1,M274,"")</f>
        <v/>
      </c>
      <c r="BL274" s="7">
        <f>IF(AR274=1,D274&amp;" | "&amp;J274,"")</f>
        <v/>
      </c>
      <c r="BM274" s="7">
        <f>IF(AND(AR274=1,AL274="Non"),D274,"")</f>
        <v/>
      </c>
      <c r="BN274" s="7">
        <f>IF(OR(AO274="",AO274="OK"),0,1)</f>
        <v/>
      </c>
    </row>
    <row r="275" ht="18" customHeight="1">
      <c r="A275" s="7" t="n"/>
      <c r="B275" s="7" t="n"/>
      <c r="C275" s="7" t="n"/>
      <c r="D275" s="7" t="n"/>
      <c r="E275" s="7" t="n"/>
      <c r="F275" s="7" t="n"/>
      <c r="G275" s="7" t="n"/>
      <c r="H275" s="7" t="n"/>
      <c r="I275" s="7" t="n"/>
      <c r="J275" s="7" t="n"/>
      <c r="K275" s="7" t="n"/>
      <c r="L275" s="7" t="n"/>
      <c r="M275" s="7" t="n"/>
      <c r="N275" s="7" t="n"/>
      <c r="O275" s="7" t="n"/>
      <c r="P275" s="7" t="n"/>
      <c r="Q275" s="7" t="n"/>
      <c r="R275" s="20" t="n"/>
      <c r="S275" s="16" t="n"/>
      <c r="T275" s="20" t="n"/>
      <c r="U275" s="20" t="n"/>
      <c r="V275" s="16" t="n"/>
      <c r="W275" s="16" t="n"/>
      <c r="X275" s="21" t="n"/>
      <c r="Y275" s="21" t="n"/>
      <c r="Z275" s="21" t="n"/>
      <c r="AA275" s="21" t="n"/>
      <c r="AB275" s="21" t="n"/>
      <c r="AC275" s="7" t="n"/>
      <c r="AD275" s="7" t="n"/>
      <c r="AE275" s="22" t="n"/>
      <c r="AF275" s="22" t="n"/>
      <c r="AG275" s="22" t="n"/>
      <c r="AH275" s="22">
        <f>IF(A275="","",SUM(AE275:AG275))</f>
        <v/>
      </c>
      <c r="AI275" s="21">
        <f>IF(AND(R275&lt;&gt;"",T275&lt;&gt;""),(T275-R275)*24,"")</f>
        <v/>
      </c>
      <c r="AJ275" s="21">
        <f>IF(AND(R275&lt;&gt;"",U275&lt;&gt;""),(U275-R275)*24,"")</f>
        <v/>
      </c>
      <c r="AK275" s="7">
        <f>IF(OR(AA275="",AI275=""),"",IF(AI275&lt;=AA275,"Oui","Non"))</f>
        <v/>
      </c>
      <c r="AL275" s="7">
        <f>IF(OR(AB275="",AJ275=""),"",IF(AJ275&lt;=AB275,"Oui","Non"))</f>
        <v/>
      </c>
      <c r="AM275" s="7">
        <f>IF(A275="","",IF(OR(N275="Réalisé",N275="Clôturé"),"Oui","Non"))</f>
        <v/>
      </c>
      <c r="AN275" s="7">
        <f>IF(AM275="","",IF(AND(AM275="Non",S275&lt;&gt;"",S275&lt;'Tableau de bord'!$C$7),"Oui","Non"))</f>
        <v/>
      </c>
      <c r="AO275" s="7">
        <f>IF(A275="","",IF(COUNTIF($A$5:$A$504,A275)&gt;1,"N° d’OT en double",IF(COUNTIF('Sites et équipements'!$D$5:$D$204,F275)=0,"Code installation inconnu",IF(OR(D275="",J275="",N275="",M275=""),"Champ obligatoire manquant",IF(AND(R275="",S275=""),"Date de demande ou planifiée manquante",IF(AND(AM275="Oui",V275=""),"Date de réalisation manquante",IF(AND(N275="Clôturé",W275=""),"Date de clôture manquante",IF(OR(AND(T275&lt;&gt;"",R275&lt;&gt;"",T275&lt;R275),AND(U275&lt;&gt;"",T275&lt;&gt;"",U275&lt;T275)),"Chronologie incohérente",IF(AND(Q275="Oui",U275=""),"Rétablissement non daté","OK")))))))))</f>
        <v/>
      </c>
      <c r="AP275" s="16">
        <f>IF(R275&lt;&gt;"",R275,IF(S275&lt;&gt;"",S275,""))</f>
        <v/>
      </c>
      <c r="AQ275" s="7">
        <f>IF(AND(A275&lt;&gt;"",OR('Tableau de bord'!$C$9="",D275='Tableau de bord'!$C$9),OR('Tableau de bord'!$C$10="",E275='Tableau de bord'!$C$10),OR('Tableau de bord'!$C$11="",G275='Tableau de bord'!$C$11),OR('Tableau de bord'!$C$12="",H275='Tableau de bord'!$C$12),OR('Tableau de bord'!$C$13="",J275='Tableau de bord'!$C$13),OR('Tableau de bord'!$C$14="",N275='Tableau de bord'!$C$14),OR('Tableau de bord'!$C$15="",M275='Tableau de bord'!$C$15),OR('Tableau de bord'!$C$16="",O275='Tableau de bord'!$C$16),OR('Tableau de bord'!$C$17="",AD275='Tableau de bord'!$C$17)),1,0)</f>
        <v/>
      </c>
      <c r="AR275" s="7">
        <f>IF(AND(A275&lt;&gt;"",AP275&lt;&gt;""),IF(AND(AP275&gt;='Tableau de bord'!$C$5,AP275&lt;'Tableau de bord'!$C$6+1),1,0),0)</f>
        <v/>
      </c>
      <c r="AS275" s="7">
        <f>IF(AND(AQ275=1,AR275=1),1,0)</f>
        <v/>
      </c>
      <c r="AT275" s="7">
        <f>IF(AND(AS275=1,J275="Corrective"),1,0)</f>
        <v/>
      </c>
      <c r="AU275" s="7">
        <f>IF(AND(AS275=1,J275="Préventive"),1,0)</f>
        <v/>
      </c>
      <c r="AV275" s="7">
        <f>IF(AND(AS275=1,Q275="Oui"),1,0)</f>
        <v/>
      </c>
      <c r="AW275" s="21">
        <f>IF(AND(AV275=1,AJ275&lt;&gt;""),AJ275,0)</f>
        <v/>
      </c>
      <c r="AX275" s="21">
        <f>IF(AND(AS275=1,Y275&lt;&gt;""),Y275,0)</f>
        <v/>
      </c>
      <c r="AY275" s="22">
        <f>IF(AND(AS275=1,AH275&lt;&gt;""),AH275,0)</f>
        <v/>
      </c>
      <c r="AZ275" s="22">
        <f>IF(AS275=1,SUM(AE275:AF275),0)</f>
        <v/>
      </c>
      <c r="BA275" s="22">
        <f>IF(AND(AS275=1,AC275="Hors forfait"),AY275,0)</f>
        <v/>
      </c>
      <c r="BB275" s="7">
        <f>IF(AND(AS275=1,AK275&lt;&gt;""),1,0)</f>
        <v/>
      </c>
      <c r="BC275" s="7">
        <f>IF(AND(BB275=1,AK275="Oui"),1,0)</f>
        <v/>
      </c>
      <c r="BD275" s="7">
        <f>IF(AND(AS275=1,AL275&lt;&gt;""),1,0)</f>
        <v/>
      </c>
      <c r="BE275" s="7">
        <f>IF(AND(BD275=1,AL275="Oui"),1,0)</f>
        <v/>
      </c>
      <c r="BF275" s="7">
        <f>IF(AND(AQ275=1,AM275="Non"),1,0)</f>
        <v/>
      </c>
      <c r="BG275" s="21">
        <f>IF(AND(BF275=1,Z275&lt;&gt;""),Z275,0)</f>
        <v/>
      </c>
      <c r="BH275" s="7">
        <f>IF(AND(BF275=1,AN275="Oui"),1,0)</f>
        <v/>
      </c>
      <c r="BI275" s="7">
        <f>IF(AS275=1,N275,"")</f>
        <v/>
      </c>
      <c r="BJ275" s="7">
        <f>IF(BF275=1,N275,"")</f>
        <v/>
      </c>
      <c r="BK275" s="7">
        <f>IF(BF275=1,M275,"")</f>
        <v/>
      </c>
      <c r="BL275" s="7">
        <f>IF(AR275=1,D275&amp;" | "&amp;J275,"")</f>
        <v/>
      </c>
      <c r="BM275" s="7">
        <f>IF(AND(AR275=1,AL275="Non"),D275,"")</f>
        <v/>
      </c>
      <c r="BN275" s="7">
        <f>IF(OR(AO275="",AO275="OK"),0,1)</f>
        <v/>
      </c>
    </row>
    <row r="276" ht="18" customHeight="1">
      <c r="A276" s="7" t="n"/>
      <c r="B276" s="7" t="n"/>
      <c r="C276" s="7" t="n"/>
      <c r="D276" s="7" t="n"/>
      <c r="E276" s="7" t="n"/>
      <c r="F276" s="7" t="n"/>
      <c r="G276" s="7" t="n"/>
      <c r="H276" s="7" t="n"/>
      <c r="I276" s="7" t="n"/>
      <c r="J276" s="7" t="n"/>
      <c r="K276" s="7" t="n"/>
      <c r="L276" s="7" t="n"/>
      <c r="M276" s="7" t="n"/>
      <c r="N276" s="7" t="n"/>
      <c r="O276" s="7" t="n"/>
      <c r="P276" s="7" t="n"/>
      <c r="Q276" s="7" t="n"/>
      <c r="R276" s="20" t="n"/>
      <c r="S276" s="16" t="n"/>
      <c r="T276" s="20" t="n"/>
      <c r="U276" s="20" t="n"/>
      <c r="V276" s="16" t="n"/>
      <c r="W276" s="16" t="n"/>
      <c r="X276" s="21" t="n"/>
      <c r="Y276" s="21" t="n"/>
      <c r="Z276" s="21" t="n"/>
      <c r="AA276" s="21" t="n"/>
      <c r="AB276" s="21" t="n"/>
      <c r="AC276" s="7" t="n"/>
      <c r="AD276" s="7" t="n"/>
      <c r="AE276" s="22" t="n"/>
      <c r="AF276" s="22" t="n"/>
      <c r="AG276" s="22" t="n"/>
      <c r="AH276" s="22">
        <f>IF(A276="","",SUM(AE276:AG276))</f>
        <v/>
      </c>
      <c r="AI276" s="21">
        <f>IF(AND(R276&lt;&gt;"",T276&lt;&gt;""),(T276-R276)*24,"")</f>
        <v/>
      </c>
      <c r="AJ276" s="21">
        <f>IF(AND(R276&lt;&gt;"",U276&lt;&gt;""),(U276-R276)*24,"")</f>
        <v/>
      </c>
      <c r="AK276" s="7">
        <f>IF(OR(AA276="",AI276=""),"",IF(AI276&lt;=AA276,"Oui","Non"))</f>
        <v/>
      </c>
      <c r="AL276" s="7">
        <f>IF(OR(AB276="",AJ276=""),"",IF(AJ276&lt;=AB276,"Oui","Non"))</f>
        <v/>
      </c>
      <c r="AM276" s="7">
        <f>IF(A276="","",IF(OR(N276="Réalisé",N276="Clôturé"),"Oui","Non"))</f>
        <v/>
      </c>
      <c r="AN276" s="7">
        <f>IF(AM276="","",IF(AND(AM276="Non",S276&lt;&gt;"",S276&lt;'Tableau de bord'!$C$7),"Oui","Non"))</f>
        <v/>
      </c>
      <c r="AO276" s="7">
        <f>IF(A276="","",IF(COUNTIF($A$5:$A$504,A276)&gt;1,"N° d’OT en double",IF(COUNTIF('Sites et équipements'!$D$5:$D$204,F276)=0,"Code installation inconnu",IF(OR(D276="",J276="",N276="",M276=""),"Champ obligatoire manquant",IF(AND(R276="",S276=""),"Date de demande ou planifiée manquante",IF(AND(AM276="Oui",V276=""),"Date de réalisation manquante",IF(AND(N276="Clôturé",W276=""),"Date de clôture manquante",IF(OR(AND(T276&lt;&gt;"",R276&lt;&gt;"",T276&lt;R276),AND(U276&lt;&gt;"",T276&lt;&gt;"",U276&lt;T276)),"Chronologie incohérente",IF(AND(Q276="Oui",U276=""),"Rétablissement non daté","OK")))))))))</f>
        <v/>
      </c>
      <c r="AP276" s="16">
        <f>IF(R276&lt;&gt;"",R276,IF(S276&lt;&gt;"",S276,""))</f>
        <v/>
      </c>
      <c r="AQ276" s="7">
        <f>IF(AND(A276&lt;&gt;"",OR('Tableau de bord'!$C$9="",D276='Tableau de bord'!$C$9),OR('Tableau de bord'!$C$10="",E276='Tableau de bord'!$C$10),OR('Tableau de bord'!$C$11="",G276='Tableau de bord'!$C$11),OR('Tableau de bord'!$C$12="",H276='Tableau de bord'!$C$12),OR('Tableau de bord'!$C$13="",J276='Tableau de bord'!$C$13),OR('Tableau de bord'!$C$14="",N276='Tableau de bord'!$C$14),OR('Tableau de bord'!$C$15="",M276='Tableau de bord'!$C$15),OR('Tableau de bord'!$C$16="",O276='Tableau de bord'!$C$16),OR('Tableau de bord'!$C$17="",AD276='Tableau de bord'!$C$17)),1,0)</f>
        <v/>
      </c>
      <c r="AR276" s="7">
        <f>IF(AND(A276&lt;&gt;"",AP276&lt;&gt;""),IF(AND(AP276&gt;='Tableau de bord'!$C$5,AP276&lt;'Tableau de bord'!$C$6+1),1,0),0)</f>
        <v/>
      </c>
      <c r="AS276" s="7">
        <f>IF(AND(AQ276=1,AR276=1),1,0)</f>
        <v/>
      </c>
      <c r="AT276" s="7">
        <f>IF(AND(AS276=1,J276="Corrective"),1,0)</f>
        <v/>
      </c>
      <c r="AU276" s="7">
        <f>IF(AND(AS276=1,J276="Préventive"),1,0)</f>
        <v/>
      </c>
      <c r="AV276" s="7">
        <f>IF(AND(AS276=1,Q276="Oui"),1,0)</f>
        <v/>
      </c>
      <c r="AW276" s="21">
        <f>IF(AND(AV276=1,AJ276&lt;&gt;""),AJ276,0)</f>
        <v/>
      </c>
      <c r="AX276" s="21">
        <f>IF(AND(AS276=1,Y276&lt;&gt;""),Y276,0)</f>
        <v/>
      </c>
      <c r="AY276" s="22">
        <f>IF(AND(AS276=1,AH276&lt;&gt;""),AH276,0)</f>
        <v/>
      </c>
      <c r="AZ276" s="22">
        <f>IF(AS276=1,SUM(AE276:AF276),0)</f>
        <v/>
      </c>
      <c r="BA276" s="22">
        <f>IF(AND(AS276=1,AC276="Hors forfait"),AY276,0)</f>
        <v/>
      </c>
      <c r="BB276" s="7">
        <f>IF(AND(AS276=1,AK276&lt;&gt;""),1,0)</f>
        <v/>
      </c>
      <c r="BC276" s="7">
        <f>IF(AND(BB276=1,AK276="Oui"),1,0)</f>
        <v/>
      </c>
      <c r="BD276" s="7">
        <f>IF(AND(AS276=1,AL276&lt;&gt;""),1,0)</f>
        <v/>
      </c>
      <c r="BE276" s="7">
        <f>IF(AND(BD276=1,AL276="Oui"),1,0)</f>
        <v/>
      </c>
      <c r="BF276" s="7">
        <f>IF(AND(AQ276=1,AM276="Non"),1,0)</f>
        <v/>
      </c>
      <c r="BG276" s="21">
        <f>IF(AND(BF276=1,Z276&lt;&gt;""),Z276,0)</f>
        <v/>
      </c>
      <c r="BH276" s="7">
        <f>IF(AND(BF276=1,AN276="Oui"),1,0)</f>
        <v/>
      </c>
      <c r="BI276" s="7">
        <f>IF(AS276=1,N276,"")</f>
        <v/>
      </c>
      <c r="BJ276" s="7">
        <f>IF(BF276=1,N276,"")</f>
        <v/>
      </c>
      <c r="BK276" s="7">
        <f>IF(BF276=1,M276,"")</f>
        <v/>
      </c>
      <c r="BL276" s="7">
        <f>IF(AR276=1,D276&amp;" | "&amp;J276,"")</f>
        <v/>
      </c>
      <c r="BM276" s="7">
        <f>IF(AND(AR276=1,AL276="Non"),D276,"")</f>
        <v/>
      </c>
      <c r="BN276" s="7">
        <f>IF(OR(AO276="",AO276="OK"),0,1)</f>
        <v/>
      </c>
    </row>
    <row r="277" ht="18" customHeight="1">
      <c r="A277" s="7" t="n"/>
      <c r="B277" s="7" t="n"/>
      <c r="C277" s="7" t="n"/>
      <c r="D277" s="7" t="n"/>
      <c r="E277" s="7" t="n"/>
      <c r="F277" s="7" t="n"/>
      <c r="G277" s="7" t="n"/>
      <c r="H277" s="7" t="n"/>
      <c r="I277" s="7" t="n"/>
      <c r="J277" s="7" t="n"/>
      <c r="K277" s="7" t="n"/>
      <c r="L277" s="7" t="n"/>
      <c r="M277" s="7" t="n"/>
      <c r="N277" s="7" t="n"/>
      <c r="O277" s="7" t="n"/>
      <c r="P277" s="7" t="n"/>
      <c r="Q277" s="7" t="n"/>
      <c r="R277" s="20" t="n"/>
      <c r="S277" s="16" t="n"/>
      <c r="T277" s="20" t="n"/>
      <c r="U277" s="20" t="n"/>
      <c r="V277" s="16" t="n"/>
      <c r="W277" s="16" t="n"/>
      <c r="X277" s="21" t="n"/>
      <c r="Y277" s="21" t="n"/>
      <c r="Z277" s="21" t="n"/>
      <c r="AA277" s="21" t="n"/>
      <c r="AB277" s="21" t="n"/>
      <c r="AC277" s="7" t="n"/>
      <c r="AD277" s="7" t="n"/>
      <c r="AE277" s="22" t="n"/>
      <c r="AF277" s="22" t="n"/>
      <c r="AG277" s="22" t="n"/>
      <c r="AH277" s="22">
        <f>IF(A277="","",SUM(AE277:AG277))</f>
        <v/>
      </c>
      <c r="AI277" s="21">
        <f>IF(AND(R277&lt;&gt;"",T277&lt;&gt;""),(T277-R277)*24,"")</f>
        <v/>
      </c>
      <c r="AJ277" s="21">
        <f>IF(AND(R277&lt;&gt;"",U277&lt;&gt;""),(U277-R277)*24,"")</f>
        <v/>
      </c>
      <c r="AK277" s="7">
        <f>IF(OR(AA277="",AI277=""),"",IF(AI277&lt;=AA277,"Oui","Non"))</f>
        <v/>
      </c>
      <c r="AL277" s="7">
        <f>IF(OR(AB277="",AJ277=""),"",IF(AJ277&lt;=AB277,"Oui","Non"))</f>
        <v/>
      </c>
      <c r="AM277" s="7">
        <f>IF(A277="","",IF(OR(N277="Réalisé",N277="Clôturé"),"Oui","Non"))</f>
        <v/>
      </c>
      <c r="AN277" s="7">
        <f>IF(AM277="","",IF(AND(AM277="Non",S277&lt;&gt;"",S277&lt;'Tableau de bord'!$C$7),"Oui","Non"))</f>
        <v/>
      </c>
      <c r="AO277" s="7">
        <f>IF(A277="","",IF(COUNTIF($A$5:$A$504,A277)&gt;1,"N° d’OT en double",IF(COUNTIF('Sites et équipements'!$D$5:$D$204,F277)=0,"Code installation inconnu",IF(OR(D277="",J277="",N277="",M277=""),"Champ obligatoire manquant",IF(AND(R277="",S277=""),"Date de demande ou planifiée manquante",IF(AND(AM277="Oui",V277=""),"Date de réalisation manquante",IF(AND(N277="Clôturé",W277=""),"Date de clôture manquante",IF(OR(AND(T277&lt;&gt;"",R277&lt;&gt;"",T277&lt;R277),AND(U277&lt;&gt;"",T277&lt;&gt;"",U277&lt;T277)),"Chronologie incohérente",IF(AND(Q277="Oui",U277=""),"Rétablissement non daté","OK")))))))))</f>
        <v/>
      </c>
      <c r="AP277" s="16">
        <f>IF(R277&lt;&gt;"",R277,IF(S277&lt;&gt;"",S277,""))</f>
        <v/>
      </c>
      <c r="AQ277" s="7">
        <f>IF(AND(A277&lt;&gt;"",OR('Tableau de bord'!$C$9="",D277='Tableau de bord'!$C$9),OR('Tableau de bord'!$C$10="",E277='Tableau de bord'!$C$10),OR('Tableau de bord'!$C$11="",G277='Tableau de bord'!$C$11),OR('Tableau de bord'!$C$12="",H277='Tableau de bord'!$C$12),OR('Tableau de bord'!$C$13="",J277='Tableau de bord'!$C$13),OR('Tableau de bord'!$C$14="",N277='Tableau de bord'!$C$14),OR('Tableau de bord'!$C$15="",M277='Tableau de bord'!$C$15),OR('Tableau de bord'!$C$16="",O277='Tableau de bord'!$C$16),OR('Tableau de bord'!$C$17="",AD277='Tableau de bord'!$C$17)),1,0)</f>
        <v/>
      </c>
      <c r="AR277" s="7">
        <f>IF(AND(A277&lt;&gt;"",AP277&lt;&gt;""),IF(AND(AP277&gt;='Tableau de bord'!$C$5,AP277&lt;'Tableau de bord'!$C$6+1),1,0),0)</f>
        <v/>
      </c>
      <c r="AS277" s="7">
        <f>IF(AND(AQ277=1,AR277=1),1,0)</f>
        <v/>
      </c>
      <c r="AT277" s="7">
        <f>IF(AND(AS277=1,J277="Corrective"),1,0)</f>
        <v/>
      </c>
      <c r="AU277" s="7">
        <f>IF(AND(AS277=1,J277="Préventive"),1,0)</f>
        <v/>
      </c>
      <c r="AV277" s="7">
        <f>IF(AND(AS277=1,Q277="Oui"),1,0)</f>
        <v/>
      </c>
      <c r="AW277" s="21">
        <f>IF(AND(AV277=1,AJ277&lt;&gt;""),AJ277,0)</f>
        <v/>
      </c>
      <c r="AX277" s="21">
        <f>IF(AND(AS277=1,Y277&lt;&gt;""),Y277,0)</f>
        <v/>
      </c>
      <c r="AY277" s="22">
        <f>IF(AND(AS277=1,AH277&lt;&gt;""),AH277,0)</f>
        <v/>
      </c>
      <c r="AZ277" s="22">
        <f>IF(AS277=1,SUM(AE277:AF277),0)</f>
        <v/>
      </c>
      <c r="BA277" s="22">
        <f>IF(AND(AS277=1,AC277="Hors forfait"),AY277,0)</f>
        <v/>
      </c>
      <c r="BB277" s="7">
        <f>IF(AND(AS277=1,AK277&lt;&gt;""),1,0)</f>
        <v/>
      </c>
      <c r="BC277" s="7">
        <f>IF(AND(BB277=1,AK277="Oui"),1,0)</f>
        <v/>
      </c>
      <c r="BD277" s="7">
        <f>IF(AND(AS277=1,AL277&lt;&gt;""),1,0)</f>
        <v/>
      </c>
      <c r="BE277" s="7">
        <f>IF(AND(BD277=1,AL277="Oui"),1,0)</f>
        <v/>
      </c>
      <c r="BF277" s="7">
        <f>IF(AND(AQ277=1,AM277="Non"),1,0)</f>
        <v/>
      </c>
      <c r="BG277" s="21">
        <f>IF(AND(BF277=1,Z277&lt;&gt;""),Z277,0)</f>
        <v/>
      </c>
      <c r="BH277" s="7">
        <f>IF(AND(BF277=1,AN277="Oui"),1,0)</f>
        <v/>
      </c>
      <c r="BI277" s="7">
        <f>IF(AS277=1,N277,"")</f>
        <v/>
      </c>
      <c r="BJ277" s="7">
        <f>IF(BF277=1,N277,"")</f>
        <v/>
      </c>
      <c r="BK277" s="7">
        <f>IF(BF277=1,M277,"")</f>
        <v/>
      </c>
      <c r="BL277" s="7">
        <f>IF(AR277=1,D277&amp;" | "&amp;J277,"")</f>
        <v/>
      </c>
      <c r="BM277" s="7">
        <f>IF(AND(AR277=1,AL277="Non"),D277,"")</f>
        <v/>
      </c>
      <c r="BN277" s="7">
        <f>IF(OR(AO277="",AO277="OK"),0,1)</f>
        <v/>
      </c>
    </row>
    <row r="278" ht="18" customHeight="1">
      <c r="A278" s="7" t="n"/>
      <c r="B278" s="7" t="n"/>
      <c r="C278" s="7" t="n"/>
      <c r="D278" s="7" t="n"/>
      <c r="E278" s="7" t="n"/>
      <c r="F278" s="7" t="n"/>
      <c r="G278" s="7" t="n"/>
      <c r="H278" s="7" t="n"/>
      <c r="I278" s="7" t="n"/>
      <c r="J278" s="7" t="n"/>
      <c r="K278" s="7" t="n"/>
      <c r="L278" s="7" t="n"/>
      <c r="M278" s="7" t="n"/>
      <c r="N278" s="7" t="n"/>
      <c r="O278" s="7" t="n"/>
      <c r="P278" s="7" t="n"/>
      <c r="Q278" s="7" t="n"/>
      <c r="R278" s="20" t="n"/>
      <c r="S278" s="16" t="n"/>
      <c r="T278" s="20" t="n"/>
      <c r="U278" s="20" t="n"/>
      <c r="V278" s="16" t="n"/>
      <c r="W278" s="16" t="n"/>
      <c r="X278" s="21" t="n"/>
      <c r="Y278" s="21" t="n"/>
      <c r="Z278" s="21" t="n"/>
      <c r="AA278" s="21" t="n"/>
      <c r="AB278" s="21" t="n"/>
      <c r="AC278" s="7" t="n"/>
      <c r="AD278" s="7" t="n"/>
      <c r="AE278" s="22" t="n"/>
      <c r="AF278" s="22" t="n"/>
      <c r="AG278" s="22" t="n"/>
      <c r="AH278" s="22">
        <f>IF(A278="","",SUM(AE278:AG278))</f>
        <v/>
      </c>
      <c r="AI278" s="21">
        <f>IF(AND(R278&lt;&gt;"",T278&lt;&gt;""),(T278-R278)*24,"")</f>
        <v/>
      </c>
      <c r="AJ278" s="21">
        <f>IF(AND(R278&lt;&gt;"",U278&lt;&gt;""),(U278-R278)*24,"")</f>
        <v/>
      </c>
      <c r="AK278" s="7">
        <f>IF(OR(AA278="",AI278=""),"",IF(AI278&lt;=AA278,"Oui","Non"))</f>
        <v/>
      </c>
      <c r="AL278" s="7">
        <f>IF(OR(AB278="",AJ278=""),"",IF(AJ278&lt;=AB278,"Oui","Non"))</f>
        <v/>
      </c>
      <c r="AM278" s="7">
        <f>IF(A278="","",IF(OR(N278="Réalisé",N278="Clôturé"),"Oui","Non"))</f>
        <v/>
      </c>
      <c r="AN278" s="7">
        <f>IF(AM278="","",IF(AND(AM278="Non",S278&lt;&gt;"",S278&lt;'Tableau de bord'!$C$7),"Oui","Non"))</f>
        <v/>
      </c>
      <c r="AO278" s="7">
        <f>IF(A278="","",IF(COUNTIF($A$5:$A$504,A278)&gt;1,"N° d’OT en double",IF(COUNTIF('Sites et équipements'!$D$5:$D$204,F278)=0,"Code installation inconnu",IF(OR(D278="",J278="",N278="",M278=""),"Champ obligatoire manquant",IF(AND(R278="",S278=""),"Date de demande ou planifiée manquante",IF(AND(AM278="Oui",V278=""),"Date de réalisation manquante",IF(AND(N278="Clôturé",W278=""),"Date de clôture manquante",IF(OR(AND(T278&lt;&gt;"",R278&lt;&gt;"",T278&lt;R278),AND(U278&lt;&gt;"",T278&lt;&gt;"",U278&lt;T278)),"Chronologie incohérente",IF(AND(Q278="Oui",U278=""),"Rétablissement non daté","OK")))))))))</f>
        <v/>
      </c>
      <c r="AP278" s="16">
        <f>IF(R278&lt;&gt;"",R278,IF(S278&lt;&gt;"",S278,""))</f>
        <v/>
      </c>
      <c r="AQ278" s="7">
        <f>IF(AND(A278&lt;&gt;"",OR('Tableau de bord'!$C$9="",D278='Tableau de bord'!$C$9),OR('Tableau de bord'!$C$10="",E278='Tableau de bord'!$C$10),OR('Tableau de bord'!$C$11="",G278='Tableau de bord'!$C$11),OR('Tableau de bord'!$C$12="",H278='Tableau de bord'!$C$12),OR('Tableau de bord'!$C$13="",J278='Tableau de bord'!$C$13),OR('Tableau de bord'!$C$14="",N278='Tableau de bord'!$C$14),OR('Tableau de bord'!$C$15="",M278='Tableau de bord'!$C$15),OR('Tableau de bord'!$C$16="",O278='Tableau de bord'!$C$16),OR('Tableau de bord'!$C$17="",AD278='Tableau de bord'!$C$17)),1,0)</f>
        <v/>
      </c>
      <c r="AR278" s="7">
        <f>IF(AND(A278&lt;&gt;"",AP278&lt;&gt;""),IF(AND(AP278&gt;='Tableau de bord'!$C$5,AP278&lt;'Tableau de bord'!$C$6+1),1,0),0)</f>
        <v/>
      </c>
      <c r="AS278" s="7">
        <f>IF(AND(AQ278=1,AR278=1),1,0)</f>
        <v/>
      </c>
      <c r="AT278" s="7">
        <f>IF(AND(AS278=1,J278="Corrective"),1,0)</f>
        <v/>
      </c>
      <c r="AU278" s="7">
        <f>IF(AND(AS278=1,J278="Préventive"),1,0)</f>
        <v/>
      </c>
      <c r="AV278" s="7">
        <f>IF(AND(AS278=1,Q278="Oui"),1,0)</f>
        <v/>
      </c>
      <c r="AW278" s="21">
        <f>IF(AND(AV278=1,AJ278&lt;&gt;""),AJ278,0)</f>
        <v/>
      </c>
      <c r="AX278" s="21">
        <f>IF(AND(AS278=1,Y278&lt;&gt;""),Y278,0)</f>
        <v/>
      </c>
      <c r="AY278" s="22">
        <f>IF(AND(AS278=1,AH278&lt;&gt;""),AH278,0)</f>
        <v/>
      </c>
      <c r="AZ278" s="22">
        <f>IF(AS278=1,SUM(AE278:AF278),0)</f>
        <v/>
      </c>
      <c r="BA278" s="22">
        <f>IF(AND(AS278=1,AC278="Hors forfait"),AY278,0)</f>
        <v/>
      </c>
      <c r="BB278" s="7">
        <f>IF(AND(AS278=1,AK278&lt;&gt;""),1,0)</f>
        <v/>
      </c>
      <c r="BC278" s="7">
        <f>IF(AND(BB278=1,AK278="Oui"),1,0)</f>
        <v/>
      </c>
      <c r="BD278" s="7">
        <f>IF(AND(AS278=1,AL278&lt;&gt;""),1,0)</f>
        <v/>
      </c>
      <c r="BE278" s="7">
        <f>IF(AND(BD278=1,AL278="Oui"),1,0)</f>
        <v/>
      </c>
      <c r="BF278" s="7">
        <f>IF(AND(AQ278=1,AM278="Non"),1,0)</f>
        <v/>
      </c>
      <c r="BG278" s="21">
        <f>IF(AND(BF278=1,Z278&lt;&gt;""),Z278,0)</f>
        <v/>
      </c>
      <c r="BH278" s="7">
        <f>IF(AND(BF278=1,AN278="Oui"),1,0)</f>
        <v/>
      </c>
      <c r="BI278" s="7">
        <f>IF(AS278=1,N278,"")</f>
        <v/>
      </c>
      <c r="BJ278" s="7">
        <f>IF(BF278=1,N278,"")</f>
        <v/>
      </c>
      <c r="BK278" s="7">
        <f>IF(BF278=1,M278,"")</f>
        <v/>
      </c>
      <c r="BL278" s="7">
        <f>IF(AR278=1,D278&amp;" | "&amp;J278,"")</f>
        <v/>
      </c>
      <c r="BM278" s="7">
        <f>IF(AND(AR278=1,AL278="Non"),D278,"")</f>
        <v/>
      </c>
      <c r="BN278" s="7">
        <f>IF(OR(AO278="",AO278="OK"),0,1)</f>
        <v/>
      </c>
    </row>
    <row r="279" ht="18" customHeight="1">
      <c r="A279" s="7" t="n"/>
      <c r="B279" s="7" t="n"/>
      <c r="C279" s="7" t="n"/>
      <c r="D279" s="7" t="n"/>
      <c r="E279" s="7" t="n"/>
      <c r="F279" s="7" t="n"/>
      <c r="G279" s="7" t="n"/>
      <c r="H279" s="7" t="n"/>
      <c r="I279" s="7" t="n"/>
      <c r="J279" s="7" t="n"/>
      <c r="K279" s="7" t="n"/>
      <c r="L279" s="7" t="n"/>
      <c r="M279" s="7" t="n"/>
      <c r="N279" s="7" t="n"/>
      <c r="O279" s="7" t="n"/>
      <c r="P279" s="7" t="n"/>
      <c r="Q279" s="7" t="n"/>
      <c r="R279" s="20" t="n"/>
      <c r="S279" s="16" t="n"/>
      <c r="T279" s="20" t="n"/>
      <c r="U279" s="20" t="n"/>
      <c r="V279" s="16" t="n"/>
      <c r="W279" s="16" t="n"/>
      <c r="X279" s="21" t="n"/>
      <c r="Y279" s="21" t="n"/>
      <c r="Z279" s="21" t="n"/>
      <c r="AA279" s="21" t="n"/>
      <c r="AB279" s="21" t="n"/>
      <c r="AC279" s="7" t="n"/>
      <c r="AD279" s="7" t="n"/>
      <c r="AE279" s="22" t="n"/>
      <c r="AF279" s="22" t="n"/>
      <c r="AG279" s="22" t="n"/>
      <c r="AH279" s="22">
        <f>IF(A279="","",SUM(AE279:AG279))</f>
        <v/>
      </c>
      <c r="AI279" s="21">
        <f>IF(AND(R279&lt;&gt;"",T279&lt;&gt;""),(T279-R279)*24,"")</f>
        <v/>
      </c>
      <c r="AJ279" s="21">
        <f>IF(AND(R279&lt;&gt;"",U279&lt;&gt;""),(U279-R279)*24,"")</f>
        <v/>
      </c>
      <c r="AK279" s="7">
        <f>IF(OR(AA279="",AI279=""),"",IF(AI279&lt;=AA279,"Oui","Non"))</f>
        <v/>
      </c>
      <c r="AL279" s="7">
        <f>IF(OR(AB279="",AJ279=""),"",IF(AJ279&lt;=AB279,"Oui","Non"))</f>
        <v/>
      </c>
      <c r="AM279" s="7">
        <f>IF(A279="","",IF(OR(N279="Réalisé",N279="Clôturé"),"Oui","Non"))</f>
        <v/>
      </c>
      <c r="AN279" s="7">
        <f>IF(AM279="","",IF(AND(AM279="Non",S279&lt;&gt;"",S279&lt;'Tableau de bord'!$C$7),"Oui","Non"))</f>
        <v/>
      </c>
      <c r="AO279" s="7">
        <f>IF(A279="","",IF(COUNTIF($A$5:$A$504,A279)&gt;1,"N° d’OT en double",IF(COUNTIF('Sites et équipements'!$D$5:$D$204,F279)=0,"Code installation inconnu",IF(OR(D279="",J279="",N279="",M279=""),"Champ obligatoire manquant",IF(AND(R279="",S279=""),"Date de demande ou planifiée manquante",IF(AND(AM279="Oui",V279=""),"Date de réalisation manquante",IF(AND(N279="Clôturé",W279=""),"Date de clôture manquante",IF(OR(AND(T279&lt;&gt;"",R279&lt;&gt;"",T279&lt;R279),AND(U279&lt;&gt;"",T279&lt;&gt;"",U279&lt;T279)),"Chronologie incohérente",IF(AND(Q279="Oui",U279=""),"Rétablissement non daté","OK")))))))))</f>
        <v/>
      </c>
      <c r="AP279" s="16">
        <f>IF(R279&lt;&gt;"",R279,IF(S279&lt;&gt;"",S279,""))</f>
        <v/>
      </c>
      <c r="AQ279" s="7">
        <f>IF(AND(A279&lt;&gt;"",OR('Tableau de bord'!$C$9="",D279='Tableau de bord'!$C$9),OR('Tableau de bord'!$C$10="",E279='Tableau de bord'!$C$10),OR('Tableau de bord'!$C$11="",G279='Tableau de bord'!$C$11),OR('Tableau de bord'!$C$12="",H279='Tableau de bord'!$C$12),OR('Tableau de bord'!$C$13="",J279='Tableau de bord'!$C$13),OR('Tableau de bord'!$C$14="",N279='Tableau de bord'!$C$14),OR('Tableau de bord'!$C$15="",M279='Tableau de bord'!$C$15),OR('Tableau de bord'!$C$16="",O279='Tableau de bord'!$C$16),OR('Tableau de bord'!$C$17="",AD279='Tableau de bord'!$C$17)),1,0)</f>
        <v/>
      </c>
      <c r="AR279" s="7">
        <f>IF(AND(A279&lt;&gt;"",AP279&lt;&gt;""),IF(AND(AP279&gt;='Tableau de bord'!$C$5,AP279&lt;'Tableau de bord'!$C$6+1),1,0),0)</f>
        <v/>
      </c>
      <c r="AS279" s="7">
        <f>IF(AND(AQ279=1,AR279=1),1,0)</f>
        <v/>
      </c>
      <c r="AT279" s="7">
        <f>IF(AND(AS279=1,J279="Corrective"),1,0)</f>
        <v/>
      </c>
      <c r="AU279" s="7">
        <f>IF(AND(AS279=1,J279="Préventive"),1,0)</f>
        <v/>
      </c>
      <c r="AV279" s="7">
        <f>IF(AND(AS279=1,Q279="Oui"),1,0)</f>
        <v/>
      </c>
      <c r="AW279" s="21">
        <f>IF(AND(AV279=1,AJ279&lt;&gt;""),AJ279,0)</f>
        <v/>
      </c>
      <c r="AX279" s="21">
        <f>IF(AND(AS279=1,Y279&lt;&gt;""),Y279,0)</f>
        <v/>
      </c>
      <c r="AY279" s="22">
        <f>IF(AND(AS279=1,AH279&lt;&gt;""),AH279,0)</f>
        <v/>
      </c>
      <c r="AZ279" s="22">
        <f>IF(AS279=1,SUM(AE279:AF279),0)</f>
        <v/>
      </c>
      <c r="BA279" s="22">
        <f>IF(AND(AS279=1,AC279="Hors forfait"),AY279,0)</f>
        <v/>
      </c>
      <c r="BB279" s="7">
        <f>IF(AND(AS279=1,AK279&lt;&gt;""),1,0)</f>
        <v/>
      </c>
      <c r="BC279" s="7">
        <f>IF(AND(BB279=1,AK279="Oui"),1,0)</f>
        <v/>
      </c>
      <c r="BD279" s="7">
        <f>IF(AND(AS279=1,AL279&lt;&gt;""),1,0)</f>
        <v/>
      </c>
      <c r="BE279" s="7">
        <f>IF(AND(BD279=1,AL279="Oui"),1,0)</f>
        <v/>
      </c>
      <c r="BF279" s="7">
        <f>IF(AND(AQ279=1,AM279="Non"),1,0)</f>
        <v/>
      </c>
      <c r="BG279" s="21">
        <f>IF(AND(BF279=1,Z279&lt;&gt;""),Z279,0)</f>
        <v/>
      </c>
      <c r="BH279" s="7">
        <f>IF(AND(BF279=1,AN279="Oui"),1,0)</f>
        <v/>
      </c>
      <c r="BI279" s="7">
        <f>IF(AS279=1,N279,"")</f>
        <v/>
      </c>
      <c r="BJ279" s="7">
        <f>IF(BF279=1,N279,"")</f>
        <v/>
      </c>
      <c r="BK279" s="7">
        <f>IF(BF279=1,M279,"")</f>
        <v/>
      </c>
      <c r="BL279" s="7">
        <f>IF(AR279=1,D279&amp;" | "&amp;J279,"")</f>
        <v/>
      </c>
      <c r="BM279" s="7">
        <f>IF(AND(AR279=1,AL279="Non"),D279,"")</f>
        <v/>
      </c>
      <c r="BN279" s="7">
        <f>IF(OR(AO279="",AO279="OK"),0,1)</f>
        <v/>
      </c>
    </row>
    <row r="280" ht="18" customHeight="1">
      <c r="A280" s="7" t="n"/>
      <c r="B280" s="7" t="n"/>
      <c r="C280" s="7" t="n"/>
      <c r="D280" s="7" t="n"/>
      <c r="E280" s="7" t="n"/>
      <c r="F280" s="7" t="n"/>
      <c r="G280" s="7" t="n"/>
      <c r="H280" s="7" t="n"/>
      <c r="I280" s="7" t="n"/>
      <c r="J280" s="7" t="n"/>
      <c r="K280" s="7" t="n"/>
      <c r="L280" s="7" t="n"/>
      <c r="M280" s="7" t="n"/>
      <c r="N280" s="7" t="n"/>
      <c r="O280" s="7" t="n"/>
      <c r="P280" s="7" t="n"/>
      <c r="Q280" s="7" t="n"/>
      <c r="R280" s="20" t="n"/>
      <c r="S280" s="16" t="n"/>
      <c r="T280" s="20" t="n"/>
      <c r="U280" s="20" t="n"/>
      <c r="V280" s="16" t="n"/>
      <c r="W280" s="16" t="n"/>
      <c r="X280" s="21" t="n"/>
      <c r="Y280" s="21" t="n"/>
      <c r="Z280" s="21" t="n"/>
      <c r="AA280" s="21" t="n"/>
      <c r="AB280" s="21" t="n"/>
      <c r="AC280" s="7" t="n"/>
      <c r="AD280" s="7" t="n"/>
      <c r="AE280" s="22" t="n"/>
      <c r="AF280" s="22" t="n"/>
      <c r="AG280" s="22" t="n"/>
      <c r="AH280" s="22">
        <f>IF(A280="","",SUM(AE280:AG280))</f>
        <v/>
      </c>
      <c r="AI280" s="21">
        <f>IF(AND(R280&lt;&gt;"",T280&lt;&gt;""),(T280-R280)*24,"")</f>
        <v/>
      </c>
      <c r="AJ280" s="21">
        <f>IF(AND(R280&lt;&gt;"",U280&lt;&gt;""),(U280-R280)*24,"")</f>
        <v/>
      </c>
      <c r="AK280" s="7">
        <f>IF(OR(AA280="",AI280=""),"",IF(AI280&lt;=AA280,"Oui","Non"))</f>
        <v/>
      </c>
      <c r="AL280" s="7">
        <f>IF(OR(AB280="",AJ280=""),"",IF(AJ280&lt;=AB280,"Oui","Non"))</f>
        <v/>
      </c>
      <c r="AM280" s="7">
        <f>IF(A280="","",IF(OR(N280="Réalisé",N280="Clôturé"),"Oui","Non"))</f>
        <v/>
      </c>
      <c r="AN280" s="7">
        <f>IF(AM280="","",IF(AND(AM280="Non",S280&lt;&gt;"",S280&lt;'Tableau de bord'!$C$7),"Oui","Non"))</f>
        <v/>
      </c>
      <c r="AO280" s="7">
        <f>IF(A280="","",IF(COUNTIF($A$5:$A$504,A280)&gt;1,"N° d’OT en double",IF(COUNTIF('Sites et équipements'!$D$5:$D$204,F280)=0,"Code installation inconnu",IF(OR(D280="",J280="",N280="",M280=""),"Champ obligatoire manquant",IF(AND(R280="",S280=""),"Date de demande ou planifiée manquante",IF(AND(AM280="Oui",V280=""),"Date de réalisation manquante",IF(AND(N280="Clôturé",W280=""),"Date de clôture manquante",IF(OR(AND(T280&lt;&gt;"",R280&lt;&gt;"",T280&lt;R280),AND(U280&lt;&gt;"",T280&lt;&gt;"",U280&lt;T280)),"Chronologie incohérente",IF(AND(Q280="Oui",U280=""),"Rétablissement non daté","OK")))))))))</f>
        <v/>
      </c>
      <c r="AP280" s="16">
        <f>IF(R280&lt;&gt;"",R280,IF(S280&lt;&gt;"",S280,""))</f>
        <v/>
      </c>
      <c r="AQ280" s="7">
        <f>IF(AND(A280&lt;&gt;"",OR('Tableau de bord'!$C$9="",D280='Tableau de bord'!$C$9),OR('Tableau de bord'!$C$10="",E280='Tableau de bord'!$C$10),OR('Tableau de bord'!$C$11="",G280='Tableau de bord'!$C$11),OR('Tableau de bord'!$C$12="",H280='Tableau de bord'!$C$12),OR('Tableau de bord'!$C$13="",J280='Tableau de bord'!$C$13),OR('Tableau de bord'!$C$14="",N280='Tableau de bord'!$C$14),OR('Tableau de bord'!$C$15="",M280='Tableau de bord'!$C$15),OR('Tableau de bord'!$C$16="",O280='Tableau de bord'!$C$16),OR('Tableau de bord'!$C$17="",AD280='Tableau de bord'!$C$17)),1,0)</f>
        <v/>
      </c>
      <c r="AR280" s="7">
        <f>IF(AND(A280&lt;&gt;"",AP280&lt;&gt;""),IF(AND(AP280&gt;='Tableau de bord'!$C$5,AP280&lt;'Tableau de bord'!$C$6+1),1,0),0)</f>
        <v/>
      </c>
      <c r="AS280" s="7">
        <f>IF(AND(AQ280=1,AR280=1),1,0)</f>
        <v/>
      </c>
      <c r="AT280" s="7">
        <f>IF(AND(AS280=1,J280="Corrective"),1,0)</f>
        <v/>
      </c>
      <c r="AU280" s="7">
        <f>IF(AND(AS280=1,J280="Préventive"),1,0)</f>
        <v/>
      </c>
      <c r="AV280" s="7">
        <f>IF(AND(AS280=1,Q280="Oui"),1,0)</f>
        <v/>
      </c>
      <c r="AW280" s="21">
        <f>IF(AND(AV280=1,AJ280&lt;&gt;""),AJ280,0)</f>
        <v/>
      </c>
      <c r="AX280" s="21">
        <f>IF(AND(AS280=1,Y280&lt;&gt;""),Y280,0)</f>
        <v/>
      </c>
      <c r="AY280" s="22">
        <f>IF(AND(AS280=1,AH280&lt;&gt;""),AH280,0)</f>
        <v/>
      </c>
      <c r="AZ280" s="22">
        <f>IF(AS280=1,SUM(AE280:AF280),0)</f>
        <v/>
      </c>
      <c r="BA280" s="22">
        <f>IF(AND(AS280=1,AC280="Hors forfait"),AY280,0)</f>
        <v/>
      </c>
      <c r="BB280" s="7">
        <f>IF(AND(AS280=1,AK280&lt;&gt;""),1,0)</f>
        <v/>
      </c>
      <c r="BC280" s="7">
        <f>IF(AND(BB280=1,AK280="Oui"),1,0)</f>
        <v/>
      </c>
      <c r="BD280" s="7">
        <f>IF(AND(AS280=1,AL280&lt;&gt;""),1,0)</f>
        <v/>
      </c>
      <c r="BE280" s="7">
        <f>IF(AND(BD280=1,AL280="Oui"),1,0)</f>
        <v/>
      </c>
      <c r="BF280" s="7">
        <f>IF(AND(AQ280=1,AM280="Non"),1,0)</f>
        <v/>
      </c>
      <c r="BG280" s="21">
        <f>IF(AND(BF280=1,Z280&lt;&gt;""),Z280,0)</f>
        <v/>
      </c>
      <c r="BH280" s="7">
        <f>IF(AND(BF280=1,AN280="Oui"),1,0)</f>
        <v/>
      </c>
      <c r="BI280" s="7">
        <f>IF(AS280=1,N280,"")</f>
        <v/>
      </c>
      <c r="BJ280" s="7">
        <f>IF(BF280=1,N280,"")</f>
        <v/>
      </c>
      <c r="BK280" s="7">
        <f>IF(BF280=1,M280,"")</f>
        <v/>
      </c>
      <c r="BL280" s="7">
        <f>IF(AR280=1,D280&amp;" | "&amp;J280,"")</f>
        <v/>
      </c>
      <c r="BM280" s="7">
        <f>IF(AND(AR280=1,AL280="Non"),D280,"")</f>
        <v/>
      </c>
      <c r="BN280" s="7">
        <f>IF(OR(AO280="",AO280="OK"),0,1)</f>
        <v/>
      </c>
    </row>
    <row r="281" ht="18" customHeight="1">
      <c r="A281" s="7" t="n"/>
      <c r="B281" s="7" t="n"/>
      <c r="C281" s="7" t="n"/>
      <c r="D281" s="7" t="n"/>
      <c r="E281" s="7" t="n"/>
      <c r="F281" s="7" t="n"/>
      <c r="G281" s="7" t="n"/>
      <c r="H281" s="7" t="n"/>
      <c r="I281" s="7" t="n"/>
      <c r="J281" s="7" t="n"/>
      <c r="K281" s="7" t="n"/>
      <c r="L281" s="7" t="n"/>
      <c r="M281" s="7" t="n"/>
      <c r="N281" s="7" t="n"/>
      <c r="O281" s="7" t="n"/>
      <c r="P281" s="7" t="n"/>
      <c r="Q281" s="7" t="n"/>
      <c r="R281" s="20" t="n"/>
      <c r="S281" s="16" t="n"/>
      <c r="T281" s="20" t="n"/>
      <c r="U281" s="20" t="n"/>
      <c r="V281" s="16" t="n"/>
      <c r="W281" s="16" t="n"/>
      <c r="X281" s="21" t="n"/>
      <c r="Y281" s="21" t="n"/>
      <c r="Z281" s="21" t="n"/>
      <c r="AA281" s="21" t="n"/>
      <c r="AB281" s="21" t="n"/>
      <c r="AC281" s="7" t="n"/>
      <c r="AD281" s="7" t="n"/>
      <c r="AE281" s="22" t="n"/>
      <c r="AF281" s="22" t="n"/>
      <c r="AG281" s="22" t="n"/>
      <c r="AH281" s="22">
        <f>IF(A281="","",SUM(AE281:AG281))</f>
        <v/>
      </c>
      <c r="AI281" s="21">
        <f>IF(AND(R281&lt;&gt;"",T281&lt;&gt;""),(T281-R281)*24,"")</f>
        <v/>
      </c>
      <c r="AJ281" s="21">
        <f>IF(AND(R281&lt;&gt;"",U281&lt;&gt;""),(U281-R281)*24,"")</f>
        <v/>
      </c>
      <c r="AK281" s="7">
        <f>IF(OR(AA281="",AI281=""),"",IF(AI281&lt;=AA281,"Oui","Non"))</f>
        <v/>
      </c>
      <c r="AL281" s="7">
        <f>IF(OR(AB281="",AJ281=""),"",IF(AJ281&lt;=AB281,"Oui","Non"))</f>
        <v/>
      </c>
      <c r="AM281" s="7">
        <f>IF(A281="","",IF(OR(N281="Réalisé",N281="Clôturé"),"Oui","Non"))</f>
        <v/>
      </c>
      <c r="AN281" s="7">
        <f>IF(AM281="","",IF(AND(AM281="Non",S281&lt;&gt;"",S281&lt;'Tableau de bord'!$C$7),"Oui","Non"))</f>
        <v/>
      </c>
      <c r="AO281" s="7">
        <f>IF(A281="","",IF(COUNTIF($A$5:$A$504,A281)&gt;1,"N° d’OT en double",IF(COUNTIF('Sites et équipements'!$D$5:$D$204,F281)=0,"Code installation inconnu",IF(OR(D281="",J281="",N281="",M281=""),"Champ obligatoire manquant",IF(AND(R281="",S281=""),"Date de demande ou planifiée manquante",IF(AND(AM281="Oui",V281=""),"Date de réalisation manquante",IF(AND(N281="Clôturé",W281=""),"Date de clôture manquante",IF(OR(AND(T281&lt;&gt;"",R281&lt;&gt;"",T281&lt;R281),AND(U281&lt;&gt;"",T281&lt;&gt;"",U281&lt;T281)),"Chronologie incohérente",IF(AND(Q281="Oui",U281=""),"Rétablissement non daté","OK")))))))))</f>
        <v/>
      </c>
      <c r="AP281" s="16">
        <f>IF(R281&lt;&gt;"",R281,IF(S281&lt;&gt;"",S281,""))</f>
        <v/>
      </c>
      <c r="AQ281" s="7">
        <f>IF(AND(A281&lt;&gt;"",OR('Tableau de bord'!$C$9="",D281='Tableau de bord'!$C$9),OR('Tableau de bord'!$C$10="",E281='Tableau de bord'!$C$10),OR('Tableau de bord'!$C$11="",G281='Tableau de bord'!$C$11),OR('Tableau de bord'!$C$12="",H281='Tableau de bord'!$C$12),OR('Tableau de bord'!$C$13="",J281='Tableau de bord'!$C$13),OR('Tableau de bord'!$C$14="",N281='Tableau de bord'!$C$14),OR('Tableau de bord'!$C$15="",M281='Tableau de bord'!$C$15),OR('Tableau de bord'!$C$16="",O281='Tableau de bord'!$C$16),OR('Tableau de bord'!$C$17="",AD281='Tableau de bord'!$C$17)),1,0)</f>
        <v/>
      </c>
      <c r="AR281" s="7">
        <f>IF(AND(A281&lt;&gt;"",AP281&lt;&gt;""),IF(AND(AP281&gt;='Tableau de bord'!$C$5,AP281&lt;'Tableau de bord'!$C$6+1),1,0),0)</f>
        <v/>
      </c>
      <c r="AS281" s="7">
        <f>IF(AND(AQ281=1,AR281=1),1,0)</f>
        <v/>
      </c>
      <c r="AT281" s="7">
        <f>IF(AND(AS281=1,J281="Corrective"),1,0)</f>
        <v/>
      </c>
      <c r="AU281" s="7">
        <f>IF(AND(AS281=1,J281="Préventive"),1,0)</f>
        <v/>
      </c>
      <c r="AV281" s="7">
        <f>IF(AND(AS281=1,Q281="Oui"),1,0)</f>
        <v/>
      </c>
      <c r="AW281" s="21">
        <f>IF(AND(AV281=1,AJ281&lt;&gt;""),AJ281,0)</f>
        <v/>
      </c>
      <c r="AX281" s="21">
        <f>IF(AND(AS281=1,Y281&lt;&gt;""),Y281,0)</f>
        <v/>
      </c>
      <c r="AY281" s="22">
        <f>IF(AND(AS281=1,AH281&lt;&gt;""),AH281,0)</f>
        <v/>
      </c>
      <c r="AZ281" s="22">
        <f>IF(AS281=1,SUM(AE281:AF281),0)</f>
        <v/>
      </c>
      <c r="BA281" s="22">
        <f>IF(AND(AS281=1,AC281="Hors forfait"),AY281,0)</f>
        <v/>
      </c>
      <c r="BB281" s="7">
        <f>IF(AND(AS281=1,AK281&lt;&gt;""),1,0)</f>
        <v/>
      </c>
      <c r="BC281" s="7">
        <f>IF(AND(BB281=1,AK281="Oui"),1,0)</f>
        <v/>
      </c>
      <c r="BD281" s="7">
        <f>IF(AND(AS281=1,AL281&lt;&gt;""),1,0)</f>
        <v/>
      </c>
      <c r="BE281" s="7">
        <f>IF(AND(BD281=1,AL281="Oui"),1,0)</f>
        <v/>
      </c>
      <c r="BF281" s="7">
        <f>IF(AND(AQ281=1,AM281="Non"),1,0)</f>
        <v/>
      </c>
      <c r="BG281" s="21">
        <f>IF(AND(BF281=1,Z281&lt;&gt;""),Z281,0)</f>
        <v/>
      </c>
      <c r="BH281" s="7">
        <f>IF(AND(BF281=1,AN281="Oui"),1,0)</f>
        <v/>
      </c>
      <c r="BI281" s="7">
        <f>IF(AS281=1,N281,"")</f>
        <v/>
      </c>
      <c r="BJ281" s="7">
        <f>IF(BF281=1,N281,"")</f>
        <v/>
      </c>
      <c r="BK281" s="7">
        <f>IF(BF281=1,M281,"")</f>
        <v/>
      </c>
      <c r="BL281" s="7">
        <f>IF(AR281=1,D281&amp;" | "&amp;J281,"")</f>
        <v/>
      </c>
      <c r="BM281" s="7">
        <f>IF(AND(AR281=1,AL281="Non"),D281,"")</f>
        <v/>
      </c>
      <c r="BN281" s="7">
        <f>IF(OR(AO281="",AO281="OK"),0,1)</f>
        <v/>
      </c>
    </row>
    <row r="282" ht="18" customHeight="1">
      <c r="A282" s="7" t="n"/>
      <c r="B282" s="7" t="n"/>
      <c r="C282" s="7" t="n"/>
      <c r="D282" s="7" t="n"/>
      <c r="E282" s="7" t="n"/>
      <c r="F282" s="7" t="n"/>
      <c r="G282" s="7" t="n"/>
      <c r="H282" s="7" t="n"/>
      <c r="I282" s="7" t="n"/>
      <c r="J282" s="7" t="n"/>
      <c r="K282" s="7" t="n"/>
      <c r="L282" s="7" t="n"/>
      <c r="M282" s="7" t="n"/>
      <c r="N282" s="7" t="n"/>
      <c r="O282" s="7" t="n"/>
      <c r="P282" s="7" t="n"/>
      <c r="Q282" s="7" t="n"/>
      <c r="R282" s="20" t="n"/>
      <c r="S282" s="16" t="n"/>
      <c r="T282" s="20" t="n"/>
      <c r="U282" s="20" t="n"/>
      <c r="V282" s="16" t="n"/>
      <c r="W282" s="16" t="n"/>
      <c r="X282" s="21" t="n"/>
      <c r="Y282" s="21" t="n"/>
      <c r="Z282" s="21" t="n"/>
      <c r="AA282" s="21" t="n"/>
      <c r="AB282" s="21" t="n"/>
      <c r="AC282" s="7" t="n"/>
      <c r="AD282" s="7" t="n"/>
      <c r="AE282" s="22" t="n"/>
      <c r="AF282" s="22" t="n"/>
      <c r="AG282" s="22" t="n"/>
      <c r="AH282" s="22">
        <f>IF(A282="","",SUM(AE282:AG282))</f>
        <v/>
      </c>
      <c r="AI282" s="21">
        <f>IF(AND(R282&lt;&gt;"",T282&lt;&gt;""),(T282-R282)*24,"")</f>
        <v/>
      </c>
      <c r="AJ282" s="21">
        <f>IF(AND(R282&lt;&gt;"",U282&lt;&gt;""),(U282-R282)*24,"")</f>
        <v/>
      </c>
      <c r="AK282" s="7">
        <f>IF(OR(AA282="",AI282=""),"",IF(AI282&lt;=AA282,"Oui","Non"))</f>
        <v/>
      </c>
      <c r="AL282" s="7">
        <f>IF(OR(AB282="",AJ282=""),"",IF(AJ282&lt;=AB282,"Oui","Non"))</f>
        <v/>
      </c>
      <c r="AM282" s="7">
        <f>IF(A282="","",IF(OR(N282="Réalisé",N282="Clôturé"),"Oui","Non"))</f>
        <v/>
      </c>
      <c r="AN282" s="7">
        <f>IF(AM282="","",IF(AND(AM282="Non",S282&lt;&gt;"",S282&lt;'Tableau de bord'!$C$7),"Oui","Non"))</f>
        <v/>
      </c>
      <c r="AO282" s="7">
        <f>IF(A282="","",IF(COUNTIF($A$5:$A$504,A282)&gt;1,"N° d’OT en double",IF(COUNTIF('Sites et équipements'!$D$5:$D$204,F282)=0,"Code installation inconnu",IF(OR(D282="",J282="",N282="",M282=""),"Champ obligatoire manquant",IF(AND(R282="",S282=""),"Date de demande ou planifiée manquante",IF(AND(AM282="Oui",V282=""),"Date de réalisation manquante",IF(AND(N282="Clôturé",W282=""),"Date de clôture manquante",IF(OR(AND(T282&lt;&gt;"",R282&lt;&gt;"",T282&lt;R282),AND(U282&lt;&gt;"",T282&lt;&gt;"",U282&lt;T282)),"Chronologie incohérente",IF(AND(Q282="Oui",U282=""),"Rétablissement non daté","OK")))))))))</f>
        <v/>
      </c>
      <c r="AP282" s="16">
        <f>IF(R282&lt;&gt;"",R282,IF(S282&lt;&gt;"",S282,""))</f>
        <v/>
      </c>
      <c r="AQ282" s="7">
        <f>IF(AND(A282&lt;&gt;"",OR('Tableau de bord'!$C$9="",D282='Tableau de bord'!$C$9),OR('Tableau de bord'!$C$10="",E282='Tableau de bord'!$C$10),OR('Tableau de bord'!$C$11="",G282='Tableau de bord'!$C$11),OR('Tableau de bord'!$C$12="",H282='Tableau de bord'!$C$12),OR('Tableau de bord'!$C$13="",J282='Tableau de bord'!$C$13),OR('Tableau de bord'!$C$14="",N282='Tableau de bord'!$C$14),OR('Tableau de bord'!$C$15="",M282='Tableau de bord'!$C$15),OR('Tableau de bord'!$C$16="",O282='Tableau de bord'!$C$16),OR('Tableau de bord'!$C$17="",AD282='Tableau de bord'!$C$17)),1,0)</f>
        <v/>
      </c>
      <c r="AR282" s="7">
        <f>IF(AND(A282&lt;&gt;"",AP282&lt;&gt;""),IF(AND(AP282&gt;='Tableau de bord'!$C$5,AP282&lt;'Tableau de bord'!$C$6+1),1,0),0)</f>
        <v/>
      </c>
      <c r="AS282" s="7">
        <f>IF(AND(AQ282=1,AR282=1),1,0)</f>
        <v/>
      </c>
      <c r="AT282" s="7">
        <f>IF(AND(AS282=1,J282="Corrective"),1,0)</f>
        <v/>
      </c>
      <c r="AU282" s="7">
        <f>IF(AND(AS282=1,J282="Préventive"),1,0)</f>
        <v/>
      </c>
      <c r="AV282" s="7">
        <f>IF(AND(AS282=1,Q282="Oui"),1,0)</f>
        <v/>
      </c>
      <c r="AW282" s="21">
        <f>IF(AND(AV282=1,AJ282&lt;&gt;""),AJ282,0)</f>
        <v/>
      </c>
      <c r="AX282" s="21">
        <f>IF(AND(AS282=1,Y282&lt;&gt;""),Y282,0)</f>
        <v/>
      </c>
      <c r="AY282" s="22">
        <f>IF(AND(AS282=1,AH282&lt;&gt;""),AH282,0)</f>
        <v/>
      </c>
      <c r="AZ282" s="22">
        <f>IF(AS282=1,SUM(AE282:AF282),0)</f>
        <v/>
      </c>
      <c r="BA282" s="22">
        <f>IF(AND(AS282=1,AC282="Hors forfait"),AY282,0)</f>
        <v/>
      </c>
      <c r="BB282" s="7">
        <f>IF(AND(AS282=1,AK282&lt;&gt;""),1,0)</f>
        <v/>
      </c>
      <c r="BC282" s="7">
        <f>IF(AND(BB282=1,AK282="Oui"),1,0)</f>
        <v/>
      </c>
      <c r="BD282" s="7">
        <f>IF(AND(AS282=1,AL282&lt;&gt;""),1,0)</f>
        <v/>
      </c>
      <c r="BE282" s="7">
        <f>IF(AND(BD282=1,AL282="Oui"),1,0)</f>
        <v/>
      </c>
      <c r="BF282" s="7">
        <f>IF(AND(AQ282=1,AM282="Non"),1,0)</f>
        <v/>
      </c>
      <c r="BG282" s="21">
        <f>IF(AND(BF282=1,Z282&lt;&gt;""),Z282,0)</f>
        <v/>
      </c>
      <c r="BH282" s="7">
        <f>IF(AND(BF282=1,AN282="Oui"),1,0)</f>
        <v/>
      </c>
      <c r="BI282" s="7">
        <f>IF(AS282=1,N282,"")</f>
        <v/>
      </c>
      <c r="BJ282" s="7">
        <f>IF(BF282=1,N282,"")</f>
        <v/>
      </c>
      <c r="BK282" s="7">
        <f>IF(BF282=1,M282,"")</f>
        <v/>
      </c>
      <c r="BL282" s="7">
        <f>IF(AR282=1,D282&amp;" | "&amp;J282,"")</f>
        <v/>
      </c>
      <c r="BM282" s="7">
        <f>IF(AND(AR282=1,AL282="Non"),D282,"")</f>
        <v/>
      </c>
      <c r="BN282" s="7">
        <f>IF(OR(AO282="",AO282="OK"),0,1)</f>
        <v/>
      </c>
    </row>
    <row r="283" ht="18" customHeight="1">
      <c r="A283" s="7" t="n"/>
      <c r="B283" s="7" t="n"/>
      <c r="C283" s="7" t="n"/>
      <c r="D283" s="7" t="n"/>
      <c r="E283" s="7" t="n"/>
      <c r="F283" s="7" t="n"/>
      <c r="G283" s="7" t="n"/>
      <c r="H283" s="7" t="n"/>
      <c r="I283" s="7" t="n"/>
      <c r="J283" s="7" t="n"/>
      <c r="K283" s="7" t="n"/>
      <c r="L283" s="7" t="n"/>
      <c r="M283" s="7" t="n"/>
      <c r="N283" s="7" t="n"/>
      <c r="O283" s="7" t="n"/>
      <c r="P283" s="7" t="n"/>
      <c r="Q283" s="7" t="n"/>
      <c r="R283" s="20" t="n"/>
      <c r="S283" s="16" t="n"/>
      <c r="T283" s="20" t="n"/>
      <c r="U283" s="20" t="n"/>
      <c r="V283" s="16" t="n"/>
      <c r="W283" s="16" t="n"/>
      <c r="X283" s="21" t="n"/>
      <c r="Y283" s="21" t="n"/>
      <c r="Z283" s="21" t="n"/>
      <c r="AA283" s="21" t="n"/>
      <c r="AB283" s="21" t="n"/>
      <c r="AC283" s="7" t="n"/>
      <c r="AD283" s="7" t="n"/>
      <c r="AE283" s="22" t="n"/>
      <c r="AF283" s="22" t="n"/>
      <c r="AG283" s="22" t="n"/>
      <c r="AH283" s="22">
        <f>IF(A283="","",SUM(AE283:AG283))</f>
        <v/>
      </c>
      <c r="AI283" s="21">
        <f>IF(AND(R283&lt;&gt;"",T283&lt;&gt;""),(T283-R283)*24,"")</f>
        <v/>
      </c>
      <c r="AJ283" s="21">
        <f>IF(AND(R283&lt;&gt;"",U283&lt;&gt;""),(U283-R283)*24,"")</f>
        <v/>
      </c>
      <c r="AK283" s="7">
        <f>IF(OR(AA283="",AI283=""),"",IF(AI283&lt;=AA283,"Oui","Non"))</f>
        <v/>
      </c>
      <c r="AL283" s="7">
        <f>IF(OR(AB283="",AJ283=""),"",IF(AJ283&lt;=AB283,"Oui","Non"))</f>
        <v/>
      </c>
      <c r="AM283" s="7">
        <f>IF(A283="","",IF(OR(N283="Réalisé",N283="Clôturé"),"Oui","Non"))</f>
        <v/>
      </c>
      <c r="AN283" s="7">
        <f>IF(AM283="","",IF(AND(AM283="Non",S283&lt;&gt;"",S283&lt;'Tableau de bord'!$C$7),"Oui","Non"))</f>
        <v/>
      </c>
      <c r="AO283" s="7">
        <f>IF(A283="","",IF(COUNTIF($A$5:$A$504,A283)&gt;1,"N° d’OT en double",IF(COUNTIF('Sites et équipements'!$D$5:$D$204,F283)=0,"Code installation inconnu",IF(OR(D283="",J283="",N283="",M283=""),"Champ obligatoire manquant",IF(AND(R283="",S283=""),"Date de demande ou planifiée manquante",IF(AND(AM283="Oui",V283=""),"Date de réalisation manquante",IF(AND(N283="Clôturé",W283=""),"Date de clôture manquante",IF(OR(AND(T283&lt;&gt;"",R283&lt;&gt;"",T283&lt;R283),AND(U283&lt;&gt;"",T283&lt;&gt;"",U283&lt;T283)),"Chronologie incohérente",IF(AND(Q283="Oui",U283=""),"Rétablissement non daté","OK")))))))))</f>
        <v/>
      </c>
      <c r="AP283" s="16">
        <f>IF(R283&lt;&gt;"",R283,IF(S283&lt;&gt;"",S283,""))</f>
        <v/>
      </c>
      <c r="AQ283" s="7">
        <f>IF(AND(A283&lt;&gt;"",OR('Tableau de bord'!$C$9="",D283='Tableau de bord'!$C$9),OR('Tableau de bord'!$C$10="",E283='Tableau de bord'!$C$10),OR('Tableau de bord'!$C$11="",G283='Tableau de bord'!$C$11),OR('Tableau de bord'!$C$12="",H283='Tableau de bord'!$C$12),OR('Tableau de bord'!$C$13="",J283='Tableau de bord'!$C$13),OR('Tableau de bord'!$C$14="",N283='Tableau de bord'!$C$14),OR('Tableau de bord'!$C$15="",M283='Tableau de bord'!$C$15),OR('Tableau de bord'!$C$16="",O283='Tableau de bord'!$C$16),OR('Tableau de bord'!$C$17="",AD283='Tableau de bord'!$C$17)),1,0)</f>
        <v/>
      </c>
      <c r="AR283" s="7">
        <f>IF(AND(A283&lt;&gt;"",AP283&lt;&gt;""),IF(AND(AP283&gt;='Tableau de bord'!$C$5,AP283&lt;'Tableau de bord'!$C$6+1),1,0),0)</f>
        <v/>
      </c>
      <c r="AS283" s="7">
        <f>IF(AND(AQ283=1,AR283=1),1,0)</f>
        <v/>
      </c>
      <c r="AT283" s="7">
        <f>IF(AND(AS283=1,J283="Corrective"),1,0)</f>
        <v/>
      </c>
      <c r="AU283" s="7">
        <f>IF(AND(AS283=1,J283="Préventive"),1,0)</f>
        <v/>
      </c>
      <c r="AV283" s="7">
        <f>IF(AND(AS283=1,Q283="Oui"),1,0)</f>
        <v/>
      </c>
      <c r="AW283" s="21">
        <f>IF(AND(AV283=1,AJ283&lt;&gt;""),AJ283,0)</f>
        <v/>
      </c>
      <c r="AX283" s="21">
        <f>IF(AND(AS283=1,Y283&lt;&gt;""),Y283,0)</f>
        <v/>
      </c>
      <c r="AY283" s="22">
        <f>IF(AND(AS283=1,AH283&lt;&gt;""),AH283,0)</f>
        <v/>
      </c>
      <c r="AZ283" s="22">
        <f>IF(AS283=1,SUM(AE283:AF283),0)</f>
        <v/>
      </c>
      <c r="BA283" s="22">
        <f>IF(AND(AS283=1,AC283="Hors forfait"),AY283,0)</f>
        <v/>
      </c>
      <c r="BB283" s="7">
        <f>IF(AND(AS283=1,AK283&lt;&gt;""),1,0)</f>
        <v/>
      </c>
      <c r="BC283" s="7">
        <f>IF(AND(BB283=1,AK283="Oui"),1,0)</f>
        <v/>
      </c>
      <c r="BD283" s="7">
        <f>IF(AND(AS283=1,AL283&lt;&gt;""),1,0)</f>
        <v/>
      </c>
      <c r="BE283" s="7">
        <f>IF(AND(BD283=1,AL283="Oui"),1,0)</f>
        <v/>
      </c>
      <c r="BF283" s="7">
        <f>IF(AND(AQ283=1,AM283="Non"),1,0)</f>
        <v/>
      </c>
      <c r="BG283" s="21">
        <f>IF(AND(BF283=1,Z283&lt;&gt;""),Z283,0)</f>
        <v/>
      </c>
      <c r="BH283" s="7">
        <f>IF(AND(BF283=1,AN283="Oui"),1,0)</f>
        <v/>
      </c>
      <c r="BI283" s="7">
        <f>IF(AS283=1,N283,"")</f>
        <v/>
      </c>
      <c r="BJ283" s="7">
        <f>IF(BF283=1,N283,"")</f>
        <v/>
      </c>
      <c r="BK283" s="7">
        <f>IF(BF283=1,M283,"")</f>
        <v/>
      </c>
      <c r="BL283" s="7">
        <f>IF(AR283=1,D283&amp;" | "&amp;J283,"")</f>
        <v/>
      </c>
      <c r="BM283" s="7">
        <f>IF(AND(AR283=1,AL283="Non"),D283,"")</f>
        <v/>
      </c>
      <c r="BN283" s="7">
        <f>IF(OR(AO283="",AO283="OK"),0,1)</f>
        <v/>
      </c>
    </row>
    <row r="284" ht="18" customHeight="1">
      <c r="A284" s="7" t="n"/>
      <c r="B284" s="7" t="n"/>
      <c r="C284" s="7" t="n"/>
      <c r="D284" s="7" t="n"/>
      <c r="E284" s="7" t="n"/>
      <c r="F284" s="7" t="n"/>
      <c r="G284" s="7" t="n"/>
      <c r="H284" s="7" t="n"/>
      <c r="I284" s="7" t="n"/>
      <c r="J284" s="7" t="n"/>
      <c r="K284" s="7" t="n"/>
      <c r="L284" s="7" t="n"/>
      <c r="M284" s="7" t="n"/>
      <c r="N284" s="7" t="n"/>
      <c r="O284" s="7" t="n"/>
      <c r="P284" s="7" t="n"/>
      <c r="Q284" s="7" t="n"/>
      <c r="R284" s="20" t="n"/>
      <c r="S284" s="16" t="n"/>
      <c r="T284" s="20" t="n"/>
      <c r="U284" s="20" t="n"/>
      <c r="V284" s="16" t="n"/>
      <c r="W284" s="16" t="n"/>
      <c r="X284" s="21" t="n"/>
      <c r="Y284" s="21" t="n"/>
      <c r="Z284" s="21" t="n"/>
      <c r="AA284" s="21" t="n"/>
      <c r="AB284" s="21" t="n"/>
      <c r="AC284" s="7" t="n"/>
      <c r="AD284" s="7" t="n"/>
      <c r="AE284" s="22" t="n"/>
      <c r="AF284" s="22" t="n"/>
      <c r="AG284" s="22" t="n"/>
      <c r="AH284" s="22">
        <f>IF(A284="","",SUM(AE284:AG284))</f>
        <v/>
      </c>
      <c r="AI284" s="21">
        <f>IF(AND(R284&lt;&gt;"",T284&lt;&gt;""),(T284-R284)*24,"")</f>
        <v/>
      </c>
      <c r="AJ284" s="21">
        <f>IF(AND(R284&lt;&gt;"",U284&lt;&gt;""),(U284-R284)*24,"")</f>
        <v/>
      </c>
      <c r="AK284" s="7">
        <f>IF(OR(AA284="",AI284=""),"",IF(AI284&lt;=AA284,"Oui","Non"))</f>
        <v/>
      </c>
      <c r="AL284" s="7">
        <f>IF(OR(AB284="",AJ284=""),"",IF(AJ284&lt;=AB284,"Oui","Non"))</f>
        <v/>
      </c>
      <c r="AM284" s="7">
        <f>IF(A284="","",IF(OR(N284="Réalisé",N284="Clôturé"),"Oui","Non"))</f>
        <v/>
      </c>
      <c r="AN284" s="7">
        <f>IF(AM284="","",IF(AND(AM284="Non",S284&lt;&gt;"",S284&lt;'Tableau de bord'!$C$7),"Oui","Non"))</f>
        <v/>
      </c>
      <c r="AO284" s="7">
        <f>IF(A284="","",IF(COUNTIF($A$5:$A$504,A284)&gt;1,"N° d’OT en double",IF(COUNTIF('Sites et équipements'!$D$5:$D$204,F284)=0,"Code installation inconnu",IF(OR(D284="",J284="",N284="",M284=""),"Champ obligatoire manquant",IF(AND(R284="",S284=""),"Date de demande ou planifiée manquante",IF(AND(AM284="Oui",V284=""),"Date de réalisation manquante",IF(AND(N284="Clôturé",W284=""),"Date de clôture manquante",IF(OR(AND(T284&lt;&gt;"",R284&lt;&gt;"",T284&lt;R284),AND(U284&lt;&gt;"",T284&lt;&gt;"",U284&lt;T284)),"Chronologie incohérente",IF(AND(Q284="Oui",U284=""),"Rétablissement non daté","OK")))))))))</f>
        <v/>
      </c>
      <c r="AP284" s="16">
        <f>IF(R284&lt;&gt;"",R284,IF(S284&lt;&gt;"",S284,""))</f>
        <v/>
      </c>
      <c r="AQ284" s="7">
        <f>IF(AND(A284&lt;&gt;"",OR('Tableau de bord'!$C$9="",D284='Tableau de bord'!$C$9),OR('Tableau de bord'!$C$10="",E284='Tableau de bord'!$C$10),OR('Tableau de bord'!$C$11="",G284='Tableau de bord'!$C$11),OR('Tableau de bord'!$C$12="",H284='Tableau de bord'!$C$12),OR('Tableau de bord'!$C$13="",J284='Tableau de bord'!$C$13),OR('Tableau de bord'!$C$14="",N284='Tableau de bord'!$C$14),OR('Tableau de bord'!$C$15="",M284='Tableau de bord'!$C$15),OR('Tableau de bord'!$C$16="",O284='Tableau de bord'!$C$16),OR('Tableau de bord'!$C$17="",AD284='Tableau de bord'!$C$17)),1,0)</f>
        <v/>
      </c>
      <c r="AR284" s="7">
        <f>IF(AND(A284&lt;&gt;"",AP284&lt;&gt;""),IF(AND(AP284&gt;='Tableau de bord'!$C$5,AP284&lt;'Tableau de bord'!$C$6+1),1,0),0)</f>
        <v/>
      </c>
      <c r="AS284" s="7">
        <f>IF(AND(AQ284=1,AR284=1),1,0)</f>
        <v/>
      </c>
      <c r="AT284" s="7">
        <f>IF(AND(AS284=1,J284="Corrective"),1,0)</f>
        <v/>
      </c>
      <c r="AU284" s="7">
        <f>IF(AND(AS284=1,J284="Préventive"),1,0)</f>
        <v/>
      </c>
      <c r="AV284" s="7">
        <f>IF(AND(AS284=1,Q284="Oui"),1,0)</f>
        <v/>
      </c>
      <c r="AW284" s="21">
        <f>IF(AND(AV284=1,AJ284&lt;&gt;""),AJ284,0)</f>
        <v/>
      </c>
      <c r="AX284" s="21">
        <f>IF(AND(AS284=1,Y284&lt;&gt;""),Y284,0)</f>
        <v/>
      </c>
      <c r="AY284" s="22">
        <f>IF(AND(AS284=1,AH284&lt;&gt;""),AH284,0)</f>
        <v/>
      </c>
      <c r="AZ284" s="22">
        <f>IF(AS284=1,SUM(AE284:AF284),0)</f>
        <v/>
      </c>
      <c r="BA284" s="22">
        <f>IF(AND(AS284=1,AC284="Hors forfait"),AY284,0)</f>
        <v/>
      </c>
      <c r="BB284" s="7">
        <f>IF(AND(AS284=1,AK284&lt;&gt;""),1,0)</f>
        <v/>
      </c>
      <c r="BC284" s="7">
        <f>IF(AND(BB284=1,AK284="Oui"),1,0)</f>
        <v/>
      </c>
      <c r="BD284" s="7">
        <f>IF(AND(AS284=1,AL284&lt;&gt;""),1,0)</f>
        <v/>
      </c>
      <c r="BE284" s="7">
        <f>IF(AND(BD284=1,AL284="Oui"),1,0)</f>
        <v/>
      </c>
      <c r="BF284" s="7">
        <f>IF(AND(AQ284=1,AM284="Non"),1,0)</f>
        <v/>
      </c>
      <c r="BG284" s="21">
        <f>IF(AND(BF284=1,Z284&lt;&gt;""),Z284,0)</f>
        <v/>
      </c>
      <c r="BH284" s="7">
        <f>IF(AND(BF284=1,AN284="Oui"),1,0)</f>
        <v/>
      </c>
      <c r="BI284" s="7">
        <f>IF(AS284=1,N284,"")</f>
        <v/>
      </c>
      <c r="BJ284" s="7">
        <f>IF(BF284=1,N284,"")</f>
        <v/>
      </c>
      <c r="BK284" s="7">
        <f>IF(BF284=1,M284,"")</f>
        <v/>
      </c>
      <c r="BL284" s="7">
        <f>IF(AR284=1,D284&amp;" | "&amp;J284,"")</f>
        <v/>
      </c>
      <c r="BM284" s="7">
        <f>IF(AND(AR284=1,AL284="Non"),D284,"")</f>
        <v/>
      </c>
      <c r="BN284" s="7">
        <f>IF(OR(AO284="",AO284="OK"),0,1)</f>
        <v/>
      </c>
    </row>
    <row r="285" ht="18" customHeight="1">
      <c r="A285" s="7" t="n"/>
      <c r="B285" s="7" t="n"/>
      <c r="C285" s="7" t="n"/>
      <c r="D285" s="7" t="n"/>
      <c r="E285" s="7" t="n"/>
      <c r="F285" s="7" t="n"/>
      <c r="G285" s="7" t="n"/>
      <c r="H285" s="7" t="n"/>
      <c r="I285" s="7" t="n"/>
      <c r="J285" s="7" t="n"/>
      <c r="K285" s="7" t="n"/>
      <c r="L285" s="7" t="n"/>
      <c r="M285" s="7" t="n"/>
      <c r="N285" s="7" t="n"/>
      <c r="O285" s="7" t="n"/>
      <c r="P285" s="7" t="n"/>
      <c r="Q285" s="7" t="n"/>
      <c r="R285" s="20" t="n"/>
      <c r="S285" s="16" t="n"/>
      <c r="T285" s="20" t="n"/>
      <c r="U285" s="20" t="n"/>
      <c r="V285" s="16" t="n"/>
      <c r="W285" s="16" t="n"/>
      <c r="X285" s="21" t="n"/>
      <c r="Y285" s="21" t="n"/>
      <c r="Z285" s="21" t="n"/>
      <c r="AA285" s="21" t="n"/>
      <c r="AB285" s="21" t="n"/>
      <c r="AC285" s="7" t="n"/>
      <c r="AD285" s="7" t="n"/>
      <c r="AE285" s="22" t="n"/>
      <c r="AF285" s="22" t="n"/>
      <c r="AG285" s="22" t="n"/>
      <c r="AH285" s="22">
        <f>IF(A285="","",SUM(AE285:AG285))</f>
        <v/>
      </c>
      <c r="AI285" s="21">
        <f>IF(AND(R285&lt;&gt;"",T285&lt;&gt;""),(T285-R285)*24,"")</f>
        <v/>
      </c>
      <c r="AJ285" s="21">
        <f>IF(AND(R285&lt;&gt;"",U285&lt;&gt;""),(U285-R285)*24,"")</f>
        <v/>
      </c>
      <c r="AK285" s="7">
        <f>IF(OR(AA285="",AI285=""),"",IF(AI285&lt;=AA285,"Oui","Non"))</f>
        <v/>
      </c>
      <c r="AL285" s="7">
        <f>IF(OR(AB285="",AJ285=""),"",IF(AJ285&lt;=AB285,"Oui","Non"))</f>
        <v/>
      </c>
      <c r="AM285" s="7">
        <f>IF(A285="","",IF(OR(N285="Réalisé",N285="Clôturé"),"Oui","Non"))</f>
        <v/>
      </c>
      <c r="AN285" s="7">
        <f>IF(AM285="","",IF(AND(AM285="Non",S285&lt;&gt;"",S285&lt;'Tableau de bord'!$C$7),"Oui","Non"))</f>
        <v/>
      </c>
      <c r="AO285" s="7">
        <f>IF(A285="","",IF(COUNTIF($A$5:$A$504,A285)&gt;1,"N° d’OT en double",IF(COUNTIF('Sites et équipements'!$D$5:$D$204,F285)=0,"Code installation inconnu",IF(OR(D285="",J285="",N285="",M285=""),"Champ obligatoire manquant",IF(AND(R285="",S285=""),"Date de demande ou planifiée manquante",IF(AND(AM285="Oui",V285=""),"Date de réalisation manquante",IF(AND(N285="Clôturé",W285=""),"Date de clôture manquante",IF(OR(AND(T285&lt;&gt;"",R285&lt;&gt;"",T285&lt;R285),AND(U285&lt;&gt;"",T285&lt;&gt;"",U285&lt;T285)),"Chronologie incohérente",IF(AND(Q285="Oui",U285=""),"Rétablissement non daté","OK")))))))))</f>
        <v/>
      </c>
      <c r="AP285" s="16">
        <f>IF(R285&lt;&gt;"",R285,IF(S285&lt;&gt;"",S285,""))</f>
        <v/>
      </c>
      <c r="AQ285" s="7">
        <f>IF(AND(A285&lt;&gt;"",OR('Tableau de bord'!$C$9="",D285='Tableau de bord'!$C$9),OR('Tableau de bord'!$C$10="",E285='Tableau de bord'!$C$10),OR('Tableau de bord'!$C$11="",G285='Tableau de bord'!$C$11),OR('Tableau de bord'!$C$12="",H285='Tableau de bord'!$C$12),OR('Tableau de bord'!$C$13="",J285='Tableau de bord'!$C$13),OR('Tableau de bord'!$C$14="",N285='Tableau de bord'!$C$14),OR('Tableau de bord'!$C$15="",M285='Tableau de bord'!$C$15),OR('Tableau de bord'!$C$16="",O285='Tableau de bord'!$C$16),OR('Tableau de bord'!$C$17="",AD285='Tableau de bord'!$C$17)),1,0)</f>
        <v/>
      </c>
      <c r="AR285" s="7">
        <f>IF(AND(A285&lt;&gt;"",AP285&lt;&gt;""),IF(AND(AP285&gt;='Tableau de bord'!$C$5,AP285&lt;'Tableau de bord'!$C$6+1),1,0),0)</f>
        <v/>
      </c>
      <c r="AS285" s="7">
        <f>IF(AND(AQ285=1,AR285=1),1,0)</f>
        <v/>
      </c>
      <c r="AT285" s="7">
        <f>IF(AND(AS285=1,J285="Corrective"),1,0)</f>
        <v/>
      </c>
      <c r="AU285" s="7">
        <f>IF(AND(AS285=1,J285="Préventive"),1,0)</f>
        <v/>
      </c>
      <c r="AV285" s="7">
        <f>IF(AND(AS285=1,Q285="Oui"),1,0)</f>
        <v/>
      </c>
      <c r="AW285" s="21">
        <f>IF(AND(AV285=1,AJ285&lt;&gt;""),AJ285,0)</f>
        <v/>
      </c>
      <c r="AX285" s="21">
        <f>IF(AND(AS285=1,Y285&lt;&gt;""),Y285,0)</f>
        <v/>
      </c>
      <c r="AY285" s="22">
        <f>IF(AND(AS285=1,AH285&lt;&gt;""),AH285,0)</f>
        <v/>
      </c>
      <c r="AZ285" s="22">
        <f>IF(AS285=1,SUM(AE285:AF285),0)</f>
        <v/>
      </c>
      <c r="BA285" s="22">
        <f>IF(AND(AS285=1,AC285="Hors forfait"),AY285,0)</f>
        <v/>
      </c>
      <c r="BB285" s="7">
        <f>IF(AND(AS285=1,AK285&lt;&gt;""),1,0)</f>
        <v/>
      </c>
      <c r="BC285" s="7">
        <f>IF(AND(BB285=1,AK285="Oui"),1,0)</f>
        <v/>
      </c>
      <c r="BD285" s="7">
        <f>IF(AND(AS285=1,AL285&lt;&gt;""),1,0)</f>
        <v/>
      </c>
      <c r="BE285" s="7">
        <f>IF(AND(BD285=1,AL285="Oui"),1,0)</f>
        <v/>
      </c>
      <c r="BF285" s="7">
        <f>IF(AND(AQ285=1,AM285="Non"),1,0)</f>
        <v/>
      </c>
      <c r="BG285" s="21">
        <f>IF(AND(BF285=1,Z285&lt;&gt;""),Z285,0)</f>
        <v/>
      </c>
      <c r="BH285" s="7">
        <f>IF(AND(BF285=1,AN285="Oui"),1,0)</f>
        <v/>
      </c>
      <c r="BI285" s="7">
        <f>IF(AS285=1,N285,"")</f>
        <v/>
      </c>
      <c r="BJ285" s="7">
        <f>IF(BF285=1,N285,"")</f>
        <v/>
      </c>
      <c r="BK285" s="7">
        <f>IF(BF285=1,M285,"")</f>
        <v/>
      </c>
      <c r="BL285" s="7">
        <f>IF(AR285=1,D285&amp;" | "&amp;J285,"")</f>
        <v/>
      </c>
      <c r="BM285" s="7">
        <f>IF(AND(AR285=1,AL285="Non"),D285,"")</f>
        <v/>
      </c>
      <c r="BN285" s="7">
        <f>IF(OR(AO285="",AO285="OK"),0,1)</f>
        <v/>
      </c>
    </row>
    <row r="286" ht="18" customHeight="1">
      <c r="A286" s="7" t="n"/>
      <c r="B286" s="7" t="n"/>
      <c r="C286" s="7" t="n"/>
      <c r="D286" s="7" t="n"/>
      <c r="E286" s="7" t="n"/>
      <c r="F286" s="7" t="n"/>
      <c r="G286" s="7" t="n"/>
      <c r="H286" s="7" t="n"/>
      <c r="I286" s="7" t="n"/>
      <c r="J286" s="7" t="n"/>
      <c r="K286" s="7" t="n"/>
      <c r="L286" s="7" t="n"/>
      <c r="M286" s="7" t="n"/>
      <c r="N286" s="7" t="n"/>
      <c r="O286" s="7" t="n"/>
      <c r="P286" s="7" t="n"/>
      <c r="Q286" s="7" t="n"/>
      <c r="R286" s="20" t="n"/>
      <c r="S286" s="16" t="n"/>
      <c r="T286" s="20" t="n"/>
      <c r="U286" s="20" t="n"/>
      <c r="V286" s="16" t="n"/>
      <c r="W286" s="16" t="n"/>
      <c r="X286" s="21" t="n"/>
      <c r="Y286" s="21" t="n"/>
      <c r="Z286" s="21" t="n"/>
      <c r="AA286" s="21" t="n"/>
      <c r="AB286" s="21" t="n"/>
      <c r="AC286" s="7" t="n"/>
      <c r="AD286" s="7" t="n"/>
      <c r="AE286" s="22" t="n"/>
      <c r="AF286" s="22" t="n"/>
      <c r="AG286" s="22" t="n"/>
      <c r="AH286" s="22">
        <f>IF(A286="","",SUM(AE286:AG286))</f>
        <v/>
      </c>
      <c r="AI286" s="21">
        <f>IF(AND(R286&lt;&gt;"",T286&lt;&gt;""),(T286-R286)*24,"")</f>
        <v/>
      </c>
      <c r="AJ286" s="21">
        <f>IF(AND(R286&lt;&gt;"",U286&lt;&gt;""),(U286-R286)*24,"")</f>
        <v/>
      </c>
      <c r="AK286" s="7">
        <f>IF(OR(AA286="",AI286=""),"",IF(AI286&lt;=AA286,"Oui","Non"))</f>
        <v/>
      </c>
      <c r="AL286" s="7">
        <f>IF(OR(AB286="",AJ286=""),"",IF(AJ286&lt;=AB286,"Oui","Non"))</f>
        <v/>
      </c>
      <c r="AM286" s="7">
        <f>IF(A286="","",IF(OR(N286="Réalisé",N286="Clôturé"),"Oui","Non"))</f>
        <v/>
      </c>
      <c r="AN286" s="7">
        <f>IF(AM286="","",IF(AND(AM286="Non",S286&lt;&gt;"",S286&lt;'Tableau de bord'!$C$7),"Oui","Non"))</f>
        <v/>
      </c>
      <c r="AO286" s="7">
        <f>IF(A286="","",IF(COUNTIF($A$5:$A$504,A286)&gt;1,"N° d’OT en double",IF(COUNTIF('Sites et équipements'!$D$5:$D$204,F286)=0,"Code installation inconnu",IF(OR(D286="",J286="",N286="",M286=""),"Champ obligatoire manquant",IF(AND(R286="",S286=""),"Date de demande ou planifiée manquante",IF(AND(AM286="Oui",V286=""),"Date de réalisation manquante",IF(AND(N286="Clôturé",W286=""),"Date de clôture manquante",IF(OR(AND(T286&lt;&gt;"",R286&lt;&gt;"",T286&lt;R286),AND(U286&lt;&gt;"",T286&lt;&gt;"",U286&lt;T286)),"Chronologie incohérente",IF(AND(Q286="Oui",U286=""),"Rétablissement non daté","OK")))))))))</f>
        <v/>
      </c>
      <c r="AP286" s="16">
        <f>IF(R286&lt;&gt;"",R286,IF(S286&lt;&gt;"",S286,""))</f>
        <v/>
      </c>
      <c r="AQ286" s="7">
        <f>IF(AND(A286&lt;&gt;"",OR('Tableau de bord'!$C$9="",D286='Tableau de bord'!$C$9),OR('Tableau de bord'!$C$10="",E286='Tableau de bord'!$C$10),OR('Tableau de bord'!$C$11="",G286='Tableau de bord'!$C$11),OR('Tableau de bord'!$C$12="",H286='Tableau de bord'!$C$12),OR('Tableau de bord'!$C$13="",J286='Tableau de bord'!$C$13),OR('Tableau de bord'!$C$14="",N286='Tableau de bord'!$C$14),OR('Tableau de bord'!$C$15="",M286='Tableau de bord'!$C$15),OR('Tableau de bord'!$C$16="",O286='Tableau de bord'!$C$16),OR('Tableau de bord'!$C$17="",AD286='Tableau de bord'!$C$17)),1,0)</f>
        <v/>
      </c>
      <c r="AR286" s="7">
        <f>IF(AND(A286&lt;&gt;"",AP286&lt;&gt;""),IF(AND(AP286&gt;='Tableau de bord'!$C$5,AP286&lt;'Tableau de bord'!$C$6+1),1,0),0)</f>
        <v/>
      </c>
      <c r="AS286" s="7">
        <f>IF(AND(AQ286=1,AR286=1),1,0)</f>
        <v/>
      </c>
      <c r="AT286" s="7">
        <f>IF(AND(AS286=1,J286="Corrective"),1,0)</f>
        <v/>
      </c>
      <c r="AU286" s="7">
        <f>IF(AND(AS286=1,J286="Préventive"),1,0)</f>
        <v/>
      </c>
      <c r="AV286" s="7">
        <f>IF(AND(AS286=1,Q286="Oui"),1,0)</f>
        <v/>
      </c>
      <c r="AW286" s="21">
        <f>IF(AND(AV286=1,AJ286&lt;&gt;""),AJ286,0)</f>
        <v/>
      </c>
      <c r="AX286" s="21">
        <f>IF(AND(AS286=1,Y286&lt;&gt;""),Y286,0)</f>
        <v/>
      </c>
      <c r="AY286" s="22">
        <f>IF(AND(AS286=1,AH286&lt;&gt;""),AH286,0)</f>
        <v/>
      </c>
      <c r="AZ286" s="22">
        <f>IF(AS286=1,SUM(AE286:AF286),0)</f>
        <v/>
      </c>
      <c r="BA286" s="22">
        <f>IF(AND(AS286=1,AC286="Hors forfait"),AY286,0)</f>
        <v/>
      </c>
      <c r="BB286" s="7">
        <f>IF(AND(AS286=1,AK286&lt;&gt;""),1,0)</f>
        <v/>
      </c>
      <c r="BC286" s="7">
        <f>IF(AND(BB286=1,AK286="Oui"),1,0)</f>
        <v/>
      </c>
      <c r="BD286" s="7">
        <f>IF(AND(AS286=1,AL286&lt;&gt;""),1,0)</f>
        <v/>
      </c>
      <c r="BE286" s="7">
        <f>IF(AND(BD286=1,AL286="Oui"),1,0)</f>
        <v/>
      </c>
      <c r="BF286" s="7">
        <f>IF(AND(AQ286=1,AM286="Non"),1,0)</f>
        <v/>
      </c>
      <c r="BG286" s="21">
        <f>IF(AND(BF286=1,Z286&lt;&gt;""),Z286,0)</f>
        <v/>
      </c>
      <c r="BH286" s="7">
        <f>IF(AND(BF286=1,AN286="Oui"),1,0)</f>
        <v/>
      </c>
      <c r="BI286" s="7">
        <f>IF(AS286=1,N286,"")</f>
        <v/>
      </c>
      <c r="BJ286" s="7">
        <f>IF(BF286=1,N286,"")</f>
        <v/>
      </c>
      <c r="BK286" s="7">
        <f>IF(BF286=1,M286,"")</f>
        <v/>
      </c>
      <c r="BL286" s="7">
        <f>IF(AR286=1,D286&amp;" | "&amp;J286,"")</f>
        <v/>
      </c>
      <c r="BM286" s="7">
        <f>IF(AND(AR286=1,AL286="Non"),D286,"")</f>
        <v/>
      </c>
      <c r="BN286" s="7">
        <f>IF(OR(AO286="",AO286="OK"),0,1)</f>
        <v/>
      </c>
    </row>
    <row r="287" ht="18" customHeight="1">
      <c r="A287" s="7" t="n"/>
      <c r="B287" s="7" t="n"/>
      <c r="C287" s="7" t="n"/>
      <c r="D287" s="7" t="n"/>
      <c r="E287" s="7" t="n"/>
      <c r="F287" s="7" t="n"/>
      <c r="G287" s="7" t="n"/>
      <c r="H287" s="7" t="n"/>
      <c r="I287" s="7" t="n"/>
      <c r="J287" s="7" t="n"/>
      <c r="K287" s="7" t="n"/>
      <c r="L287" s="7" t="n"/>
      <c r="M287" s="7" t="n"/>
      <c r="N287" s="7" t="n"/>
      <c r="O287" s="7" t="n"/>
      <c r="P287" s="7" t="n"/>
      <c r="Q287" s="7" t="n"/>
      <c r="R287" s="20" t="n"/>
      <c r="S287" s="16" t="n"/>
      <c r="T287" s="20" t="n"/>
      <c r="U287" s="20" t="n"/>
      <c r="V287" s="16" t="n"/>
      <c r="W287" s="16" t="n"/>
      <c r="X287" s="21" t="n"/>
      <c r="Y287" s="21" t="n"/>
      <c r="Z287" s="21" t="n"/>
      <c r="AA287" s="21" t="n"/>
      <c r="AB287" s="21" t="n"/>
      <c r="AC287" s="7" t="n"/>
      <c r="AD287" s="7" t="n"/>
      <c r="AE287" s="22" t="n"/>
      <c r="AF287" s="22" t="n"/>
      <c r="AG287" s="22" t="n"/>
      <c r="AH287" s="22">
        <f>IF(A287="","",SUM(AE287:AG287))</f>
        <v/>
      </c>
      <c r="AI287" s="21">
        <f>IF(AND(R287&lt;&gt;"",T287&lt;&gt;""),(T287-R287)*24,"")</f>
        <v/>
      </c>
      <c r="AJ287" s="21">
        <f>IF(AND(R287&lt;&gt;"",U287&lt;&gt;""),(U287-R287)*24,"")</f>
        <v/>
      </c>
      <c r="AK287" s="7">
        <f>IF(OR(AA287="",AI287=""),"",IF(AI287&lt;=AA287,"Oui","Non"))</f>
        <v/>
      </c>
      <c r="AL287" s="7">
        <f>IF(OR(AB287="",AJ287=""),"",IF(AJ287&lt;=AB287,"Oui","Non"))</f>
        <v/>
      </c>
      <c r="AM287" s="7">
        <f>IF(A287="","",IF(OR(N287="Réalisé",N287="Clôturé"),"Oui","Non"))</f>
        <v/>
      </c>
      <c r="AN287" s="7">
        <f>IF(AM287="","",IF(AND(AM287="Non",S287&lt;&gt;"",S287&lt;'Tableau de bord'!$C$7),"Oui","Non"))</f>
        <v/>
      </c>
      <c r="AO287" s="7">
        <f>IF(A287="","",IF(COUNTIF($A$5:$A$504,A287)&gt;1,"N° d’OT en double",IF(COUNTIF('Sites et équipements'!$D$5:$D$204,F287)=0,"Code installation inconnu",IF(OR(D287="",J287="",N287="",M287=""),"Champ obligatoire manquant",IF(AND(R287="",S287=""),"Date de demande ou planifiée manquante",IF(AND(AM287="Oui",V287=""),"Date de réalisation manquante",IF(AND(N287="Clôturé",W287=""),"Date de clôture manquante",IF(OR(AND(T287&lt;&gt;"",R287&lt;&gt;"",T287&lt;R287),AND(U287&lt;&gt;"",T287&lt;&gt;"",U287&lt;T287)),"Chronologie incohérente",IF(AND(Q287="Oui",U287=""),"Rétablissement non daté","OK")))))))))</f>
        <v/>
      </c>
      <c r="AP287" s="16">
        <f>IF(R287&lt;&gt;"",R287,IF(S287&lt;&gt;"",S287,""))</f>
        <v/>
      </c>
      <c r="AQ287" s="7">
        <f>IF(AND(A287&lt;&gt;"",OR('Tableau de bord'!$C$9="",D287='Tableau de bord'!$C$9),OR('Tableau de bord'!$C$10="",E287='Tableau de bord'!$C$10),OR('Tableau de bord'!$C$11="",G287='Tableau de bord'!$C$11),OR('Tableau de bord'!$C$12="",H287='Tableau de bord'!$C$12),OR('Tableau de bord'!$C$13="",J287='Tableau de bord'!$C$13),OR('Tableau de bord'!$C$14="",N287='Tableau de bord'!$C$14),OR('Tableau de bord'!$C$15="",M287='Tableau de bord'!$C$15),OR('Tableau de bord'!$C$16="",O287='Tableau de bord'!$C$16),OR('Tableau de bord'!$C$17="",AD287='Tableau de bord'!$C$17)),1,0)</f>
        <v/>
      </c>
      <c r="AR287" s="7">
        <f>IF(AND(A287&lt;&gt;"",AP287&lt;&gt;""),IF(AND(AP287&gt;='Tableau de bord'!$C$5,AP287&lt;'Tableau de bord'!$C$6+1),1,0),0)</f>
        <v/>
      </c>
      <c r="AS287" s="7">
        <f>IF(AND(AQ287=1,AR287=1),1,0)</f>
        <v/>
      </c>
      <c r="AT287" s="7">
        <f>IF(AND(AS287=1,J287="Corrective"),1,0)</f>
        <v/>
      </c>
      <c r="AU287" s="7">
        <f>IF(AND(AS287=1,J287="Préventive"),1,0)</f>
        <v/>
      </c>
      <c r="AV287" s="7">
        <f>IF(AND(AS287=1,Q287="Oui"),1,0)</f>
        <v/>
      </c>
      <c r="AW287" s="21">
        <f>IF(AND(AV287=1,AJ287&lt;&gt;""),AJ287,0)</f>
        <v/>
      </c>
      <c r="AX287" s="21">
        <f>IF(AND(AS287=1,Y287&lt;&gt;""),Y287,0)</f>
        <v/>
      </c>
      <c r="AY287" s="22">
        <f>IF(AND(AS287=1,AH287&lt;&gt;""),AH287,0)</f>
        <v/>
      </c>
      <c r="AZ287" s="22">
        <f>IF(AS287=1,SUM(AE287:AF287),0)</f>
        <v/>
      </c>
      <c r="BA287" s="22">
        <f>IF(AND(AS287=1,AC287="Hors forfait"),AY287,0)</f>
        <v/>
      </c>
      <c r="BB287" s="7">
        <f>IF(AND(AS287=1,AK287&lt;&gt;""),1,0)</f>
        <v/>
      </c>
      <c r="BC287" s="7">
        <f>IF(AND(BB287=1,AK287="Oui"),1,0)</f>
        <v/>
      </c>
      <c r="BD287" s="7">
        <f>IF(AND(AS287=1,AL287&lt;&gt;""),1,0)</f>
        <v/>
      </c>
      <c r="BE287" s="7">
        <f>IF(AND(BD287=1,AL287="Oui"),1,0)</f>
        <v/>
      </c>
      <c r="BF287" s="7">
        <f>IF(AND(AQ287=1,AM287="Non"),1,0)</f>
        <v/>
      </c>
      <c r="BG287" s="21">
        <f>IF(AND(BF287=1,Z287&lt;&gt;""),Z287,0)</f>
        <v/>
      </c>
      <c r="BH287" s="7">
        <f>IF(AND(BF287=1,AN287="Oui"),1,0)</f>
        <v/>
      </c>
      <c r="BI287" s="7">
        <f>IF(AS287=1,N287,"")</f>
        <v/>
      </c>
      <c r="BJ287" s="7">
        <f>IF(BF287=1,N287,"")</f>
        <v/>
      </c>
      <c r="BK287" s="7">
        <f>IF(BF287=1,M287,"")</f>
        <v/>
      </c>
      <c r="BL287" s="7">
        <f>IF(AR287=1,D287&amp;" | "&amp;J287,"")</f>
        <v/>
      </c>
      <c r="BM287" s="7">
        <f>IF(AND(AR287=1,AL287="Non"),D287,"")</f>
        <v/>
      </c>
      <c r="BN287" s="7">
        <f>IF(OR(AO287="",AO287="OK"),0,1)</f>
        <v/>
      </c>
    </row>
    <row r="288" ht="18" customHeight="1">
      <c r="A288" s="7" t="n"/>
      <c r="B288" s="7" t="n"/>
      <c r="C288" s="7" t="n"/>
      <c r="D288" s="7" t="n"/>
      <c r="E288" s="7" t="n"/>
      <c r="F288" s="7" t="n"/>
      <c r="G288" s="7" t="n"/>
      <c r="H288" s="7" t="n"/>
      <c r="I288" s="7" t="n"/>
      <c r="J288" s="7" t="n"/>
      <c r="K288" s="7" t="n"/>
      <c r="L288" s="7" t="n"/>
      <c r="M288" s="7" t="n"/>
      <c r="N288" s="7" t="n"/>
      <c r="O288" s="7" t="n"/>
      <c r="P288" s="7" t="n"/>
      <c r="Q288" s="7" t="n"/>
      <c r="R288" s="20" t="n"/>
      <c r="S288" s="16" t="n"/>
      <c r="T288" s="20" t="n"/>
      <c r="U288" s="20" t="n"/>
      <c r="V288" s="16" t="n"/>
      <c r="W288" s="16" t="n"/>
      <c r="X288" s="21" t="n"/>
      <c r="Y288" s="21" t="n"/>
      <c r="Z288" s="21" t="n"/>
      <c r="AA288" s="21" t="n"/>
      <c r="AB288" s="21" t="n"/>
      <c r="AC288" s="7" t="n"/>
      <c r="AD288" s="7" t="n"/>
      <c r="AE288" s="22" t="n"/>
      <c r="AF288" s="22" t="n"/>
      <c r="AG288" s="22" t="n"/>
      <c r="AH288" s="22">
        <f>IF(A288="","",SUM(AE288:AG288))</f>
        <v/>
      </c>
      <c r="AI288" s="21">
        <f>IF(AND(R288&lt;&gt;"",T288&lt;&gt;""),(T288-R288)*24,"")</f>
        <v/>
      </c>
      <c r="AJ288" s="21">
        <f>IF(AND(R288&lt;&gt;"",U288&lt;&gt;""),(U288-R288)*24,"")</f>
        <v/>
      </c>
      <c r="AK288" s="7">
        <f>IF(OR(AA288="",AI288=""),"",IF(AI288&lt;=AA288,"Oui","Non"))</f>
        <v/>
      </c>
      <c r="AL288" s="7">
        <f>IF(OR(AB288="",AJ288=""),"",IF(AJ288&lt;=AB288,"Oui","Non"))</f>
        <v/>
      </c>
      <c r="AM288" s="7">
        <f>IF(A288="","",IF(OR(N288="Réalisé",N288="Clôturé"),"Oui","Non"))</f>
        <v/>
      </c>
      <c r="AN288" s="7">
        <f>IF(AM288="","",IF(AND(AM288="Non",S288&lt;&gt;"",S288&lt;'Tableau de bord'!$C$7),"Oui","Non"))</f>
        <v/>
      </c>
      <c r="AO288" s="7">
        <f>IF(A288="","",IF(COUNTIF($A$5:$A$504,A288)&gt;1,"N° d’OT en double",IF(COUNTIF('Sites et équipements'!$D$5:$D$204,F288)=0,"Code installation inconnu",IF(OR(D288="",J288="",N288="",M288=""),"Champ obligatoire manquant",IF(AND(R288="",S288=""),"Date de demande ou planifiée manquante",IF(AND(AM288="Oui",V288=""),"Date de réalisation manquante",IF(AND(N288="Clôturé",W288=""),"Date de clôture manquante",IF(OR(AND(T288&lt;&gt;"",R288&lt;&gt;"",T288&lt;R288),AND(U288&lt;&gt;"",T288&lt;&gt;"",U288&lt;T288)),"Chronologie incohérente",IF(AND(Q288="Oui",U288=""),"Rétablissement non daté","OK")))))))))</f>
        <v/>
      </c>
      <c r="AP288" s="16">
        <f>IF(R288&lt;&gt;"",R288,IF(S288&lt;&gt;"",S288,""))</f>
        <v/>
      </c>
      <c r="AQ288" s="7">
        <f>IF(AND(A288&lt;&gt;"",OR('Tableau de bord'!$C$9="",D288='Tableau de bord'!$C$9),OR('Tableau de bord'!$C$10="",E288='Tableau de bord'!$C$10),OR('Tableau de bord'!$C$11="",G288='Tableau de bord'!$C$11),OR('Tableau de bord'!$C$12="",H288='Tableau de bord'!$C$12),OR('Tableau de bord'!$C$13="",J288='Tableau de bord'!$C$13),OR('Tableau de bord'!$C$14="",N288='Tableau de bord'!$C$14),OR('Tableau de bord'!$C$15="",M288='Tableau de bord'!$C$15),OR('Tableau de bord'!$C$16="",O288='Tableau de bord'!$C$16),OR('Tableau de bord'!$C$17="",AD288='Tableau de bord'!$C$17)),1,0)</f>
        <v/>
      </c>
      <c r="AR288" s="7">
        <f>IF(AND(A288&lt;&gt;"",AP288&lt;&gt;""),IF(AND(AP288&gt;='Tableau de bord'!$C$5,AP288&lt;'Tableau de bord'!$C$6+1),1,0),0)</f>
        <v/>
      </c>
      <c r="AS288" s="7">
        <f>IF(AND(AQ288=1,AR288=1),1,0)</f>
        <v/>
      </c>
      <c r="AT288" s="7">
        <f>IF(AND(AS288=1,J288="Corrective"),1,0)</f>
        <v/>
      </c>
      <c r="AU288" s="7">
        <f>IF(AND(AS288=1,J288="Préventive"),1,0)</f>
        <v/>
      </c>
      <c r="AV288" s="7">
        <f>IF(AND(AS288=1,Q288="Oui"),1,0)</f>
        <v/>
      </c>
      <c r="AW288" s="21">
        <f>IF(AND(AV288=1,AJ288&lt;&gt;""),AJ288,0)</f>
        <v/>
      </c>
      <c r="AX288" s="21">
        <f>IF(AND(AS288=1,Y288&lt;&gt;""),Y288,0)</f>
        <v/>
      </c>
      <c r="AY288" s="22">
        <f>IF(AND(AS288=1,AH288&lt;&gt;""),AH288,0)</f>
        <v/>
      </c>
      <c r="AZ288" s="22">
        <f>IF(AS288=1,SUM(AE288:AF288),0)</f>
        <v/>
      </c>
      <c r="BA288" s="22">
        <f>IF(AND(AS288=1,AC288="Hors forfait"),AY288,0)</f>
        <v/>
      </c>
      <c r="BB288" s="7">
        <f>IF(AND(AS288=1,AK288&lt;&gt;""),1,0)</f>
        <v/>
      </c>
      <c r="BC288" s="7">
        <f>IF(AND(BB288=1,AK288="Oui"),1,0)</f>
        <v/>
      </c>
      <c r="BD288" s="7">
        <f>IF(AND(AS288=1,AL288&lt;&gt;""),1,0)</f>
        <v/>
      </c>
      <c r="BE288" s="7">
        <f>IF(AND(BD288=1,AL288="Oui"),1,0)</f>
        <v/>
      </c>
      <c r="BF288" s="7">
        <f>IF(AND(AQ288=1,AM288="Non"),1,0)</f>
        <v/>
      </c>
      <c r="BG288" s="21">
        <f>IF(AND(BF288=1,Z288&lt;&gt;""),Z288,0)</f>
        <v/>
      </c>
      <c r="BH288" s="7">
        <f>IF(AND(BF288=1,AN288="Oui"),1,0)</f>
        <v/>
      </c>
      <c r="BI288" s="7">
        <f>IF(AS288=1,N288,"")</f>
        <v/>
      </c>
      <c r="BJ288" s="7">
        <f>IF(BF288=1,N288,"")</f>
        <v/>
      </c>
      <c r="BK288" s="7">
        <f>IF(BF288=1,M288,"")</f>
        <v/>
      </c>
      <c r="BL288" s="7">
        <f>IF(AR288=1,D288&amp;" | "&amp;J288,"")</f>
        <v/>
      </c>
      <c r="BM288" s="7">
        <f>IF(AND(AR288=1,AL288="Non"),D288,"")</f>
        <v/>
      </c>
      <c r="BN288" s="7">
        <f>IF(OR(AO288="",AO288="OK"),0,1)</f>
        <v/>
      </c>
    </row>
    <row r="289" ht="18" customHeight="1">
      <c r="A289" s="7" t="n"/>
      <c r="B289" s="7" t="n"/>
      <c r="C289" s="7" t="n"/>
      <c r="D289" s="7" t="n"/>
      <c r="E289" s="7" t="n"/>
      <c r="F289" s="7" t="n"/>
      <c r="G289" s="7" t="n"/>
      <c r="H289" s="7" t="n"/>
      <c r="I289" s="7" t="n"/>
      <c r="J289" s="7" t="n"/>
      <c r="K289" s="7" t="n"/>
      <c r="L289" s="7" t="n"/>
      <c r="M289" s="7" t="n"/>
      <c r="N289" s="7" t="n"/>
      <c r="O289" s="7" t="n"/>
      <c r="P289" s="7" t="n"/>
      <c r="Q289" s="7" t="n"/>
      <c r="R289" s="20" t="n"/>
      <c r="S289" s="16" t="n"/>
      <c r="T289" s="20" t="n"/>
      <c r="U289" s="20" t="n"/>
      <c r="V289" s="16" t="n"/>
      <c r="W289" s="16" t="n"/>
      <c r="X289" s="21" t="n"/>
      <c r="Y289" s="21" t="n"/>
      <c r="Z289" s="21" t="n"/>
      <c r="AA289" s="21" t="n"/>
      <c r="AB289" s="21" t="n"/>
      <c r="AC289" s="7" t="n"/>
      <c r="AD289" s="7" t="n"/>
      <c r="AE289" s="22" t="n"/>
      <c r="AF289" s="22" t="n"/>
      <c r="AG289" s="22" t="n"/>
      <c r="AH289" s="22">
        <f>IF(A289="","",SUM(AE289:AG289))</f>
        <v/>
      </c>
      <c r="AI289" s="21">
        <f>IF(AND(R289&lt;&gt;"",T289&lt;&gt;""),(T289-R289)*24,"")</f>
        <v/>
      </c>
      <c r="AJ289" s="21">
        <f>IF(AND(R289&lt;&gt;"",U289&lt;&gt;""),(U289-R289)*24,"")</f>
        <v/>
      </c>
      <c r="AK289" s="7">
        <f>IF(OR(AA289="",AI289=""),"",IF(AI289&lt;=AA289,"Oui","Non"))</f>
        <v/>
      </c>
      <c r="AL289" s="7">
        <f>IF(OR(AB289="",AJ289=""),"",IF(AJ289&lt;=AB289,"Oui","Non"))</f>
        <v/>
      </c>
      <c r="AM289" s="7">
        <f>IF(A289="","",IF(OR(N289="Réalisé",N289="Clôturé"),"Oui","Non"))</f>
        <v/>
      </c>
      <c r="AN289" s="7">
        <f>IF(AM289="","",IF(AND(AM289="Non",S289&lt;&gt;"",S289&lt;'Tableau de bord'!$C$7),"Oui","Non"))</f>
        <v/>
      </c>
      <c r="AO289" s="7">
        <f>IF(A289="","",IF(COUNTIF($A$5:$A$504,A289)&gt;1,"N° d’OT en double",IF(COUNTIF('Sites et équipements'!$D$5:$D$204,F289)=0,"Code installation inconnu",IF(OR(D289="",J289="",N289="",M289=""),"Champ obligatoire manquant",IF(AND(R289="",S289=""),"Date de demande ou planifiée manquante",IF(AND(AM289="Oui",V289=""),"Date de réalisation manquante",IF(AND(N289="Clôturé",W289=""),"Date de clôture manquante",IF(OR(AND(T289&lt;&gt;"",R289&lt;&gt;"",T289&lt;R289),AND(U289&lt;&gt;"",T289&lt;&gt;"",U289&lt;T289)),"Chronologie incohérente",IF(AND(Q289="Oui",U289=""),"Rétablissement non daté","OK")))))))))</f>
        <v/>
      </c>
      <c r="AP289" s="16">
        <f>IF(R289&lt;&gt;"",R289,IF(S289&lt;&gt;"",S289,""))</f>
        <v/>
      </c>
      <c r="AQ289" s="7">
        <f>IF(AND(A289&lt;&gt;"",OR('Tableau de bord'!$C$9="",D289='Tableau de bord'!$C$9),OR('Tableau de bord'!$C$10="",E289='Tableau de bord'!$C$10),OR('Tableau de bord'!$C$11="",G289='Tableau de bord'!$C$11),OR('Tableau de bord'!$C$12="",H289='Tableau de bord'!$C$12),OR('Tableau de bord'!$C$13="",J289='Tableau de bord'!$C$13),OR('Tableau de bord'!$C$14="",N289='Tableau de bord'!$C$14),OR('Tableau de bord'!$C$15="",M289='Tableau de bord'!$C$15),OR('Tableau de bord'!$C$16="",O289='Tableau de bord'!$C$16),OR('Tableau de bord'!$C$17="",AD289='Tableau de bord'!$C$17)),1,0)</f>
        <v/>
      </c>
      <c r="AR289" s="7">
        <f>IF(AND(A289&lt;&gt;"",AP289&lt;&gt;""),IF(AND(AP289&gt;='Tableau de bord'!$C$5,AP289&lt;'Tableau de bord'!$C$6+1),1,0),0)</f>
        <v/>
      </c>
      <c r="AS289" s="7">
        <f>IF(AND(AQ289=1,AR289=1),1,0)</f>
        <v/>
      </c>
      <c r="AT289" s="7">
        <f>IF(AND(AS289=1,J289="Corrective"),1,0)</f>
        <v/>
      </c>
      <c r="AU289" s="7">
        <f>IF(AND(AS289=1,J289="Préventive"),1,0)</f>
        <v/>
      </c>
      <c r="AV289" s="7">
        <f>IF(AND(AS289=1,Q289="Oui"),1,0)</f>
        <v/>
      </c>
      <c r="AW289" s="21">
        <f>IF(AND(AV289=1,AJ289&lt;&gt;""),AJ289,0)</f>
        <v/>
      </c>
      <c r="AX289" s="21">
        <f>IF(AND(AS289=1,Y289&lt;&gt;""),Y289,0)</f>
        <v/>
      </c>
      <c r="AY289" s="22">
        <f>IF(AND(AS289=1,AH289&lt;&gt;""),AH289,0)</f>
        <v/>
      </c>
      <c r="AZ289" s="22">
        <f>IF(AS289=1,SUM(AE289:AF289),0)</f>
        <v/>
      </c>
      <c r="BA289" s="22">
        <f>IF(AND(AS289=1,AC289="Hors forfait"),AY289,0)</f>
        <v/>
      </c>
      <c r="BB289" s="7">
        <f>IF(AND(AS289=1,AK289&lt;&gt;""),1,0)</f>
        <v/>
      </c>
      <c r="BC289" s="7">
        <f>IF(AND(BB289=1,AK289="Oui"),1,0)</f>
        <v/>
      </c>
      <c r="BD289" s="7">
        <f>IF(AND(AS289=1,AL289&lt;&gt;""),1,0)</f>
        <v/>
      </c>
      <c r="BE289" s="7">
        <f>IF(AND(BD289=1,AL289="Oui"),1,0)</f>
        <v/>
      </c>
      <c r="BF289" s="7">
        <f>IF(AND(AQ289=1,AM289="Non"),1,0)</f>
        <v/>
      </c>
      <c r="BG289" s="21">
        <f>IF(AND(BF289=1,Z289&lt;&gt;""),Z289,0)</f>
        <v/>
      </c>
      <c r="BH289" s="7">
        <f>IF(AND(BF289=1,AN289="Oui"),1,0)</f>
        <v/>
      </c>
      <c r="BI289" s="7">
        <f>IF(AS289=1,N289,"")</f>
        <v/>
      </c>
      <c r="BJ289" s="7">
        <f>IF(BF289=1,N289,"")</f>
        <v/>
      </c>
      <c r="BK289" s="7">
        <f>IF(BF289=1,M289,"")</f>
        <v/>
      </c>
      <c r="BL289" s="7">
        <f>IF(AR289=1,D289&amp;" | "&amp;J289,"")</f>
        <v/>
      </c>
      <c r="BM289" s="7">
        <f>IF(AND(AR289=1,AL289="Non"),D289,"")</f>
        <v/>
      </c>
      <c r="BN289" s="7">
        <f>IF(OR(AO289="",AO289="OK"),0,1)</f>
        <v/>
      </c>
    </row>
    <row r="290" ht="18" customHeight="1">
      <c r="A290" s="7" t="n"/>
      <c r="B290" s="7" t="n"/>
      <c r="C290" s="7" t="n"/>
      <c r="D290" s="7" t="n"/>
      <c r="E290" s="7" t="n"/>
      <c r="F290" s="7" t="n"/>
      <c r="G290" s="7" t="n"/>
      <c r="H290" s="7" t="n"/>
      <c r="I290" s="7" t="n"/>
      <c r="J290" s="7" t="n"/>
      <c r="K290" s="7" t="n"/>
      <c r="L290" s="7" t="n"/>
      <c r="M290" s="7" t="n"/>
      <c r="N290" s="7" t="n"/>
      <c r="O290" s="7" t="n"/>
      <c r="P290" s="7" t="n"/>
      <c r="Q290" s="7" t="n"/>
      <c r="R290" s="20" t="n"/>
      <c r="S290" s="16" t="n"/>
      <c r="T290" s="20" t="n"/>
      <c r="U290" s="20" t="n"/>
      <c r="V290" s="16" t="n"/>
      <c r="W290" s="16" t="n"/>
      <c r="X290" s="21" t="n"/>
      <c r="Y290" s="21" t="n"/>
      <c r="Z290" s="21" t="n"/>
      <c r="AA290" s="21" t="n"/>
      <c r="AB290" s="21" t="n"/>
      <c r="AC290" s="7" t="n"/>
      <c r="AD290" s="7" t="n"/>
      <c r="AE290" s="22" t="n"/>
      <c r="AF290" s="22" t="n"/>
      <c r="AG290" s="22" t="n"/>
      <c r="AH290" s="22">
        <f>IF(A290="","",SUM(AE290:AG290))</f>
        <v/>
      </c>
      <c r="AI290" s="21">
        <f>IF(AND(R290&lt;&gt;"",T290&lt;&gt;""),(T290-R290)*24,"")</f>
        <v/>
      </c>
      <c r="AJ290" s="21">
        <f>IF(AND(R290&lt;&gt;"",U290&lt;&gt;""),(U290-R290)*24,"")</f>
        <v/>
      </c>
      <c r="AK290" s="7">
        <f>IF(OR(AA290="",AI290=""),"",IF(AI290&lt;=AA290,"Oui","Non"))</f>
        <v/>
      </c>
      <c r="AL290" s="7">
        <f>IF(OR(AB290="",AJ290=""),"",IF(AJ290&lt;=AB290,"Oui","Non"))</f>
        <v/>
      </c>
      <c r="AM290" s="7">
        <f>IF(A290="","",IF(OR(N290="Réalisé",N290="Clôturé"),"Oui","Non"))</f>
        <v/>
      </c>
      <c r="AN290" s="7">
        <f>IF(AM290="","",IF(AND(AM290="Non",S290&lt;&gt;"",S290&lt;'Tableau de bord'!$C$7),"Oui","Non"))</f>
        <v/>
      </c>
      <c r="AO290" s="7">
        <f>IF(A290="","",IF(COUNTIF($A$5:$A$504,A290)&gt;1,"N° d’OT en double",IF(COUNTIF('Sites et équipements'!$D$5:$D$204,F290)=0,"Code installation inconnu",IF(OR(D290="",J290="",N290="",M290=""),"Champ obligatoire manquant",IF(AND(R290="",S290=""),"Date de demande ou planifiée manquante",IF(AND(AM290="Oui",V290=""),"Date de réalisation manquante",IF(AND(N290="Clôturé",W290=""),"Date de clôture manquante",IF(OR(AND(T290&lt;&gt;"",R290&lt;&gt;"",T290&lt;R290),AND(U290&lt;&gt;"",T290&lt;&gt;"",U290&lt;T290)),"Chronologie incohérente",IF(AND(Q290="Oui",U290=""),"Rétablissement non daté","OK")))))))))</f>
        <v/>
      </c>
      <c r="AP290" s="16">
        <f>IF(R290&lt;&gt;"",R290,IF(S290&lt;&gt;"",S290,""))</f>
        <v/>
      </c>
      <c r="AQ290" s="7">
        <f>IF(AND(A290&lt;&gt;"",OR('Tableau de bord'!$C$9="",D290='Tableau de bord'!$C$9),OR('Tableau de bord'!$C$10="",E290='Tableau de bord'!$C$10),OR('Tableau de bord'!$C$11="",G290='Tableau de bord'!$C$11),OR('Tableau de bord'!$C$12="",H290='Tableau de bord'!$C$12),OR('Tableau de bord'!$C$13="",J290='Tableau de bord'!$C$13),OR('Tableau de bord'!$C$14="",N290='Tableau de bord'!$C$14),OR('Tableau de bord'!$C$15="",M290='Tableau de bord'!$C$15),OR('Tableau de bord'!$C$16="",O290='Tableau de bord'!$C$16),OR('Tableau de bord'!$C$17="",AD290='Tableau de bord'!$C$17)),1,0)</f>
        <v/>
      </c>
      <c r="AR290" s="7">
        <f>IF(AND(A290&lt;&gt;"",AP290&lt;&gt;""),IF(AND(AP290&gt;='Tableau de bord'!$C$5,AP290&lt;'Tableau de bord'!$C$6+1),1,0),0)</f>
        <v/>
      </c>
      <c r="AS290" s="7">
        <f>IF(AND(AQ290=1,AR290=1),1,0)</f>
        <v/>
      </c>
      <c r="AT290" s="7">
        <f>IF(AND(AS290=1,J290="Corrective"),1,0)</f>
        <v/>
      </c>
      <c r="AU290" s="7">
        <f>IF(AND(AS290=1,J290="Préventive"),1,0)</f>
        <v/>
      </c>
      <c r="AV290" s="7">
        <f>IF(AND(AS290=1,Q290="Oui"),1,0)</f>
        <v/>
      </c>
      <c r="AW290" s="21">
        <f>IF(AND(AV290=1,AJ290&lt;&gt;""),AJ290,0)</f>
        <v/>
      </c>
      <c r="AX290" s="21">
        <f>IF(AND(AS290=1,Y290&lt;&gt;""),Y290,0)</f>
        <v/>
      </c>
      <c r="AY290" s="22">
        <f>IF(AND(AS290=1,AH290&lt;&gt;""),AH290,0)</f>
        <v/>
      </c>
      <c r="AZ290" s="22">
        <f>IF(AS290=1,SUM(AE290:AF290),0)</f>
        <v/>
      </c>
      <c r="BA290" s="22">
        <f>IF(AND(AS290=1,AC290="Hors forfait"),AY290,0)</f>
        <v/>
      </c>
      <c r="BB290" s="7">
        <f>IF(AND(AS290=1,AK290&lt;&gt;""),1,0)</f>
        <v/>
      </c>
      <c r="BC290" s="7">
        <f>IF(AND(BB290=1,AK290="Oui"),1,0)</f>
        <v/>
      </c>
      <c r="BD290" s="7">
        <f>IF(AND(AS290=1,AL290&lt;&gt;""),1,0)</f>
        <v/>
      </c>
      <c r="BE290" s="7">
        <f>IF(AND(BD290=1,AL290="Oui"),1,0)</f>
        <v/>
      </c>
      <c r="BF290" s="7">
        <f>IF(AND(AQ290=1,AM290="Non"),1,0)</f>
        <v/>
      </c>
      <c r="BG290" s="21">
        <f>IF(AND(BF290=1,Z290&lt;&gt;""),Z290,0)</f>
        <v/>
      </c>
      <c r="BH290" s="7">
        <f>IF(AND(BF290=1,AN290="Oui"),1,0)</f>
        <v/>
      </c>
      <c r="BI290" s="7">
        <f>IF(AS290=1,N290,"")</f>
        <v/>
      </c>
      <c r="BJ290" s="7">
        <f>IF(BF290=1,N290,"")</f>
        <v/>
      </c>
      <c r="BK290" s="7">
        <f>IF(BF290=1,M290,"")</f>
        <v/>
      </c>
      <c r="BL290" s="7">
        <f>IF(AR290=1,D290&amp;" | "&amp;J290,"")</f>
        <v/>
      </c>
      <c r="BM290" s="7">
        <f>IF(AND(AR290=1,AL290="Non"),D290,"")</f>
        <v/>
      </c>
      <c r="BN290" s="7">
        <f>IF(OR(AO290="",AO290="OK"),0,1)</f>
        <v/>
      </c>
    </row>
    <row r="291" ht="18" customHeight="1">
      <c r="A291" s="7" t="n"/>
      <c r="B291" s="7" t="n"/>
      <c r="C291" s="7" t="n"/>
      <c r="D291" s="7" t="n"/>
      <c r="E291" s="7" t="n"/>
      <c r="F291" s="7" t="n"/>
      <c r="G291" s="7" t="n"/>
      <c r="H291" s="7" t="n"/>
      <c r="I291" s="7" t="n"/>
      <c r="J291" s="7" t="n"/>
      <c r="K291" s="7" t="n"/>
      <c r="L291" s="7" t="n"/>
      <c r="M291" s="7" t="n"/>
      <c r="N291" s="7" t="n"/>
      <c r="O291" s="7" t="n"/>
      <c r="P291" s="7" t="n"/>
      <c r="Q291" s="7" t="n"/>
      <c r="R291" s="20" t="n"/>
      <c r="S291" s="16" t="n"/>
      <c r="T291" s="20" t="n"/>
      <c r="U291" s="20" t="n"/>
      <c r="V291" s="16" t="n"/>
      <c r="W291" s="16" t="n"/>
      <c r="X291" s="21" t="n"/>
      <c r="Y291" s="21" t="n"/>
      <c r="Z291" s="21" t="n"/>
      <c r="AA291" s="21" t="n"/>
      <c r="AB291" s="21" t="n"/>
      <c r="AC291" s="7" t="n"/>
      <c r="AD291" s="7" t="n"/>
      <c r="AE291" s="22" t="n"/>
      <c r="AF291" s="22" t="n"/>
      <c r="AG291" s="22" t="n"/>
      <c r="AH291" s="22">
        <f>IF(A291="","",SUM(AE291:AG291))</f>
        <v/>
      </c>
      <c r="AI291" s="21">
        <f>IF(AND(R291&lt;&gt;"",T291&lt;&gt;""),(T291-R291)*24,"")</f>
        <v/>
      </c>
      <c r="AJ291" s="21">
        <f>IF(AND(R291&lt;&gt;"",U291&lt;&gt;""),(U291-R291)*24,"")</f>
        <v/>
      </c>
      <c r="AK291" s="7">
        <f>IF(OR(AA291="",AI291=""),"",IF(AI291&lt;=AA291,"Oui","Non"))</f>
        <v/>
      </c>
      <c r="AL291" s="7">
        <f>IF(OR(AB291="",AJ291=""),"",IF(AJ291&lt;=AB291,"Oui","Non"))</f>
        <v/>
      </c>
      <c r="AM291" s="7">
        <f>IF(A291="","",IF(OR(N291="Réalisé",N291="Clôturé"),"Oui","Non"))</f>
        <v/>
      </c>
      <c r="AN291" s="7">
        <f>IF(AM291="","",IF(AND(AM291="Non",S291&lt;&gt;"",S291&lt;'Tableau de bord'!$C$7),"Oui","Non"))</f>
        <v/>
      </c>
      <c r="AO291" s="7">
        <f>IF(A291="","",IF(COUNTIF($A$5:$A$504,A291)&gt;1,"N° d’OT en double",IF(COUNTIF('Sites et équipements'!$D$5:$D$204,F291)=0,"Code installation inconnu",IF(OR(D291="",J291="",N291="",M291=""),"Champ obligatoire manquant",IF(AND(R291="",S291=""),"Date de demande ou planifiée manquante",IF(AND(AM291="Oui",V291=""),"Date de réalisation manquante",IF(AND(N291="Clôturé",W291=""),"Date de clôture manquante",IF(OR(AND(T291&lt;&gt;"",R291&lt;&gt;"",T291&lt;R291),AND(U291&lt;&gt;"",T291&lt;&gt;"",U291&lt;T291)),"Chronologie incohérente",IF(AND(Q291="Oui",U291=""),"Rétablissement non daté","OK")))))))))</f>
        <v/>
      </c>
      <c r="AP291" s="16">
        <f>IF(R291&lt;&gt;"",R291,IF(S291&lt;&gt;"",S291,""))</f>
        <v/>
      </c>
      <c r="AQ291" s="7">
        <f>IF(AND(A291&lt;&gt;"",OR('Tableau de bord'!$C$9="",D291='Tableau de bord'!$C$9),OR('Tableau de bord'!$C$10="",E291='Tableau de bord'!$C$10),OR('Tableau de bord'!$C$11="",G291='Tableau de bord'!$C$11),OR('Tableau de bord'!$C$12="",H291='Tableau de bord'!$C$12),OR('Tableau de bord'!$C$13="",J291='Tableau de bord'!$C$13),OR('Tableau de bord'!$C$14="",N291='Tableau de bord'!$C$14),OR('Tableau de bord'!$C$15="",M291='Tableau de bord'!$C$15),OR('Tableau de bord'!$C$16="",O291='Tableau de bord'!$C$16),OR('Tableau de bord'!$C$17="",AD291='Tableau de bord'!$C$17)),1,0)</f>
        <v/>
      </c>
      <c r="AR291" s="7">
        <f>IF(AND(A291&lt;&gt;"",AP291&lt;&gt;""),IF(AND(AP291&gt;='Tableau de bord'!$C$5,AP291&lt;'Tableau de bord'!$C$6+1),1,0),0)</f>
        <v/>
      </c>
      <c r="AS291" s="7">
        <f>IF(AND(AQ291=1,AR291=1),1,0)</f>
        <v/>
      </c>
      <c r="AT291" s="7">
        <f>IF(AND(AS291=1,J291="Corrective"),1,0)</f>
        <v/>
      </c>
      <c r="AU291" s="7">
        <f>IF(AND(AS291=1,J291="Préventive"),1,0)</f>
        <v/>
      </c>
      <c r="AV291" s="7">
        <f>IF(AND(AS291=1,Q291="Oui"),1,0)</f>
        <v/>
      </c>
      <c r="AW291" s="21">
        <f>IF(AND(AV291=1,AJ291&lt;&gt;""),AJ291,0)</f>
        <v/>
      </c>
      <c r="AX291" s="21">
        <f>IF(AND(AS291=1,Y291&lt;&gt;""),Y291,0)</f>
        <v/>
      </c>
      <c r="AY291" s="22">
        <f>IF(AND(AS291=1,AH291&lt;&gt;""),AH291,0)</f>
        <v/>
      </c>
      <c r="AZ291" s="22">
        <f>IF(AS291=1,SUM(AE291:AF291),0)</f>
        <v/>
      </c>
      <c r="BA291" s="22">
        <f>IF(AND(AS291=1,AC291="Hors forfait"),AY291,0)</f>
        <v/>
      </c>
      <c r="BB291" s="7">
        <f>IF(AND(AS291=1,AK291&lt;&gt;""),1,0)</f>
        <v/>
      </c>
      <c r="BC291" s="7">
        <f>IF(AND(BB291=1,AK291="Oui"),1,0)</f>
        <v/>
      </c>
      <c r="BD291" s="7">
        <f>IF(AND(AS291=1,AL291&lt;&gt;""),1,0)</f>
        <v/>
      </c>
      <c r="BE291" s="7">
        <f>IF(AND(BD291=1,AL291="Oui"),1,0)</f>
        <v/>
      </c>
      <c r="BF291" s="7">
        <f>IF(AND(AQ291=1,AM291="Non"),1,0)</f>
        <v/>
      </c>
      <c r="BG291" s="21">
        <f>IF(AND(BF291=1,Z291&lt;&gt;""),Z291,0)</f>
        <v/>
      </c>
      <c r="BH291" s="7">
        <f>IF(AND(BF291=1,AN291="Oui"),1,0)</f>
        <v/>
      </c>
      <c r="BI291" s="7">
        <f>IF(AS291=1,N291,"")</f>
        <v/>
      </c>
      <c r="BJ291" s="7">
        <f>IF(BF291=1,N291,"")</f>
        <v/>
      </c>
      <c r="BK291" s="7">
        <f>IF(BF291=1,M291,"")</f>
        <v/>
      </c>
      <c r="BL291" s="7">
        <f>IF(AR291=1,D291&amp;" | "&amp;J291,"")</f>
        <v/>
      </c>
      <c r="BM291" s="7">
        <f>IF(AND(AR291=1,AL291="Non"),D291,"")</f>
        <v/>
      </c>
      <c r="BN291" s="7">
        <f>IF(OR(AO291="",AO291="OK"),0,1)</f>
        <v/>
      </c>
    </row>
    <row r="292" ht="18" customHeight="1">
      <c r="A292" s="7" t="n"/>
      <c r="B292" s="7" t="n"/>
      <c r="C292" s="7" t="n"/>
      <c r="D292" s="7" t="n"/>
      <c r="E292" s="7" t="n"/>
      <c r="F292" s="7" t="n"/>
      <c r="G292" s="7" t="n"/>
      <c r="H292" s="7" t="n"/>
      <c r="I292" s="7" t="n"/>
      <c r="J292" s="7" t="n"/>
      <c r="K292" s="7" t="n"/>
      <c r="L292" s="7" t="n"/>
      <c r="M292" s="7" t="n"/>
      <c r="N292" s="7" t="n"/>
      <c r="O292" s="7" t="n"/>
      <c r="P292" s="7" t="n"/>
      <c r="Q292" s="7" t="n"/>
      <c r="R292" s="20" t="n"/>
      <c r="S292" s="16" t="n"/>
      <c r="T292" s="20" t="n"/>
      <c r="U292" s="20" t="n"/>
      <c r="V292" s="16" t="n"/>
      <c r="W292" s="16" t="n"/>
      <c r="X292" s="21" t="n"/>
      <c r="Y292" s="21" t="n"/>
      <c r="Z292" s="21" t="n"/>
      <c r="AA292" s="21" t="n"/>
      <c r="AB292" s="21" t="n"/>
      <c r="AC292" s="7" t="n"/>
      <c r="AD292" s="7" t="n"/>
      <c r="AE292" s="22" t="n"/>
      <c r="AF292" s="22" t="n"/>
      <c r="AG292" s="22" t="n"/>
      <c r="AH292" s="22">
        <f>IF(A292="","",SUM(AE292:AG292))</f>
        <v/>
      </c>
      <c r="AI292" s="21">
        <f>IF(AND(R292&lt;&gt;"",T292&lt;&gt;""),(T292-R292)*24,"")</f>
        <v/>
      </c>
      <c r="AJ292" s="21">
        <f>IF(AND(R292&lt;&gt;"",U292&lt;&gt;""),(U292-R292)*24,"")</f>
        <v/>
      </c>
      <c r="AK292" s="7">
        <f>IF(OR(AA292="",AI292=""),"",IF(AI292&lt;=AA292,"Oui","Non"))</f>
        <v/>
      </c>
      <c r="AL292" s="7">
        <f>IF(OR(AB292="",AJ292=""),"",IF(AJ292&lt;=AB292,"Oui","Non"))</f>
        <v/>
      </c>
      <c r="AM292" s="7">
        <f>IF(A292="","",IF(OR(N292="Réalisé",N292="Clôturé"),"Oui","Non"))</f>
        <v/>
      </c>
      <c r="AN292" s="7">
        <f>IF(AM292="","",IF(AND(AM292="Non",S292&lt;&gt;"",S292&lt;'Tableau de bord'!$C$7),"Oui","Non"))</f>
        <v/>
      </c>
      <c r="AO292" s="7">
        <f>IF(A292="","",IF(COUNTIF($A$5:$A$504,A292)&gt;1,"N° d’OT en double",IF(COUNTIF('Sites et équipements'!$D$5:$D$204,F292)=0,"Code installation inconnu",IF(OR(D292="",J292="",N292="",M292=""),"Champ obligatoire manquant",IF(AND(R292="",S292=""),"Date de demande ou planifiée manquante",IF(AND(AM292="Oui",V292=""),"Date de réalisation manquante",IF(AND(N292="Clôturé",W292=""),"Date de clôture manquante",IF(OR(AND(T292&lt;&gt;"",R292&lt;&gt;"",T292&lt;R292),AND(U292&lt;&gt;"",T292&lt;&gt;"",U292&lt;T292)),"Chronologie incohérente",IF(AND(Q292="Oui",U292=""),"Rétablissement non daté","OK")))))))))</f>
        <v/>
      </c>
      <c r="AP292" s="16">
        <f>IF(R292&lt;&gt;"",R292,IF(S292&lt;&gt;"",S292,""))</f>
        <v/>
      </c>
      <c r="AQ292" s="7">
        <f>IF(AND(A292&lt;&gt;"",OR('Tableau de bord'!$C$9="",D292='Tableau de bord'!$C$9),OR('Tableau de bord'!$C$10="",E292='Tableau de bord'!$C$10),OR('Tableau de bord'!$C$11="",G292='Tableau de bord'!$C$11),OR('Tableau de bord'!$C$12="",H292='Tableau de bord'!$C$12),OR('Tableau de bord'!$C$13="",J292='Tableau de bord'!$C$13),OR('Tableau de bord'!$C$14="",N292='Tableau de bord'!$C$14),OR('Tableau de bord'!$C$15="",M292='Tableau de bord'!$C$15),OR('Tableau de bord'!$C$16="",O292='Tableau de bord'!$C$16),OR('Tableau de bord'!$C$17="",AD292='Tableau de bord'!$C$17)),1,0)</f>
        <v/>
      </c>
      <c r="AR292" s="7">
        <f>IF(AND(A292&lt;&gt;"",AP292&lt;&gt;""),IF(AND(AP292&gt;='Tableau de bord'!$C$5,AP292&lt;'Tableau de bord'!$C$6+1),1,0),0)</f>
        <v/>
      </c>
      <c r="AS292" s="7">
        <f>IF(AND(AQ292=1,AR292=1),1,0)</f>
        <v/>
      </c>
      <c r="AT292" s="7">
        <f>IF(AND(AS292=1,J292="Corrective"),1,0)</f>
        <v/>
      </c>
      <c r="AU292" s="7">
        <f>IF(AND(AS292=1,J292="Préventive"),1,0)</f>
        <v/>
      </c>
      <c r="AV292" s="7">
        <f>IF(AND(AS292=1,Q292="Oui"),1,0)</f>
        <v/>
      </c>
      <c r="AW292" s="21">
        <f>IF(AND(AV292=1,AJ292&lt;&gt;""),AJ292,0)</f>
        <v/>
      </c>
      <c r="AX292" s="21">
        <f>IF(AND(AS292=1,Y292&lt;&gt;""),Y292,0)</f>
        <v/>
      </c>
      <c r="AY292" s="22">
        <f>IF(AND(AS292=1,AH292&lt;&gt;""),AH292,0)</f>
        <v/>
      </c>
      <c r="AZ292" s="22">
        <f>IF(AS292=1,SUM(AE292:AF292),0)</f>
        <v/>
      </c>
      <c r="BA292" s="22">
        <f>IF(AND(AS292=1,AC292="Hors forfait"),AY292,0)</f>
        <v/>
      </c>
      <c r="BB292" s="7">
        <f>IF(AND(AS292=1,AK292&lt;&gt;""),1,0)</f>
        <v/>
      </c>
      <c r="BC292" s="7">
        <f>IF(AND(BB292=1,AK292="Oui"),1,0)</f>
        <v/>
      </c>
      <c r="BD292" s="7">
        <f>IF(AND(AS292=1,AL292&lt;&gt;""),1,0)</f>
        <v/>
      </c>
      <c r="BE292" s="7">
        <f>IF(AND(BD292=1,AL292="Oui"),1,0)</f>
        <v/>
      </c>
      <c r="BF292" s="7">
        <f>IF(AND(AQ292=1,AM292="Non"),1,0)</f>
        <v/>
      </c>
      <c r="BG292" s="21">
        <f>IF(AND(BF292=1,Z292&lt;&gt;""),Z292,0)</f>
        <v/>
      </c>
      <c r="BH292" s="7">
        <f>IF(AND(BF292=1,AN292="Oui"),1,0)</f>
        <v/>
      </c>
      <c r="BI292" s="7">
        <f>IF(AS292=1,N292,"")</f>
        <v/>
      </c>
      <c r="BJ292" s="7">
        <f>IF(BF292=1,N292,"")</f>
        <v/>
      </c>
      <c r="BK292" s="7">
        <f>IF(BF292=1,M292,"")</f>
        <v/>
      </c>
      <c r="BL292" s="7">
        <f>IF(AR292=1,D292&amp;" | "&amp;J292,"")</f>
        <v/>
      </c>
      <c r="BM292" s="7">
        <f>IF(AND(AR292=1,AL292="Non"),D292,"")</f>
        <v/>
      </c>
      <c r="BN292" s="7">
        <f>IF(OR(AO292="",AO292="OK"),0,1)</f>
        <v/>
      </c>
    </row>
    <row r="293" ht="18" customHeight="1">
      <c r="A293" s="7" t="n"/>
      <c r="B293" s="7" t="n"/>
      <c r="C293" s="7" t="n"/>
      <c r="D293" s="7" t="n"/>
      <c r="E293" s="7" t="n"/>
      <c r="F293" s="7" t="n"/>
      <c r="G293" s="7" t="n"/>
      <c r="H293" s="7" t="n"/>
      <c r="I293" s="7" t="n"/>
      <c r="J293" s="7" t="n"/>
      <c r="K293" s="7" t="n"/>
      <c r="L293" s="7" t="n"/>
      <c r="M293" s="7" t="n"/>
      <c r="N293" s="7" t="n"/>
      <c r="O293" s="7" t="n"/>
      <c r="P293" s="7" t="n"/>
      <c r="Q293" s="7" t="n"/>
      <c r="R293" s="20" t="n"/>
      <c r="S293" s="16" t="n"/>
      <c r="T293" s="20" t="n"/>
      <c r="U293" s="20" t="n"/>
      <c r="V293" s="16" t="n"/>
      <c r="W293" s="16" t="n"/>
      <c r="X293" s="21" t="n"/>
      <c r="Y293" s="21" t="n"/>
      <c r="Z293" s="21" t="n"/>
      <c r="AA293" s="21" t="n"/>
      <c r="AB293" s="21" t="n"/>
      <c r="AC293" s="7" t="n"/>
      <c r="AD293" s="7" t="n"/>
      <c r="AE293" s="22" t="n"/>
      <c r="AF293" s="22" t="n"/>
      <c r="AG293" s="22" t="n"/>
      <c r="AH293" s="22">
        <f>IF(A293="","",SUM(AE293:AG293))</f>
        <v/>
      </c>
      <c r="AI293" s="21">
        <f>IF(AND(R293&lt;&gt;"",T293&lt;&gt;""),(T293-R293)*24,"")</f>
        <v/>
      </c>
      <c r="AJ293" s="21">
        <f>IF(AND(R293&lt;&gt;"",U293&lt;&gt;""),(U293-R293)*24,"")</f>
        <v/>
      </c>
      <c r="AK293" s="7">
        <f>IF(OR(AA293="",AI293=""),"",IF(AI293&lt;=AA293,"Oui","Non"))</f>
        <v/>
      </c>
      <c r="AL293" s="7">
        <f>IF(OR(AB293="",AJ293=""),"",IF(AJ293&lt;=AB293,"Oui","Non"))</f>
        <v/>
      </c>
      <c r="AM293" s="7">
        <f>IF(A293="","",IF(OR(N293="Réalisé",N293="Clôturé"),"Oui","Non"))</f>
        <v/>
      </c>
      <c r="AN293" s="7">
        <f>IF(AM293="","",IF(AND(AM293="Non",S293&lt;&gt;"",S293&lt;'Tableau de bord'!$C$7),"Oui","Non"))</f>
        <v/>
      </c>
      <c r="AO293" s="7">
        <f>IF(A293="","",IF(COUNTIF($A$5:$A$504,A293)&gt;1,"N° d’OT en double",IF(COUNTIF('Sites et équipements'!$D$5:$D$204,F293)=0,"Code installation inconnu",IF(OR(D293="",J293="",N293="",M293=""),"Champ obligatoire manquant",IF(AND(R293="",S293=""),"Date de demande ou planifiée manquante",IF(AND(AM293="Oui",V293=""),"Date de réalisation manquante",IF(AND(N293="Clôturé",W293=""),"Date de clôture manquante",IF(OR(AND(T293&lt;&gt;"",R293&lt;&gt;"",T293&lt;R293),AND(U293&lt;&gt;"",T293&lt;&gt;"",U293&lt;T293)),"Chronologie incohérente",IF(AND(Q293="Oui",U293=""),"Rétablissement non daté","OK")))))))))</f>
        <v/>
      </c>
      <c r="AP293" s="16">
        <f>IF(R293&lt;&gt;"",R293,IF(S293&lt;&gt;"",S293,""))</f>
        <v/>
      </c>
      <c r="AQ293" s="7">
        <f>IF(AND(A293&lt;&gt;"",OR('Tableau de bord'!$C$9="",D293='Tableau de bord'!$C$9),OR('Tableau de bord'!$C$10="",E293='Tableau de bord'!$C$10),OR('Tableau de bord'!$C$11="",G293='Tableau de bord'!$C$11),OR('Tableau de bord'!$C$12="",H293='Tableau de bord'!$C$12),OR('Tableau de bord'!$C$13="",J293='Tableau de bord'!$C$13),OR('Tableau de bord'!$C$14="",N293='Tableau de bord'!$C$14),OR('Tableau de bord'!$C$15="",M293='Tableau de bord'!$C$15),OR('Tableau de bord'!$C$16="",O293='Tableau de bord'!$C$16),OR('Tableau de bord'!$C$17="",AD293='Tableau de bord'!$C$17)),1,0)</f>
        <v/>
      </c>
      <c r="AR293" s="7">
        <f>IF(AND(A293&lt;&gt;"",AP293&lt;&gt;""),IF(AND(AP293&gt;='Tableau de bord'!$C$5,AP293&lt;'Tableau de bord'!$C$6+1),1,0),0)</f>
        <v/>
      </c>
      <c r="AS293" s="7">
        <f>IF(AND(AQ293=1,AR293=1),1,0)</f>
        <v/>
      </c>
      <c r="AT293" s="7">
        <f>IF(AND(AS293=1,J293="Corrective"),1,0)</f>
        <v/>
      </c>
      <c r="AU293" s="7">
        <f>IF(AND(AS293=1,J293="Préventive"),1,0)</f>
        <v/>
      </c>
      <c r="AV293" s="7">
        <f>IF(AND(AS293=1,Q293="Oui"),1,0)</f>
        <v/>
      </c>
      <c r="AW293" s="21">
        <f>IF(AND(AV293=1,AJ293&lt;&gt;""),AJ293,0)</f>
        <v/>
      </c>
      <c r="AX293" s="21">
        <f>IF(AND(AS293=1,Y293&lt;&gt;""),Y293,0)</f>
        <v/>
      </c>
      <c r="AY293" s="22">
        <f>IF(AND(AS293=1,AH293&lt;&gt;""),AH293,0)</f>
        <v/>
      </c>
      <c r="AZ293" s="22">
        <f>IF(AS293=1,SUM(AE293:AF293),0)</f>
        <v/>
      </c>
      <c r="BA293" s="22">
        <f>IF(AND(AS293=1,AC293="Hors forfait"),AY293,0)</f>
        <v/>
      </c>
      <c r="BB293" s="7">
        <f>IF(AND(AS293=1,AK293&lt;&gt;""),1,0)</f>
        <v/>
      </c>
      <c r="BC293" s="7">
        <f>IF(AND(BB293=1,AK293="Oui"),1,0)</f>
        <v/>
      </c>
      <c r="BD293" s="7">
        <f>IF(AND(AS293=1,AL293&lt;&gt;""),1,0)</f>
        <v/>
      </c>
      <c r="BE293" s="7">
        <f>IF(AND(BD293=1,AL293="Oui"),1,0)</f>
        <v/>
      </c>
      <c r="BF293" s="7">
        <f>IF(AND(AQ293=1,AM293="Non"),1,0)</f>
        <v/>
      </c>
      <c r="BG293" s="21">
        <f>IF(AND(BF293=1,Z293&lt;&gt;""),Z293,0)</f>
        <v/>
      </c>
      <c r="BH293" s="7">
        <f>IF(AND(BF293=1,AN293="Oui"),1,0)</f>
        <v/>
      </c>
      <c r="BI293" s="7">
        <f>IF(AS293=1,N293,"")</f>
        <v/>
      </c>
      <c r="BJ293" s="7">
        <f>IF(BF293=1,N293,"")</f>
        <v/>
      </c>
      <c r="BK293" s="7">
        <f>IF(BF293=1,M293,"")</f>
        <v/>
      </c>
      <c r="BL293" s="7">
        <f>IF(AR293=1,D293&amp;" | "&amp;J293,"")</f>
        <v/>
      </c>
      <c r="BM293" s="7">
        <f>IF(AND(AR293=1,AL293="Non"),D293,"")</f>
        <v/>
      </c>
      <c r="BN293" s="7">
        <f>IF(OR(AO293="",AO293="OK"),0,1)</f>
        <v/>
      </c>
    </row>
    <row r="294" ht="18" customHeight="1">
      <c r="A294" s="7" t="n"/>
      <c r="B294" s="7" t="n"/>
      <c r="C294" s="7" t="n"/>
      <c r="D294" s="7" t="n"/>
      <c r="E294" s="7" t="n"/>
      <c r="F294" s="7" t="n"/>
      <c r="G294" s="7" t="n"/>
      <c r="H294" s="7" t="n"/>
      <c r="I294" s="7" t="n"/>
      <c r="J294" s="7" t="n"/>
      <c r="K294" s="7" t="n"/>
      <c r="L294" s="7" t="n"/>
      <c r="M294" s="7" t="n"/>
      <c r="N294" s="7" t="n"/>
      <c r="O294" s="7" t="n"/>
      <c r="P294" s="7" t="n"/>
      <c r="Q294" s="7" t="n"/>
      <c r="R294" s="20" t="n"/>
      <c r="S294" s="16" t="n"/>
      <c r="T294" s="20" t="n"/>
      <c r="U294" s="20" t="n"/>
      <c r="V294" s="16" t="n"/>
      <c r="W294" s="16" t="n"/>
      <c r="X294" s="21" t="n"/>
      <c r="Y294" s="21" t="n"/>
      <c r="Z294" s="21" t="n"/>
      <c r="AA294" s="21" t="n"/>
      <c r="AB294" s="21" t="n"/>
      <c r="AC294" s="7" t="n"/>
      <c r="AD294" s="7" t="n"/>
      <c r="AE294" s="22" t="n"/>
      <c r="AF294" s="22" t="n"/>
      <c r="AG294" s="22" t="n"/>
      <c r="AH294" s="22">
        <f>IF(A294="","",SUM(AE294:AG294))</f>
        <v/>
      </c>
      <c r="AI294" s="21">
        <f>IF(AND(R294&lt;&gt;"",T294&lt;&gt;""),(T294-R294)*24,"")</f>
        <v/>
      </c>
      <c r="AJ294" s="21">
        <f>IF(AND(R294&lt;&gt;"",U294&lt;&gt;""),(U294-R294)*24,"")</f>
        <v/>
      </c>
      <c r="AK294" s="7">
        <f>IF(OR(AA294="",AI294=""),"",IF(AI294&lt;=AA294,"Oui","Non"))</f>
        <v/>
      </c>
      <c r="AL294" s="7">
        <f>IF(OR(AB294="",AJ294=""),"",IF(AJ294&lt;=AB294,"Oui","Non"))</f>
        <v/>
      </c>
      <c r="AM294" s="7">
        <f>IF(A294="","",IF(OR(N294="Réalisé",N294="Clôturé"),"Oui","Non"))</f>
        <v/>
      </c>
      <c r="AN294" s="7">
        <f>IF(AM294="","",IF(AND(AM294="Non",S294&lt;&gt;"",S294&lt;'Tableau de bord'!$C$7),"Oui","Non"))</f>
        <v/>
      </c>
      <c r="AO294" s="7">
        <f>IF(A294="","",IF(COUNTIF($A$5:$A$504,A294)&gt;1,"N° d’OT en double",IF(COUNTIF('Sites et équipements'!$D$5:$D$204,F294)=0,"Code installation inconnu",IF(OR(D294="",J294="",N294="",M294=""),"Champ obligatoire manquant",IF(AND(R294="",S294=""),"Date de demande ou planifiée manquante",IF(AND(AM294="Oui",V294=""),"Date de réalisation manquante",IF(AND(N294="Clôturé",W294=""),"Date de clôture manquante",IF(OR(AND(T294&lt;&gt;"",R294&lt;&gt;"",T294&lt;R294),AND(U294&lt;&gt;"",T294&lt;&gt;"",U294&lt;T294)),"Chronologie incohérente",IF(AND(Q294="Oui",U294=""),"Rétablissement non daté","OK")))))))))</f>
        <v/>
      </c>
      <c r="AP294" s="16">
        <f>IF(R294&lt;&gt;"",R294,IF(S294&lt;&gt;"",S294,""))</f>
        <v/>
      </c>
      <c r="AQ294" s="7">
        <f>IF(AND(A294&lt;&gt;"",OR('Tableau de bord'!$C$9="",D294='Tableau de bord'!$C$9),OR('Tableau de bord'!$C$10="",E294='Tableau de bord'!$C$10),OR('Tableau de bord'!$C$11="",G294='Tableau de bord'!$C$11),OR('Tableau de bord'!$C$12="",H294='Tableau de bord'!$C$12),OR('Tableau de bord'!$C$13="",J294='Tableau de bord'!$C$13),OR('Tableau de bord'!$C$14="",N294='Tableau de bord'!$C$14),OR('Tableau de bord'!$C$15="",M294='Tableau de bord'!$C$15),OR('Tableau de bord'!$C$16="",O294='Tableau de bord'!$C$16),OR('Tableau de bord'!$C$17="",AD294='Tableau de bord'!$C$17)),1,0)</f>
        <v/>
      </c>
      <c r="AR294" s="7">
        <f>IF(AND(A294&lt;&gt;"",AP294&lt;&gt;""),IF(AND(AP294&gt;='Tableau de bord'!$C$5,AP294&lt;'Tableau de bord'!$C$6+1),1,0),0)</f>
        <v/>
      </c>
      <c r="AS294" s="7">
        <f>IF(AND(AQ294=1,AR294=1),1,0)</f>
        <v/>
      </c>
      <c r="AT294" s="7">
        <f>IF(AND(AS294=1,J294="Corrective"),1,0)</f>
        <v/>
      </c>
      <c r="AU294" s="7">
        <f>IF(AND(AS294=1,J294="Préventive"),1,0)</f>
        <v/>
      </c>
      <c r="AV294" s="7">
        <f>IF(AND(AS294=1,Q294="Oui"),1,0)</f>
        <v/>
      </c>
      <c r="AW294" s="21">
        <f>IF(AND(AV294=1,AJ294&lt;&gt;""),AJ294,0)</f>
        <v/>
      </c>
      <c r="AX294" s="21">
        <f>IF(AND(AS294=1,Y294&lt;&gt;""),Y294,0)</f>
        <v/>
      </c>
      <c r="AY294" s="22">
        <f>IF(AND(AS294=1,AH294&lt;&gt;""),AH294,0)</f>
        <v/>
      </c>
      <c r="AZ294" s="22">
        <f>IF(AS294=1,SUM(AE294:AF294),0)</f>
        <v/>
      </c>
      <c r="BA294" s="22">
        <f>IF(AND(AS294=1,AC294="Hors forfait"),AY294,0)</f>
        <v/>
      </c>
      <c r="BB294" s="7">
        <f>IF(AND(AS294=1,AK294&lt;&gt;""),1,0)</f>
        <v/>
      </c>
      <c r="BC294" s="7">
        <f>IF(AND(BB294=1,AK294="Oui"),1,0)</f>
        <v/>
      </c>
      <c r="BD294" s="7">
        <f>IF(AND(AS294=1,AL294&lt;&gt;""),1,0)</f>
        <v/>
      </c>
      <c r="BE294" s="7">
        <f>IF(AND(BD294=1,AL294="Oui"),1,0)</f>
        <v/>
      </c>
      <c r="BF294" s="7">
        <f>IF(AND(AQ294=1,AM294="Non"),1,0)</f>
        <v/>
      </c>
      <c r="BG294" s="21">
        <f>IF(AND(BF294=1,Z294&lt;&gt;""),Z294,0)</f>
        <v/>
      </c>
      <c r="BH294" s="7">
        <f>IF(AND(BF294=1,AN294="Oui"),1,0)</f>
        <v/>
      </c>
      <c r="BI294" s="7">
        <f>IF(AS294=1,N294,"")</f>
        <v/>
      </c>
      <c r="BJ294" s="7">
        <f>IF(BF294=1,N294,"")</f>
        <v/>
      </c>
      <c r="BK294" s="7">
        <f>IF(BF294=1,M294,"")</f>
        <v/>
      </c>
      <c r="BL294" s="7">
        <f>IF(AR294=1,D294&amp;" | "&amp;J294,"")</f>
        <v/>
      </c>
      <c r="BM294" s="7">
        <f>IF(AND(AR294=1,AL294="Non"),D294,"")</f>
        <v/>
      </c>
      <c r="BN294" s="7">
        <f>IF(OR(AO294="",AO294="OK"),0,1)</f>
        <v/>
      </c>
    </row>
    <row r="295" ht="18" customHeight="1">
      <c r="A295" s="7" t="n"/>
      <c r="B295" s="7" t="n"/>
      <c r="C295" s="7" t="n"/>
      <c r="D295" s="7" t="n"/>
      <c r="E295" s="7" t="n"/>
      <c r="F295" s="7" t="n"/>
      <c r="G295" s="7" t="n"/>
      <c r="H295" s="7" t="n"/>
      <c r="I295" s="7" t="n"/>
      <c r="J295" s="7" t="n"/>
      <c r="K295" s="7" t="n"/>
      <c r="L295" s="7" t="n"/>
      <c r="M295" s="7" t="n"/>
      <c r="N295" s="7" t="n"/>
      <c r="O295" s="7" t="n"/>
      <c r="P295" s="7" t="n"/>
      <c r="Q295" s="7" t="n"/>
      <c r="R295" s="20" t="n"/>
      <c r="S295" s="16" t="n"/>
      <c r="T295" s="20" t="n"/>
      <c r="U295" s="20" t="n"/>
      <c r="V295" s="16" t="n"/>
      <c r="W295" s="16" t="n"/>
      <c r="X295" s="21" t="n"/>
      <c r="Y295" s="21" t="n"/>
      <c r="Z295" s="21" t="n"/>
      <c r="AA295" s="21" t="n"/>
      <c r="AB295" s="21" t="n"/>
      <c r="AC295" s="7" t="n"/>
      <c r="AD295" s="7" t="n"/>
      <c r="AE295" s="22" t="n"/>
      <c r="AF295" s="22" t="n"/>
      <c r="AG295" s="22" t="n"/>
      <c r="AH295" s="22">
        <f>IF(A295="","",SUM(AE295:AG295))</f>
        <v/>
      </c>
      <c r="AI295" s="21">
        <f>IF(AND(R295&lt;&gt;"",T295&lt;&gt;""),(T295-R295)*24,"")</f>
        <v/>
      </c>
      <c r="AJ295" s="21">
        <f>IF(AND(R295&lt;&gt;"",U295&lt;&gt;""),(U295-R295)*24,"")</f>
        <v/>
      </c>
      <c r="AK295" s="7">
        <f>IF(OR(AA295="",AI295=""),"",IF(AI295&lt;=AA295,"Oui","Non"))</f>
        <v/>
      </c>
      <c r="AL295" s="7">
        <f>IF(OR(AB295="",AJ295=""),"",IF(AJ295&lt;=AB295,"Oui","Non"))</f>
        <v/>
      </c>
      <c r="AM295" s="7">
        <f>IF(A295="","",IF(OR(N295="Réalisé",N295="Clôturé"),"Oui","Non"))</f>
        <v/>
      </c>
      <c r="AN295" s="7">
        <f>IF(AM295="","",IF(AND(AM295="Non",S295&lt;&gt;"",S295&lt;'Tableau de bord'!$C$7),"Oui","Non"))</f>
        <v/>
      </c>
      <c r="AO295" s="7">
        <f>IF(A295="","",IF(COUNTIF($A$5:$A$504,A295)&gt;1,"N° d’OT en double",IF(COUNTIF('Sites et équipements'!$D$5:$D$204,F295)=0,"Code installation inconnu",IF(OR(D295="",J295="",N295="",M295=""),"Champ obligatoire manquant",IF(AND(R295="",S295=""),"Date de demande ou planifiée manquante",IF(AND(AM295="Oui",V295=""),"Date de réalisation manquante",IF(AND(N295="Clôturé",W295=""),"Date de clôture manquante",IF(OR(AND(T295&lt;&gt;"",R295&lt;&gt;"",T295&lt;R295),AND(U295&lt;&gt;"",T295&lt;&gt;"",U295&lt;T295)),"Chronologie incohérente",IF(AND(Q295="Oui",U295=""),"Rétablissement non daté","OK")))))))))</f>
        <v/>
      </c>
      <c r="AP295" s="16">
        <f>IF(R295&lt;&gt;"",R295,IF(S295&lt;&gt;"",S295,""))</f>
        <v/>
      </c>
      <c r="AQ295" s="7">
        <f>IF(AND(A295&lt;&gt;"",OR('Tableau de bord'!$C$9="",D295='Tableau de bord'!$C$9),OR('Tableau de bord'!$C$10="",E295='Tableau de bord'!$C$10),OR('Tableau de bord'!$C$11="",G295='Tableau de bord'!$C$11),OR('Tableau de bord'!$C$12="",H295='Tableau de bord'!$C$12),OR('Tableau de bord'!$C$13="",J295='Tableau de bord'!$C$13),OR('Tableau de bord'!$C$14="",N295='Tableau de bord'!$C$14),OR('Tableau de bord'!$C$15="",M295='Tableau de bord'!$C$15),OR('Tableau de bord'!$C$16="",O295='Tableau de bord'!$C$16),OR('Tableau de bord'!$C$17="",AD295='Tableau de bord'!$C$17)),1,0)</f>
        <v/>
      </c>
      <c r="AR295" s="7">
        <f>IF(AND(A295&lt;&gt;"",AP295&lt;&gt;""),IF(AND(AP295&gt;='Tableau de bord'!$C$5,AP295&lt;'Tableau de bord'!$C$6+1),1,0),0)</f>
        <v/>
      </c>
      <c r="AS295" s="7">
        <f>IF(AND(AQ295=1,AR295=1),1,0)</f>
        <v/>
      </c>
      <c r="AT295" s="7">
        <f>IF(AND(AS295=1,J295="Corrective"),1,0)</f>
        <v/>
      </c>
      <c r="AU295" s="7">
        <f>IF(AND(AS295=1,J295="Préventive"),1,0)</f>
        <v/>
      </c>
      <c r="AV295" s="7">
        <f>IF(AND(AS295=1,Q295="Oui"),1,0)</f>
        <v/>
      </c>
      <c r="AW295" s="21">
        <f>IF(AND(AV295=1,AJ295&lt;&gt;""),AJ295,0)</f>
        <v/>
      </c>
      <c r="AX295" s="21">
        <f>IF(AND(AS295=1,Y295&lt;&gt;""),Y295,0)</f>
        <v/>
      </c>
      <c r="AY295" s="22">
        <f>IF(AND(AS295=1,AH295&lt;&gt;""),AH295,0)</f>
        <v/>
      </c>
      <c r="AZ295" s="22">
        <f>IF(AS295=1,SUM(AE295:AF295),0)</f>
        <v/>
      </c>
      <c r="BA295" s="22">
        <f>IF(AND(AS295=1,AC295="Hors forfait"),AY295,0)</f>
        <v/>
      </c>
      <c r="BB295" s="7">
        <f>IF(AND(AS295=1,AK295&lt;&gt;""),1,0)</f>
        <v/>
      </c>
      <c r="BC295" s="7">
        <f>IF(AND(BB295=1,AK295="Oui"),1,0)</f>
        <v/>
      </c>
      <c r="BD295" s="7">
        <f>IF(AND(AS295=1,AL295&lt;&gt;""),1,0)</f>
        <v/>
      </c>
      <c r="BE295" s="7">
        <f>IF(AND(BD295=1,AL295="Oui"),1,0)</f>
        <v/>
      </c>
      <c r="BF295" s="7">
        <f>IF(AND(AQ295=1,AM295="Non"),1,0)</f>
        <v/>
      </c>
      <c r="BG295" s="21">
        <f>IF(AND(BF295=1,Z295&lt;&gt;""),Z295,0)</f>
        <v/>
      </c>
      <c r="BH295" s="7">
        <f>IF(AND(BF295=1,AN295="Oui"),1,0)</f>
        <v/>
      </c>
      <c r="BI295" s="7">
        <f>IF(AS295=1,N295,"")</f>
        <v/>
      </c>
      <c r="BJ295" s="7">
        <f>IF(BF295=1,N295,"")</f>
        <v/>
      </c>
      <c r="BK295" s="7">
        <f>IF(BF295=1,M295,"")</f>
        <v/>
      </c>
      <c r="BL295" s="7">
        <f>IF(AR295=1,D295&amp;" | "&amp;J295,"")</f>
        <v/>
      </c>
      <c r="BM295" s="7">
        <f>IF(AND(AR295=1,AL295="Non"),D295,"")</f>
        <v/>
      </c>
      <c r="BN295" s="7">
        <f>IF(OR(AO295="",AO295="OK"),0,1)</f>
        <v/>
      </c>
    </row>
    <row r="296" ht="18" customHeight="1">
      <c r="A296" s="7" t="n"/>
      <c r="B296" s="7" t="n"/>
      <c r="C296" s="7" t="n"/>
      <c r="D296" s="7" t="n"/>
      <c r="E296" s="7" t="n"/>
      <c r="F296" s="7" t="n"/>
      <c r="G296" s="7" t="n"/>
      <c r="H296" s="7" t="n"/>
      <c r="I296" s="7" t="n"/>
      <c r="J296" s="7" t="n"/>
      <c r="K296" s="7" t="n"/>
      <c r="L296" s="7" t="n"/>
      <c r="M296" s="7" t="n"/>
      <c r="N296" s="7" t="n"/>
      <c r="O296" s="7" t="n"/>
      <c r="P296" s="7" t="n"/>
      <c r="Q296" s="7" t="n"/>
      <c r="R296" s="20" t="n"/>
      <c r="S296" s="16" t="n"/>
      <c r="T296" s="20" t="n"/>
      <c r="U296" s="20" t="n"/>
      <c r="V296" s="16" t="n"/>
      <c r="W296" s="16" t="n"/>
      <c r="X296" s="21" t="n"/>
      <c r="Y296" s="21" t="n"/>
      <c r="Z296" s="21" t="n"/>
      <c r="AA296" s="21" t="n"/>
      <c r="AB296" s="21" t="n"/>
      <c r="AC296" s="7" t="n"/>
      <c r="AD296" s="7" t="n"/>
      <c r="AE296" s="22" t="n"/>
      <c r="AF296" s="22" t="n"/>
      <c r="AG296" s="22" t="n"/>
      <c r="AH296" s="22">
        <f>IF(A296="","",SUM(AE296:AG296))</f>
        <v/>
      </c>
      <c r="AI296" s="21">
        <f>IF(AND(R296&lt;&gt;"",T296&lt;&gt;""),(T296-R296)*24,"")</f>
        <v/>
      </c>
      <c r="AJ296" s="21">
        <f>IF(AND(R296&lt;&gt;"",U296&lt;&gt;""),(U296-R296)*24,"")</f>
        <v/>
      </c>
      <c r="AK296" s="7">
        <f>IF(OR(AA296="",AI296=""),"",IF(AI296&lt;=AA296,"Oui","Non"))</f>
        <v/>
      </c>
      <c r="AL296" s="7">
        <f>IF(OR(AB296="",AJ296=""),"",IF(AJ296&lt;=AB296,"Oui","Non"))</f>
        <v/>
      </c>
      <c r="AM296" s="7">
        <f>IF(A296="","",IF(OR(N296="Réalisé",N296="Clôturé"),"Oui","Non"))</f>
        <v/>
      </c>
      <c r="AN296" s="7">
        <f>IF(AM296="","",IF(AND(AM296="Non",S296&lt;&gt;"",S296&lt;'Tableau de bord'!$C$7),"Oui","Non"))</f>
        <v/>
      </c>
      <c r="AO296" s="7">
        <f>IF(A296="","",IF(COUNTIF($A$5:$A$504,A296)&gt;1,"N° d’OT en double",IF(COUNTIF('Sites et équipements'!$D$5:$D$204,F296)=0,"Code installation inconnu",IF(OR(D296="",J296="",N296="",M296=""),"Champ obligatoire manquant",IF(AND(R296="",S296=""),"Date de demande ou planifiée manquante",IF(AND(AM296="Oui",V296=""),"Date de réalisation manquante",IF(AND(N296="Clôturé",W296=""),"Date de clôture manquante",IF(OR(AND(T296&lt;&gt;"",R296&lt;&gt;"",T296&lt;R296),AND(U296&lt;&gt;"",T296&lt;&gt;"",U296&lt;T296)),"Chronologie incohérente",IF(AND(Q296="Oui",U296=""),"Rétablissement non daté","OK")))))))))</f>
        <v/>
      </c>
      <c r="AP296" s="16">
        <f>IF(R296&lt;&gt;"",R296,IF(S296&lt;&gt;"",S296,""))</f>
        <v/>
      </c>
      <c r="AQ296" s="7">
        <f>IF(AND(A296&lt;&gt;"",OR('Tableau de bord'!$C$9="",D296='Tableau de bord'!$C$9),OR('Tableau de bord'!$C$10="",E296='Tableau de bord'!$C$10),OR('Tableau de bord'!$C$11="",G296='Tableau de bord'!$C$11),OR('Tableau de bord'!$C$12="",H296='Tableau de bord'!$C$12),OR('Tableau de bord'!$C$13="",J296='Tableau de bord'!$C$13),OR('Tableau de bord'!$C$14="",N296='Tableau de bord'!$C$14),OR('Tableau de bord'!$C$15="",M296='Tableau de bord'!$C$15),OR('Tableau de bord'!$C$16="",O296='Tableau de bord'!$C$16),OR('Tableau de bord'!$C$17="",AD296='Tableau de bord'!$C$17)),1,0)</f>
        <v/>
      </c>
      <c r="AR296" s="7">
        <f>IF(AND(A296&lt;&gt;"",AP296&lt;&gt;""),IF(AND(AP296&gt;='Tableau de bord'!$C$5,AP296&lt;'Tableau de bord'!$C$6+1),1,0),0)</f>
        <v/>
      </c>
      <c r="AS296" s="7">
        <f>IF(AND(AQ296=1,AR296=1),1,0)</f>
        <v/>
      </c>
      <c r="AT296" s="7">
        <f>IF(AND(AS296=1,J296="Corrective"),1,0)</f>
        <v/>
      </c>
      <c r="AU296" s="7">
        <f>IF(AND(AS296=1,J296="Préventive"),1,0)</f>
        <v/>
      </c>
      <c r="AV296" s="7">
        <f>IF(AND(AS296=1,Q296="Oui"),1,0)</f>
        <v/>
      </c>
      <c r="AW296" s="21">
        <f>IF(AND(AV296=1,AJ296&lt;&gt;""),AJ296,0)</f>
        <v/>
      </c>
      <c r="AX296" s="21">
        <f>IF(AND(AS296=1,Y296&lt;&gt;""),Y296,0)</f>
        <v/>
      </c>
      <c r="AY296" s="22">
        <f>IF(AND(AS296=1,AH296&lt;&gt;""),AH296,0)</f>
        <v/>
      </c>
      <c r="AZ296" s="22">
        <f>IF(AS296=1,SUM(AE296:AF296),0)</f>
        <v/>
      </c>
      <c r="BA296" s="22">
        <f>IF(AND(AS296=1,AC296="Hors forfait"),AY296,0)</f>
        <v/>
      </c>
      <c r="BB296" s="7">
        <f>IF(AND(AS296=1,AK296&lt;&gt;""),1,0)</f>
        <v/>
      </c>
      <c r="BC296" s="7">
        <f>IF(AND(BB296=1,AK296="Oui"),1,0)</f>
        <v/>
      </c>
      <c r="BD296" s="7">
        <f>IF(AND(AS296=1,AL296&lt;&gt;""),1,0)</f>
        <v/>
      </c>
      <c r="BE296" s="7">
        <f>IF(AND(BD296=1,AL296="Oui"),1,0)</f>
        <v/>
      </c>
      <c r="BF296" s="7">
        <f>IF(AND(AQ296=1,AM296="Non"),1,0)</f>
        <v/>
      </c>
      <c r="BG296" s="21">
        <f>IF(AND(BF296=1,Z296&lt;&gt;""),Z296,0)</f>
        <v/>
      </c>
      <c r="BH296" s="7">
        <f>IF(AND(BF296=1,AN296="Oui"),1,0)</f>
        <v/>
      </c>
      <c r="BI296" s="7">
        <f>IF(AS296=1,N296,"")</f>
        <v/>
      </c>
      <c r="BJ296" s="7">
        <f>IF(BF296=1,N296,"")</f>
        <v/>
      </c>
      <c r="BK296" s="7">
        <f>IF(BF296=1,M296,"")</f>
        <v/>
      </c>
      <c r="BL296" s="7">
        <f>IF(AR296=1,D296&amp;" | "&amp;J296,"")</f>
        <v/>
      </c>
      <c r="BM296" s="7">
        <f>IF(AND(AR296=1,AL296="Non"),D296,"")</f>
        <v/>
      </c>
      <c r="BN296" s="7">
        <f>IF(OR(AO296="",AO296="OK"),0,1)</f>
        <v/>
      </c>
    </row>
    <row r="297" ht="18" customHeight="1">
      <c r="A297" s="7" t="n"/>
      <c r="B297" s="7" t="n"/>
      <c r="C297" s="7" t="n"/>
      <c r="D297" s="7" t="n"/>
      <c r="E297" s="7" t="n"/>
      <c r="F297" s="7" t="n"/>
      <c r="G297" s="7" t="n"/>
      <c r="H297" s="7" t="n"/>
      <c r="I297" s="7" t="n"/>
      <c r="J297" s="7" t="n"/>
      <c r="K297" s="7" t="n"/>
      <c r="L297" s="7" t="n"/>
      <c r="M297" s="7" t="n"/>
      <c r="N297" s="7" t="n"/>
      <c r="O297" s="7" t="n"/>
      <c r="P297" s="7" t="n"/>
      <c r="Q297" s="7" t="n"/>
      <c r="R297" s="20" t="n"/>
      <c r="S297" s="16" t="n"/>
      <c r="T297" s="20" t="n"/>
      <c r="U297" s="20" t="n"/>
      <c r="V297" s="16" t="n"/>
      <c r="W297" s="16" t="n"/>
      <c r="X297" s="21" t="n"/>
      <c r="Y297" s="21" t="n"/>
      <c r="Z297" s="21" t="n"/>
      <c r="AA297" s="21" t="n"/>
      <c r="AB297" s="21" t="n"/>
      <c r="AC297" s="7" t="n"/>
      <c r="AD297" s="7" t="n"/>
      <c r="AE297" s="22" t="n"/>
      <c r="AF297" s="22" t="n"/>
      <c r="AG297" s="22" t="n"/>
      <c r="AH297" s="22">
        <f>IF(A297="","",SUM(AE297:AG297))</f>
        <v/>
      </c>
      <c r="AI297" s="21">
        <f>IF(AND(R297&lt;&gt;"",T297&lt;&gt;""),(T297-R297)*24,"")</f>
        <v/>
      </c>
      <c r="AJ297" s="21">
        <f>IF(AND(R297&lt;&gt;"",U297&lt;&gt;""),(U297-R297)*24,"")</f>
        <v/>
      </c>
      <c r="AK297" s="7">
        <f>IF(OR(AA297="",AI297=""),"",IF(AI297&lt;=AA297,"Oui","Non"))</f>
        <v/>
      </c>
      <c r="AL297" s="7">
        <f>IF(OR(AB297="",AJ297=""),"",IF(AJ297&lt;=AB297,"Oui","Non"))</f>
        <v/>
      </c>
      <c r="AM297" s="7">
        <f>IF(A297="","",IF(OR(N297="Réalisé",N297="Clôturé"),"Oui","Non"))</f>
        <v/>
      </c>
      <c r="AN297" s="7">
        <f>IF(AM297="","",IF(AND(AM297="Non",S297&lt;&gt;"",S297&lt;'Tableau de bord'!$C$7),"Oui","Non"))</f>
        <v/>
      </c>
      <c r="AO297" s="7">
        <f>IF(A297="","",IF(COUNTIF($A$5:$A$504,A297)&gt;1,"N° d’OT en double",IF(COUNTIF('Sites et équipements'!$D$5:$D$204,F297)=0,"Code installation inconnu",IF(OR(D297="",J297="",N297="",M297=""),"Champ obligatoire manquant",IF(AND(R297="",S297=""),"Date de demande ou planifiée manquante",IF(AND(AM297="Oui",V297=""),"Date de réalisation manquante",IF(AND(N297="Clôturé",W297=""),"Date de clôture manquante",IF(OR(AND(T297&lt;&gt;"",R297&lt;&gt;"",T297&lt;R297),AND(U297&lt;&gt;"",T297&lt;&gt;"",U297&lt;T297)),"Chronologie incohérente",IF(AND(Q297="Oui",U297=""),"Rétablissement non daté","OK")))))))))</f>
        <v/>
      </c>
      <c r="AP297" s="16">
        <f>IF(R297&lt;&gt;"",R297,IF(S297&lt;&gt;"",S297,""))</f>
        <v/>
      </c>
      <c r="AQ297" s="7">
        <f>IF(AND(A297&lt;&gt;"",OR('Tableau de bord'!$C$9="",D297='Tableau de bord'!$C$9),OR('Tableau de bord'!$C$10="",E297='Tableau de bord'!$C$10),OR('Tableau de bord'!$C$11="",G297='Tableau de bord'!$C$11),OR('Tableau de bord'!$C$12="",H297='Tableau de bord'!$C$12),OR('Tableau de bord'!$C$13="",J297='Tableau de bord'!$C$13),OR('Tableau de bord'!$C$14="",N297='Tableau de bord'!$C$14),OR('Tableau de bord'!$C$15="",M297='Tableau de bord'!$C$15),OR('Tableau de bord'!$C$16="",O297='Tableau de bord'!$C$16),OR('Tableau de bord'!$C$17="",AD297='Tableau de bord'!$C$17)),1,0)</f>
        <v/>
      </c>
      <c r="AR297" s="7">
        <f>IF(AND(A297&lt;&gt;"",AP297&lt;&gt;""),IF(AND(AP297&gt;='Tableau de bord'!$C$5,AP297&lt;'Tableau de bord'!$C$6+1),1,0),0)</f>
        <v/>
      </c>
      <c r="AS297" s="7">
        <f>IF(AND(AQ297=1,AR297=1),1,0)</f>
        <v/>
      </c>
      <c r="AT297" s="7">
        <f>IF(AND(AS297=1,J297="Corrective"),1,0)</f>
        <v/>
      </c>
      <c r="AU297" s="7">
        <f>IF(AND(AS297=1,J297="Préventive"),1,0)</f>
        <v/>
      </c>
      <c r="AV297" s="7">
        <f>IF(AND(AS297=1,Q297="Oui"),1,0)</f>
        <v/>
      </c>
      <c r="AW297" s="21">
        <f>IF(AND(AV297=1,AJ297&lt;&gt;""),AJ297,0)</f>
        <v/>
      </c>
      <c r="AX297" s="21">
        <f>IF(AND(AS297=1,Y297&lt;&gt;""),Y297,0)</f>
        <v/>
      </c>
      <c r="AY297" s="22">
        <f>IF(AND(AS297=1,AH297&lt;&gt;""),AH297,0)</f>
        <v/>
      </c>
      <c r="AZ297" s="22">
        <f>IF(AS297=1,SUM(AE297:AF297),0)</f>
        <v/>
      </c>
      <c r="BA297" s="22">
        <f>IF(AND(AS297=1,AC297="Hors forfait"),AY297,0)</f>
        <v/>
      </c>
      <c r="BB297" s="7">
        <f>IF(AND(AS297=1,AK297&lt;&gt;""),1,0)</f>
        <v/>
      </c>
      <c r="BC297" s="7">
        <f>IF(AND(BB297=1,AK297="Oui"),1,0)</f>
        <v/>
      </c>
      <c r="BD297" s="7">
        <f>IF(AND(AS297=1,AL297&lt;&gt;""),1,0)</f>
        <v/>
      </c>
      <c r="BE297" s="7">
        <f>IF(AND(BD297=1,AL297="Oui"),1,0)</f>
        <v/>
      </c>
      <c r="BF297" s="7">
        <f>IF(AND(AQ297=1,AM297="Non"),1,0)</f>
        <v/>
      </c>
      <c r="BG297" s="21">
        <f>IF(AND(BF297=1,Z297&lt;&gt;""),Z297,0)</f>
        <v/>
      </c>
      <c r="BH297" s="7">
        <f>IF(AND(BF297=1,AN297="Oui"),1,0)</f>
        <v/>
      </c>
      <c r="BI297" s="7">
        <f>IF(AS297=1,N297,"")</f>
        <v/>
      </c>
      <c r="BJ297" s="7">
        <f>IF(BF297=1,N297,"")</f>
        <v/>
      </c>
      <c r="BK297" s="7">
        <f>IF(BF297=1,M297,"")</f>
        <v/>
      </c>
      <c r="BL297" s="7">
        <f>IF(AR297=1,D297&amp;" | "&amp;J297,"")</f>
        <v/>
      </c>
      <c r="BM297" s="7">
        <f>IF(AND(AR297=1,AL297="Non"),D297,"")</f>
        <v/>
      </c>
      <c r="BN297" s="7">
        <f>IF(OR(AO297="",AO297="OK"),0,1)</f>
        <v/>
      </c>
    </row>
    <row r="298" ht="18" customHeight="1">
      <c r="A298" s="7" t="n"/>
      <c r="B298" s="7" t="n"/>
      <c r="C298" s="7" t="n"/>
      <c r="D298" s="7" t="n"/>
      <c r="E298" s="7" t="n"/>
      <c r="F298" s="7" t="n"/>
      <c r="G298" s="7" t="n"/>
      <c r="H298" s="7" t="n"/>
      <c r="I298" s="7" t="n"/>
      <c r="J298" s="7" t="n"/>
      <c r="K298" s="7" t="n"/>
      <c r="L298" s="7" t="n"/>
      <c r="M298" s="7" t="n"/>
      <c r="N298" s="7" t="n"/>
      <c r="O298" s="7" t="n"/>
      <c r="P298" s="7" t="n"/>
      <c r="Q298" s="7" t="n"/>
      <c r="R298" s="20" t="n"/>
      <c r="S298" s="16" t="n"/>
      <c r="T298" s="20" t="n"/>
      <c r="U298" s="20" t="n"/>
      <c r="V298" s="16" t="n"/>
      <c r="W298" s="16" t="n"/>
      <c r="X298" s="21" t="n"/>
      <c r="Y298" s="21" t="n"/>
      <c r="Z298" s="21" t="n"/>
      <c r="AA298" s="21" t="n"/>
      <c r="AB298" s="21" t="n"/>
      <c r="AC298" s="7" t="n"/>
      <c r="AD298" s="7" t="n"/>
      <c r="AE298" s="22" t="n"/>
      <c r="AF298" s="22" t="n"/>
      <c r="AG298" s="22" t="n"/>
      <c r="AH298" s="22">
        <f>IF(A298="","",SUM(AE298:AG298))</f>
        <v/>
      </c>
      <c r="AI298" s="21">
        <f>IF(AND(R298&lt;&gt;"",T298&lt;&gt;""),(T298-R298)*24,"")</f>
        <v/>
      </c>
      <c r="AJ298" s="21">
        <f>IF(AND(R298&lt;&gt;"",U298&lt;&gt;""),(U298-R298)*24,"")</f>
        <v/>
      </c>
      <c r="AK298" s="7">
        <f>IF(OR(AA298="",AI298=""),"",IF(AI298&lt;=AA298,"Oui","Non"))</f>
        <v/>
      </c>
      <c r="AL298" s="7">
        <f>IF(OR(AB298="",AJ298=""),"",IF(AJ298&lt;=AB298,"Oui","Non"))</f>
        <v/>
      </c>
      <c r="AM298" s="7">
        <f>IF(A298="","",IF(OR(N298="Réalisé",N298="Clôturé"),"Oui","Non"))</f>
        <v/>
      </c>
      <c r="AN298" s="7">
        <f>IF(AM298="","",IF(AND(AM298="Non",S298&lt;&gt;"",S298&lt;'Tableau de bord'!$C$7),"Oui","Non"))</f>
        <v/>
      </c>
      <c r="AO298" s="7">
        <f>IF(A298="","",IF(COUNTIF($A$5:$A$504,A298)&gt;1,"N° d’OT en double",IF(COUNTIF('Sites et équipements'!$D$5:$D$204,F298)=0,"Code installation inconnu",IF(OR(D298="",J298="",N298="",M298=""),"Champ obligatoire manquant",IF(AND(R298="",S298=""),"Date de demande ou planifiée manquante",IF(AND(AM298="Oui",V298=""),"Date de réalisation manquante",IF(AND(N298="Clôturé",W298=""),"Date de clôture manquante",IF(OR(AND(T298&lt;&gt;"",R298&lt;&gt;"",T298&lt;R298),AND(U298&lt;&gt;"",T298&lt;&gt;"",U298&lt;T298)),"Chronologie incohérente",IF(AND(Q298="Oui",U298=""),"Rétablissement non daté","OK")))))))))</f>
        <v/>
      </c>
      <c r="AP298" s="16">
        <f>IF(R298&lt;&gt;"",R298,IF(S298&lt;&gt;"",S298,""))</f>
        <v/>
      </c>
      <c r="AQ298" s="7">
        <f>IF(AND(A298&lt;&gt;"",OR('Tableau de bord'!$C$9="",D298='Tableau de bord'!$C$9),OR('Tableau de bord'!$C$10="",E298='Tableau de bord'!$C$10),OR('Tableau de bord'!$C$11="",G298='Tableau de bord'!$C$11),OR('Tableau de bord'!$C$12="",H298='Tableau de bord'!$C$12),OR('Tableau de bord'!$C$13="",J298='Tableau de bord'!$C$13),OR('Tableau de bord'!$C$14="",N298='Tableau de bord'!$C$14),OR('Tableau de bord'!$C$15="",M298='Tableau de bord'!$C$15),OR('Tableau de bord'!$C$16="",O298='Tableau de bord'!$C$16),OR('Tableau de bord'!$C$17="",AD298='Tableau de bord'!$C$17)),1,0)</f>
        <v/>
      </c>
      <c r="AR298" s="7">
        <f>IF(AND(A298&lt;&gt;"",AP298&lt;&gt;""),IF(AND(AP298&gt;='Tableau de bord'!$C$5,AP298&lt;'Tableau de bord'!$C$6+1),1,0),0)</f>
        <v/>
      </c>
      <c r="AS298" s="7">
        <f>IF(AND(AQ298=1,AR298=1),1,0)</f>
        <v/>
      </c>
      <c r="AT298" s="7">
        <f>IF(AND(AS298=1,J298="Corrective"),1,0)</f>
        <v/>
      </c>
      <c r="AU298" s="7">
        <f>IF(AND(AS298=1,J298="Préventive"),1,0)</f>
        <v/>
      </c>
      <c r="AV298" s="7">
        <f>IF(AND(AS298=1,Q298="Oui"),1,0)</f>
        <v/>
      </c>
      <c r="AW298" s="21">
        <f>IF(AND(AV298=1,AJ298&lt;&gt;""),AJ298,0)</f>
        <v/>
      </c>
      <c r="AX298" s="21">
        <f>IF(AND(AS298=1,Y298&lt;&gt;""),Y298,0)</f>
        <v/>
      </c>
      <c r="AY298" s="22">
        <f>IF(AND(AS298=1,AH298&lt;&gt;""),AH298,0)</f>
        <v/>
      </c>
      <c r="AZ298" s="22">
        <f>IF(AS298=1,SUM(AE298:AF298),0)</f>
        <v/>
      </c>
      <c r="BA298" s="22">
        <f>IF(AND(AS298=1,AC298="Hors forfait"),AY298,0)</f>
        <v/>
      </c>
      <c r="BB298" s="7">
        <f>IF(AND(AS298=1,AK298&lt;&gt;""),1,0)</f>
        <v/>
      </c>
      <c r="BC298" s="7">
        <f>IF(AND(BB298=1,AK298="Oui"),1,0)</f>
        <v/>
      </c>
      <c r="BD298" s="7">
        <f>IF(AND(AS298=1,AL298&lt;&gt;""),1,0)</f>
        <v/>
      </c>
      <c r="BE298" s="7">
        <f>IF(AND(BD298=1,AL298="Oui"),1,0)</f>
        <v/>
      </c>
      <c r="BF298" s="7">
        <f>IF(AND(AQ298=1,AM298="Non"),1,0)</f>
        <v/>
      </c>
      <c r="BG298" s="21">
        <f>IF(AND(BF298=1,Z298&lt;&gt;""),Z298,0)</f>
        <v/>
      </c>
      <c r="BH298" s="7">
        <f>IF(AND(BF298=1,AN298="Oui"),1,0)</f>
        <v/>
      </c>
      <c r="BI298" s="7">
        <f>IF(AS298=1,N298,"")</f>
        <v/>
      </c>
      <c r="BJ298" s="7">
        <f>IF(BF298=1,N298,"")</f>
        <v/>
      </c>
      <c r="BK298" s="7">
        <f>IF(BF298=1,M298,"")</f>
        <v/>
      </c>
      <c r="BL298" s="7">
        <f>IF(AR298=1,D298&amp;" | "&amp;J298,"")</f>
        <v/>
      </c>
      <c r="BM298" s="7">
        <f>IF(AND(AR298=1,AL298="Non"),D298,"")</f>
        <v/>
      </c>
      <c r="BN298" s="7">
        <f>IF(OR(AO298="",AO298="OK"),0,1)</f>
        <v/>
      </c>
    </row>
    <row r="299" ht="18" customHeight="1">
      <c r="A299" s="7" t="n"/>
      <c r="B299" s="7" t="n"/>
      <c r="C299" s="7" t="n"/>
      <c r="D299" s="7" t="n"/>
      <c r="E299" s="7" t="n"/>
      <c r="F299" s="7" t="n"/>
      <c r="G299" s="7" t="n"/>
      <c r="H299" s="7" t="n"/>
      <c r="I299" s="7" t="n"/>
      <c r="J299" s="7" t="n"/>
      <c r="K299" s="7" t="n"/>
      <c r="L299" s="7" t="n"/>
      <c r="M299" s="7" t="n"/>
      <c r="N299" s="7" t="n"/>
      <c r="O299" s="7" t="n"/>
      <c r="P299" s="7" t="n"/>
      <c r="Q299" s="7" t="n"/>
      <c r="R299" s="20" t="n"/>
      <c r="S299" s="16" t="n"/>
      <c r="T299" s="20" t="n"/>
      <c r="U299" s="20" t="n"/>
      <c r="V299" s="16" t="n"/>
      <c r="W299" s="16" t="n"/>
      <c r="X299" s="21" t="n"/>
      <c r="Y299" s="21" t="n"/>
      <c r="Z299" s="21" t="n"/>
      <c r="AA299" s="21" t="n"/>
      <c r="AB299" s="21" t="n"/>
      <c r="AC299" s="7" t="n"/>
      <c r="AD299" s="7" t="n"/>
      <c r="AE299" s="22" t="n"/>
      <c r="AF299" s="22" t="n"/>
      <c r="AG299" s="22" t="n"/>
      <c r="AH299" s="22">
        <f>IF(A299="","",SUM(AE299:AG299))</f>
        <v/>
      </c>
      <c r="AI299" s="21">
        <f>IF(AND(R299&lt;&gt;"",T299&lt;&gt;""),(T299-R299)*24,"")</f>
        <v/>
      </c>
      <c r="AJ299" s="21">
        <f>IF(AND(R299&lt;&gt;"",U299&lt;&gt;""),(U299-R299)*24,"")</f>
        <v/>
      </c>
      <c r="AK299" s="7">
        <f>IF(OR(AA299="",AI299=""),"",IF(AI299&lt;=AA299,"Oui","Non"))</f>
        <v/>
      </c>
      <c r="AL299" s="7">
        <f>IF(OR(AB299="",AJ299=""),"",IF(AJ299&lt;=AB299,"Oui","Non"))</f>
        <v/>
      </c>
      <c r="AM299" s="7">
        <f>IF(A299="","",IF(OR(N299="Réalisé",N299="Clôturé"),"Oui","Non"))</f>
        <v/>
      </c>
      <c r="AN299" s="7">
        <f>IF(AM299="","",IF(AND(AM299="Non",S299&lt;&gt;"",S299&lt;'Tableau de bord'!$C$7),"Oui","Non"))</f>
        <v/>
      </c>
      <c r="AO299" s="7">
        <f>IF(A299="","",IF(COUNTIF($A$5:$A$504,A299)&gt;1,"N° d’OT en double",IF(COUNTIF('Sites et équipements'!$D$5:$D$204,F299)=0,"Code installation inconnu",IF(OR(D299="",J299="",N299="",M299=""),"Champ obligatoire manquant",IF(AND(R299="",S299=""),"Date de demande ou planifiée manquante",IF(AND(AM299="Oui",V299=""),"Date de réalisation manquante",IF(AND(N299="Clôturé",W299=""),"Date de clôture manquante",IF(OR(AND(T299&lt;&gt;"",R299&lt;&gt;"",T299&lt;R299),AND(U299&lt;&gt;"",T299&lt;&gt;"",U299&lt;T299)),"Chronologie incohérente",IF(AND(Q299="Oui",U299=""),"Rétablissement non daté","OK")))))))))</f>
        <v/>
      </c>
      <c r="AP299" s="16">
        <f>IF(R299&lt;&gt;"",R299,IF(S299&lt;&gt;"",S299,""))</f>
        <v/>
      </c>
      <c r="AQ299" s="7">
        <f>IF(AND(A299&lt;&gt;"",OR('Tableau de bord'!$C$9="",D299='Tableau de bord'!$C$9),OR('Tableau de bord'!$C$10="",E299='Tableau de bord'!$C$10),OR('Tableau de bord'!$C$11="",G299='Tableau de bord'!$C$11),OR('Tableau de bord'!$C$12="",H299='Tableau de bord'!$C$12),OR('Tableau de bord'!$C$13="",J299='Tableau de bord'!$C$13),OR('Tableau de bord'!$C$14="",N299='Tableau de bord'!$C$14),OR('Tableau de bord'!$C$15="",M299='Tableau de bord'!$C$15),OR('Tableau de bord'!$C$16="",O299='Tableau de bord'!$C$16),OR('Tableau de bord'!$C$17="",AD299='Tableau de bord'!$C$17)),1,0)</f>
        <v/>
      </c>
      <c r="AR299" s="7">
        <f>IF(AND(A299&lt;&gt;"",AP299&lt;&gt;""),IF(AND(AP299&gt;='Tableau de bord'!$C$5,AP299&lt;'Tableau de bord'!$C$6+1),1,0),0)</f>
        <v/>
      </c>
      <c r="AS299" s="7">
        <f>IF(AND(AQ299=1,AR299=1),1,0)</f>
        <v/>
      </c>
      <c r="AT299" s="7">
        <f>IF(AND(AS299=1,J299="Corrective"),1,0)</f>
        <v/>
      </c>
      <c r="AU299" s="7">
        <f>IF(AND(AS299=1,J299="Préventive"),1,0)</f>
        <v/>
      </c>
      <c r="AV299" s="7">
        <f>IF(AND(AS299=1,Q299="Oui"),1,0)</f>
        <v/>
      </c>
      <c r="AW299" s="21">
        <f>IF(AND(AV299=1,AJ299&lt;&gt;""),AJ299,0)</f>
        <v/>
      </c>
      <c r="AX299" s="21">
        <f>IF(AND(AS299=1,Y299&lt;&gt;""),Y299,0)</f>
        <v/>
      </c>
      <c r="AY299" s="22">
        <f>IF(AND(AS299=1,AH299&lt;&gt;""),AH299,0)</f>
        <v/>
      </c>
      <c r="AZ299" s="22">
        <f>IF(AS299=1,SUM(AE299:AF299),0)</f>
        <v/>
      </c>
      <c r="BA299" s="22">
        <f>IF(AND(AS299=1,AC299="Hors forfait"),AY299,0)</f>
        <v/>
      </c>
      <c r="BB299" s="7">
        <f>IF(AND(AS299=1,AK299&lt;&gt;""),1,0)</f>
        <v/>
      </c>
      <c r="BC299" s="7">
        <f>IF(AND(BB299=1,AK299="Oui"),1,0)</f>
        <v/>
      </c>
      <c r="BD299" s="7">
        <f>IF(AND(AS299=1,AL299&lt;&gt;""),1,0)</f>
        <v/>
      </c>
      <c r="BE299" s="7">
        <f>IF(AND(BD299=1,AL299="Oui"),1,0)</f>
        <v/>
      </c>
      <c r="BF299" s="7">
        <f>IF(AND(AQ299=1,AM299="Non"),1,0)</f>
        <v/>
      </c>
      <c r="BG299" s="21">
        <f>IF(AND(BF299=1,Z299&lt;&gt;""),Z299,0)</f>
        <v/>
      </c>
      <c r="BH299" s="7">
        <f>IF(AND(BF299=1,AN299="Oui"),1,0)</f>
        <v/>
      </c>
      <c r="BI299" s="7">
        <f>IF(AS299=1,N299,"")</f>
        <v/>
      </c>
      <c r="BJ299" s="7">
        <f>IF(BF299=1,N299,"")</f>
        <v/>
      </c>
      <c r="BK299" s="7">
        <f>IF(BF299=1,M299,"")</f>
        <v/>
      </c>
      <c r="BL299" s="7">
        <f>IF(AR299=1,D299&amp;" | "&amp;J299,"")</f>
        <v/>
      </c>
      <c r="BM299" s="7">
        <f>IF(AND(AR299=1,AL299="Non"),D299,"")</f>
        <v/>
      </c>
      <c r="BN299" s="7">
        <f>IF(OR(AO299="",AO299="OK"),0,1)</f>
        <v/>
      </c>
    </row>
    <row r="300" ht="18" customHeight="1">
      <c r="A300" s="7" t="n"/>
      <c r="B300" s="7" t="n"/>
      <c r="C300" s="7" t="n"/>
      <c r="D300" s="7" t="n"/>
      <c r="E300" s="7" t="n"/>
      <c r="F300" s="7" t="n"/>
      <c r="G300" s="7" t="n"/>
      <c r="H300" s="7" t="n"/>
      <c r="I300" s="7" t="n"/>
      <c r="J300" s="7" t="n"/>
      <c r="K300" s="7" t="n"/>
      <c r="L300" s="7" t="n"/>
      <c r="M300" s="7" t="n"/>
      <c r="N300" s="7" t="n"/>
      <c r="O300" s="7" t="n"/>
      <c r="P300" s="7" t="n"/>
      <c r="Q300" s="7" t="n"/>
      <c r="R300" s="20" t="n"/>
      <c r="S300" s="16" t="n"/>
      <c r="T300" s="20" t="n"/>
      <c r="U300" s="20" t="n"/>
      <c r="V300" s="16" t="n"/>
      <c r="W300" s="16" t="n"/>
      <c r="X300" s="21" t="n"/>
      <c r="Y300" s="21" t="n"/>
      <c r="Z300" s="21" t="n"/>
      <c r="AA300" s="21" t="n"/>
      <c r="AB300" s="21" t="n"/>
      <c r="AC300" s="7" t="n"/>
      <c r="AD300" s="7" t="n"/>
      <c r="AE300" s="22" t="n"/>
      <c r="AF300" s="22" t="n"/>
      <c r="AG300" s="22" t="n"/>
      <c r="AH300" s="22">
        <f>IF(A300="","",SUM(AE300:AG300))</f>
        <v/>
      </c>
      <c r="AI300" s="21">
        <f>IF(AND(R300&lt;&gt;"",T300&lt;&gt;""),(T300-R300)*24,"")</f>
        <v/>
      </c>
      <c r="AJ300" s="21">
        <f>IF(AND(R300&lt;&gt;"",U300&lt;&gt;""),(U300-R300)*24,"")</f>
        <v/>
      </c>
      <c r="AK300" s="7">
        <f>IF(OR(AA300="",AI300=""),"",IF(AI300&lt;=AA300,"Oui","Non"))</f>
        <v/>
      </c>
      <c r="AL300" s="7">
        <f>IF(OR(AB300="",AJ300=""),"",IF(AJ300&lt;=AB300,"Oui","Non"))</f>
        <v/>
      </c>
      <c r="AM300" s="7">
        <f>IF(A300="","",IF(OR(N300="Réalisé",N300="Clôturé"),"Oui","Non"))</f>
        <v/>
      </c>
      <c r="AN300" s="7">
        <f>IF(AM300="","",IF(AND(AM300="Non",S300&lt;&gt;"",S300&lt;'Tableau de bord'!$C$7),"Oui","Non"))</f>
        <v/>
      </c>
      <c r="AO300" s="7">
        <f>IF(A300="","",IF(COUNTIF($A$5:$A$504,A300)&gt;1,"N° d’OT en double",IF(COUNTIF('Sites et équipements'!$D$5:$D$204,F300)=0,"Code installation inconnu",IF(OR(D300="",J300="",N300="",M300=""),"Champ obligatoire manquant",IF(AND(R300="",S300=""),"Date de demande ou planifiée manquante",IF(AND(AM300="Oui",V300=""),"Date de réalisation manquante",IF(AND(N300="Clôturé",W300=""),"Date de clôture manquante",IF(OR(AND(T300&lt;&gt;"",R300&lt;&gt;"",T300&lt;R300),AND(U300&lt;&gt;"",T300&lt;&gt;"",U300&lt;T300)),"Chronologie incohérente",IF(AND(Q300="Oui",U300=""),"Rétablissement non daté","OK")))))))))</f>
        <v/>
      </c>
      <c r="AP300" s="16">
        <f>IF(R300&lt;&gt;"",R300,IF(S300&lt;&gt;"",S300,""))</f>
        <v/>
      </c>
      <c r="AQ300" s="7">
        <f>IF(AND(A300&lt;&gt;"",OR('Tableau de bord'!$C$9="",D300='Tableau de bord'!$C$9),OR('Tableau de bord'!$C$10="",E300='Tableau de bord'!$C$10),OR('Tableau de bord'!$C$11="",G300='Tableau de bord'!$C$11),OR('Tableau de bord'!$C$12="",H300='Tableau de bord'!$C$12),OR('Tableau de bord'!$C$13="",J300='Tableau de bord'!$C$13),OR('Tableau de bord'!$C$14="",N300='Tableau de bord'!$C$14),OR('Tableau de bord'!$C$15="",M300='Tableau de bord'!$C$15),OR('Tableau de bord'!$C$16="",O300='Tableau de bord'!$C$16),OR('Tableau de bord'!$C$17="",AD300='Tableau de bord'!$C$17)),1,0)</f>
        <v/>
      </c>
      <c r="AR300" s="7">
        <f>IF(AND(A300&lt;&gt;"",AP300&lt;&gt;""),IF(AND(AP300&gt;='Tableau de bord'!$C$5,AP300&lt;'Tableau de bord'!$C$6+1),1,0),0)</f>
        <v/>
      </c>
      <c r="AS300" s="7">
        <f>IF(AND(AQ300=1,AR300=1),1,0)</f>
        <v/>
      </c>
      <c r="AT300" s="7">
        <f>IF(AND(AS300=1,J300="Corrective"),1,0)</f>
        <v/>
      </c>
      <c r="AU300" s="7">
        <f>IF(AND(AS300=1,J300="Préventive"),1,0)</f>
        <v/>
      </c>
      <c r="AV300" s="7">
        <f>IF(AND(AS300=1,Q300="Oui"),1,0)</f>
        <v/>
      </c>
      <c r="AW300" s="21">
        <f>IF(AND(AV300=1,AJ300&lt;&gt;""),AJ300,0)</f>
        <v/>
      </c>
      <c r="AX300" s="21">
        <f>IF(AND(AS300=1,Y300&lt;&gt;""),Y300,0)</f>
        <v/>
      </c>
      <c r="AY300" s="22">
        <f>IF(AND(AS300=1,AH300&lt;&gt;""),AH300,0)</f>
        <v/>
      </c>
      <c r="AZ300" s="22">
        <f>IF(AS300=1,SUM(AE300:AF300),0)</f>
        <v/>
      </c>
      <c r="BA300" s="22">
        <f>IF(AND(AS300=1,AC300="Hors forfait"),AY300,0)</f>
        <v/>
      </c>
      <c r="BB300" s="7">
        <f>IF(AND(AS300=1,AK300&lt;&gt;""),1,0)</f>
        <v/>
      </c>
      <c r="BC300" s="7">
        <f>IF(AND(BB300=1,AK300="Oui"),1,0)</f>
        <v/>
      </c>
      <c r="BD300" s="7">
        <f>IF(AND(AS300=1,AL300&lt;&gt;""),1,0)</f>
        <v/>
      </c>
      <c r="BE300" s="7">
        <f>IF(AND(BD300=1,AL300="Oui"),1,0)</f>
        <v/>
      </c>
      <c r="BF300" s="7">
        <f>IF(AND(AQ300=1,AM300="Non"),1,0)</f>
        <v/>
      </c>
      <c r="BG300" s="21">
        <f>IF(AND(BF300=1,Z300&lt;&gt;""),Z300,0)</f>
        <v/>
      </c>
      <c r="BH300" s="7">
        <f>IF(AND(BF300=1,AN300="Oui"),1,0)</f>
        <v/>
      </c>
      <c r="BI300" s="7">
        <f>IF(AS300=1,N300,"")</f>
        <v/>
      </c>
      <c r="BJ300" s="7">
        <f>IF(BF300=1,N300,"")</f>
        <v/>
      </c>
      <c r="BK300" s="7">
        <f>IF(BF300=1,M300,"")</f>
        <v/>
      </c>
      <c r="BL300" s="7">
        <f>IF(AR300=1,D300&amp;" | "&amp;J300,"")</f>
        <v/>
      </c>
      <c r="BM300" s="7">
        <f>IF(AND(AR300=1,AL300="Non"),D300,"")</f>
        <v/>
      </c>
      <c r="BN300" s="7">
        <f>IF(OR(AO300="",AO300="OK"),0,1)</f>
        <v/>
      </c>
    </row>
    <row r="301" ht="18" customHeight="1">
      <c r="A301" s="7" t="n"/>
      <c r="B301" s="7" t="n"/>
      <c r="C301" s="7" t="n"/>
      <c r="D301" s="7" t="n"/>
      <c r="E301" s="7" t="n"/>
      <c r="F301" s="7" t="n"/>
      <c r="G301" s="7" t="n"/>
      <c r="H301" s="7" t="n"/>
      <c r="I301" s="7" t="n"/>
      <c r="J301" s="7" t="n"/>
      <c r="K301" s="7" t="n"/>
      <c r="L301" s="7" t="n"/>
      <c r="M301" s="7" t="n"/>
      <c r="N301" s="7" t="n"/>
      <c r="O301" s="7" t="n"/>
      <c r="P301" s="7" t="n"/>
      <c r="Q301" s="7" t="n"/>
      <c r="R301" s="20" t="n"/>
      <c r="S301" s="16" t="n"/>
      <c r="T301" s="20" t="n"/>
      <c r="U301" s="20" t="n"/>
      <c r="V301" s="16" t="n"/>
      <c r="W301" s="16" t="n"/>
      <c r="X301" s="21" t="n"/>
      <c r="Y301" s="21" t="n"/>
      <c r="Z301" s="21" t="n"/>
      <c r="AA301" s="21" t="n"/>
      <c r="AB301" s="21" t="n"/>
      <c r="AC301" s="7" t="n"/>
      <c r="AD301" s="7" t="n"/>
      <c r="AE301" s="22" t="n"/>
      <c r="AF301" s="22" t="n"/>
      <c r="AG301" s="22" t="n"/>
      <c r="AH301" s="22">
        <f>IF(A301="","",SUM(AE301:AG301))</f>
        <v/>
      </c>
      <c r="AI301" s="21">
        <f>IF(AND(R301&lt;&gt;"",T301&lt;&gt;""),(T301-R301)*24,"")</f>
        <v/>
      </c>
      <c r="AJ301" s="21">
        <f>IF(AND(R301&lt;&gt;"",U301&lt;&gt;""),(U301-R301)*24,"")</f>
        <v/>
      </c>
      <c r="AK301" s="7">
        <f>IF(OR(AA301="",AI301=""),"",IF(AI301&lt;=AA301,"Oui","Non"))</f>
        <v/>
      </c>
      <c r="AL301" s="7">
        <f>IF(OR(AB301="",AJ301=""),"",IF(AJ301&lt;=AB301,"Oui","Non"))</f>
        <v/>
      </c>
      <c r="AM301" s="7">
        <f>IF(A301="","",IF(OR(N301="Réalisé",N301="Clôturé"),"Oui","Non"))</f>
        <v/>
      </c>
      <c r="AN301" s="7">
        <f>IF(AM301="","",IF(AND(AM301="Non",S301&lt;&gt;"",S301&lt;'Tableau de bord'!$C$7),"Oui","Non"))</f>
        <v/>
      </c>
      <c r="AO301" s="7">
        <f>IF(A301="","",IF(COUNTIF($A$5:$A$504,A301)&gt;1,"N° d’OT en double",IF(COUNTIF('Sites et équipements'!$D$5:$D$204,F301)=0,"Code installation inconnu",IF(OR(D301="",J301="",N301="",M301=""),"Champ obligatoire manquant",IF(AND(R301="",S301=""),"Date de demande ou planifiée manquante",IF(AND(AM301="Oui",V301=""),"Date de réalisation manquante",IF(AND(N301="Clôturé",W301=""),"Date de clôture manquante",IF(OR(AND(T301&lt;&gt;"",R301&lt;&gt;"",T301&lt;R301),AND(U301&lt;&gt;"",T301&lt;&gt;"",U301&lt;T301)),"Chronologie incohérente",IF(AND(Q301="Oui",U301=""),"Rétablissement non daté","OK")))))))))</f>
        <v/>
      </c>
      <c r="AP301" s="16">
        <f>IF(R301&lt;&gt;"",R301,IF(S301&lt;&gt;"",S301,""))</f>
        <v/>
      </c>
      <c r="AQ301" s="7">
        <f>IF(AND(A301&lt;&gt;"",OR('Tableau de bord'!$C$9="",D301='Tableau de bord'!$C$9),OR('Tableau de bord'!$C$10="",E301='Tableau de bord'!$C$10),OR('Tableau de bord'!$C$11="",G301='Tableau de bord'!$C$11),OR('Tableau de bord'!$C$12="",H301='Tableau de bord'!$C$12),OR('Tableau de bord'!$C$13="",J301='Tableau de bord'!$C$13),OR('Tableau de bord'!$C$14="",N301='Tableau de bord'!$C$14),OR('Tableau de bord'!$C$15="",M301='Tableau de bord'!$C$15),OR('Tableau de bord'!$C$16="",O301='Tableau de bord'!$C$16),OR('Tableau de bord'!$C$17="",AD301='Tableau de bord'!$C$17)),1,0)</f>
        <v/>
      </c>
      <c r="AR301" s="7">
        <f>IF(AND(A301&lt;&gt;"",AP301&lt;&gt;""),IF(AND(AP301&gt;='Tableau de bord'!$C$5,AP301&lt;'Tableau de bord'!$C$6+1),1,0),0)</f>
        <v/>
      </c>
      <c r="AS301" s="7">
        <f>IF(AND(AQ301=1,AR301=1),1,0)</f>
        <v/>
      </c>
      <c r="AT301" s="7">
        <f>IF(AND(AS301=1,J301="Corrective"),1,0)</f>
        <v/>
      </c>
      <c r="AU301" s="7">
        <f>IF(AND(AS301=1,J301="Préventive"),1,0)</f>
        <v/>
      </c>
      <c r="AV301" s="7">
        <f>IF(AND(AS301=1,Q301="Oui"),1,0)</f>
        <v/>
      </c>
      <c r="AW301" s="21">
        <f>IF(AND(AV301=1,AJ301&lt;&gt;""),AJ301,0)</f>
        <v/>
      </c>
      <c r="AX301" s="21">
        <f>IF(AND(AS301=1,Y301&lt;&gt;""),Y301,0)</f>
        <v/>
      </c>
      <c r="AY301" s="22">
        <f>IF(AND(AS301=1,AH301&lt;&gt;""),AH301,0)</f>
        <v/>
      </c>
      <c r="AZ301" s="22">
        <f>IF(AS301=1,SUM(AE301:AF301),0)</f>
        <v/>
      </c>
      <c r="BA301" s="22">
        <f>IF(AND(AS301=1,AC301="Hors forfait"),AY301,0)</f>
        <v/>
      </c>
      <c r="BB301" s="7">
        <f>IF(AND(AS301=1,AK301&lt;&gt;""),1,0)</f>
        <v/>
      </c>
      <c r="BC301" s="7">
        <f>IF(AND(BB301=1,AK301="Oui"),1,0)</f>
        <v/>
      </c>
      <c r="BD301" s="7">
        <f>IF(AND(AS301=1,AL301&lt;&gt;""),1,0)</f>
        <v/>
      </c>
      <c r="BE301" s="7">
        <f>IF(AND(BD301=1,AL301="Oui"),1,0)</f>
        <v/>
      </c>
      <c r="BF301" s="7">
        <f>IF(AND(AQ301=1,AM301="Non"),1,0)</f>
        <v/>
      </c>
      <c r="BG301" s="21">
        <f>IF(AND(BF301=1,Z301&lt;&gt;""),Z301,0)</f>
        <v/>
      </c>
      <c r="BH301" s="7">
        <f>IF(AND(BF301=1,AN301="Oui"),1,0)</f>
        <v/>
      </c>
      <c r="BI301" s="7">
        <f>IF(AS301=1,N301,"")</f>
        <v/>
      </c>
      <c r="BJ301" s="7">
        <f>IF(BF301=1,N301,"")</f>
        <v/>
      </c>
      <c r="BK301" s="7">
        <f>IF(BF301=1,M301,"")</f>
        <v/>
      </c>
      <c r="BL301" s="7">
        <f>IF(AR301=1,D301&amp;" | "&amp;J301,"")</f>
        <v/>
      </c>
      <c r="BM301" s="7">
        <f>IF(AND(AR301=1,AL301="Non"),D301,"")</f>
        <v/>
      </c>
      <c r="BN301" s="7">
        <f>IF(OR(AO301="",AO301="OK"),0,1)</f>
        <v/>
      </c>
    </row>
    <row r="302" ht="18" customHeight="1">
      <c r="A302" s="7" t="n"/>
      <c r="B302" s="7" t="n"/>
      <c r="C302" s="7" t="n"/>
      <c r="D302" s="7" t="n"/>
      <c r="E302" s="7" t="n"/>
      <c r="F302" s="7" t="n"/>
      <c r="G302" s="7" t="n"/>
      <c r="H302" s="7" t="n"/>
      <c r="I302" s="7" t="n"/>
      <c r="J302" s="7" t="n"/>
      <c r="K302" s="7" t="n"/>
      <c r="L302" s="7" t="n"/>
      <c r="M302" s="7" t="n"/>
      <c r="N302" s="7" t="n"/>
      <c r="O302" s="7" t="n"/>
      <c r="P302" s="7" t="n"/>
      <c r="Q302" s="7" t="n"/>
      <c r="R302" s="20" t="n"/>
      <c r="S302" s="16" t="n"/>
      <c r="T302" s="20" t="n"/>
      <c r="U302" s="20" t="n"/>
      <c r="V302" s="16" t="n"/>
      <c r="W302" s="16" t="n"/>
      <c r="X302" s="21" t="n"/>
      <c r="Y302" s="21" t="n"/>
      <c r="Z302" s="21" t="n"/>
      <c r="AA302" s="21" t="n"/>
      <c r="AB302" s="21" t="n"/>
      <c r="AC302" s="7" t="n"/>
      <c r="AD302" s="7" t="n"/>
      <c r="AE302" s="22" t="n"/>
      <c r="AF302" s="22" t="n"/>
      <c r="AG302" s="22" t="n"/>
      <c r="AH302" s="22">
        <f>IF(A302="","",SUM(AE302:AG302))</f>
        <v/>
      </c>
      <c r="AI302" s="21">
        <f>IF(AND(R302&lt;&gt;"",T302&lt;&gt;""),(T302-R302)*24,"")</f>
        <v/>
      </c>
      <c r="AJ302" s="21">
        <f>IF(AND(R302&lt;&gt;"",U302&lt;&gt;""),(U302-R302)*24,"")</f>
        <v/>
      </c>
      <c r="AK302" s="7">
        <f>IF(OR(AA302="",AI302=""),"",IF(AI302&lt;=AA302,"Oui","Non"))</f>
        <v/>
      </c>
      <c r="AL302" s="7">
        <f>IF(OR(AB302="",AJ302=""),"",IF(AJ302&lt;=AB302,"Oui","Non"))</f>
        <v/>
      </c>
      <c r="AM302" s="7">
        <f>IF(A302="","",IF(OR(N302="Réalisé",N302="Clôturé"),"Oui","Non"))</f>
        <v/>
      </c>
      <c r="AN302" s="7">
        <f>IF(AM302="","",IF(AND(AM302="Non",S302&lt;&gt;"",S302&lt;'Tableau de bord'!$C$7),"Oui","Non"))</f>
        <v/>
      </c>
      <c r="AO302" s="7">
        <f>IF(A302="","",IF(COUNTIF($A$5:$A$504,A302)&gt;1,"N° d’OT en double",IF(COUNTIF('Sites et équipements'!$D$5:$D$204,F302)=0,"Code installation inconnu",IF(OR(D302="",J302="",N302="",M302=""),"Champ obligatoire manquant",IF(AND(R302="",S302=""),"Date de demande ou planifiée manquante",IF(AND(AM302="Oui",V302=""),"Date de réalisation manquante",IF(AND(N302="Clôturé",W302=""),"Date de clôture manquante",IF(OR(AND(T302&lt;&gt;"",R302&lt;&gt;"",T302&lt;R302),AND(U302&lt;&gt;"",T302&lt;&gt;"",U302&lt;T302)),"Chronologie incohérente",IF(AND(Q302="Oui",U302=""),"Rétablissement non daté","OK")))))))))</f>
        <v/>
      </c>
      <c r="AP302" s="16">
        <f>IF(R302&lt;&gt;"",R302,IF(S302&lt;&gt;"",S302,""))</f>
        <v/>
      </c>
      <c r="AQ302" s="7">
        <f>IF(AND(A302&lt;&gt;"",OR('Tableau de bord'!$C$9="",D302='Tableau de bord'!$C$9),OR('Tableau de bord'!$C$10="",E302='Tableau de bord'!$C$10),OR('Tableau de bord'!$C$11="",G302='Tableau de bord'!$C$11),OR('Tableau de bord'!$C$12="",H302='Tableau de bord'!$C$12),OR('Tableau de bord'!$C$13="",J302='Tableau de bord'!$C$13),OR('Tableau de bord'!$C$14="",N302='Tableau de bord'!$C$14),OR('Tableau de bord'!$C$15="",M302='Tableau de bord'!$C$15),OR('Tableau de bord'!$C$16="",O302='Tableau de bord'!$C$16),OR('Tableau de bord'!$C$17="",AD302='Tableau de bord'!$C$17)),1,0)</f>
        <v/>
      </c>
      <c r="AR302" s="7">
        <f>IF(AND(A302&lt;&gt;"",AP302&lt;&gt;""),IF(AND(AP302&gt;='Tableau de bord'!$C$5,AP302&lt;'Tableau de bord'!$C$6+1),1,0),0)</f>
        <v/>
      </c>
      <c r="AS302" s="7">
        <f>IF(AND(AQ302=1,AR302=1),1,0)</f>
        <v/>
      </c>
      <c r="AT302" s="7">
        <f>IF(AND(AS302=1,J302="Corrective"),1,0)</f>
        <v/>
      </c>
      <c r="AU302" s="7">
        <f>IF(AND(AS302=1,J302="Préventive"),1,0)</f>
        <v/>
      </c>
      <c r="AV302" s="7">
        <f>IF(AND(AS302=1,Q302="Oui"),1,0)</f>
        <v/>
      </c>
      <c r="AW302" s="21">
        <f>IF(AND(AV302=1,AJ302&lt;&gt;""),AJ302,0)</f>
        <v/>
      </c>
      <c r="AX302" s="21">
        <f>IF(AND(AS302=1,Y302&lt;&gt;""),Y302,0)</f>
        <v/>
      </c>
      <c r="AY302" s="22">
        <f>IF(AND(AS302=1,AH302&lt;&gt;""),AH302,0)</f>
        <v/>
      </c>
      <c r="AZ302" s="22">
        <f>IF(AS302=1,SUM(AE302:AF302),0)</f>
        <v/>
      </c>
      <c r="BA302" s="22">
        <f>IF(AND(AS302=1,AC302="Hors forfait"),AY302,0)</f>
        <v/>
      </c>
      <c r="BB302" s="7">
        <f>IF(AND(AS302=1,AK302&lt;&gt;""),1,0)</f>
        <v/>
      </c>
      <c r="BC302" s="7">
        <f>IF(AND(BB302=1,AK302="Oui"),1,0)</f>
        <v/>
      </c>
      <c r="BD302" s="7">
        <f>IF(AND(AS302=1,AL302&lt;&gt;""),1,0)</f>
        <v/>
      </c>
      <c r="BE302" s="7">
        <f>IF(AND(BD302=1,AL302="Oui"),1,0)</f>
        <v/>
      </c>
      <c r="BF302" s="7">
        <f>IF(AND(AQ302=1,AM302="Non"),1,0)</f>
        <v/>
      </c>
      <c r="BG302" s="21">
        <f>IF(AND(BF302=1,Z302&lt;&gt;""),Z302,0)</f>
        <v/>
      </c>
      <c r="BH302" s="7">
        <f>IF(AND(BF302=1,AN302="Oui"),1,0)</f>
        <v/>
      </c>
      <c r="BI302" s="7">
        <f>IF(AS302=1,N302,"")</f>
        <v/>
      </c>
      <c r="BJ302" s="7">
        <f>IF(BF302=1,N302,"")</f>
        <v/>
      </c>
      <c r="BK302" s="7">
        <f>IF(BF302=1,M302,"")</f>
        <v/>
      </c>
      <c r="BL302" s="7">
        <f>IF(AR302=1,D302&amp;" | "&amp;J302,"")</f>
        <v/>
      </c>
      <c r="BM302" s="7">
        <f>IF(AND(AR302=1,AL302="Non"),D302,"")</f>
        <v/>
      </c>
      <c r="BN302" s="7">
        <f>IF(OR(AO302="",AO302="OK"),0,1)</f>
        <v/>
      </c>
    </row>
    <row r="303" ht="18" customHeight="1">
      <c r="A303" s="7" t="n"/>
      <c r="B303" s="7" t="n"/>
      <c r="C303" s="7" t="n"/>
      <c r="D303" s="7" t="n"/>
      <c r="E303" s="7" t="n"/>
      <c r="F303" s="7" t="n"/>
      <c r="G303" s="7" t="n"/>
      <c r="H303" s="7" t="n"/>
      <c r="I303" s="7" t="n"/>
      <c r="J303" s="7" t="n"/>
      <c r="K303" s="7" t="n"/>
      <c r="L303" s="7" t="n"/>
      <c r="M303" s="7" t="n"/>
      <c r="N303" s="7" t="n"/>
      <c r="O303" s="7" t="n"/>
      <c r="P303" s="7" t="n"/>
      <c r="Q303" s="7" t="n"/>
      <c r="R303" s="20" t="n"/>
      <c r="S303" s="16" t="n"/>
      <c r="T303" s="20" t="n"/>
      <c r="U303" s="20" t="n"/>
      <c r="V303" s="16" t="n"/>
      <c r="W303" s="16" t="n"/>
      <c r="X303" s="21" t="n"/>
      <c r="Y303" s="21" t="n"/>
      <c r="Z303" s="21" t="n"/>
      <c r="AA303" s="21" t="n"/>
      <c r="AB303" s="21" t="n"/>
      <c r="AC303" s="7" t="n"/>
      <c r="AD303" s="7" t="n"/>
      <c r="AE303" s="22" t="n"/>
      <c r="AF303" s="22" t="n"/>
      <c r="AG303" s="22" t="n"/>
      <c r="AH303" s="22">
        <f>IF(A303="","",SUM(AE303:AG303))</f>
        <v/>
      </c>
      <c r="AI303" s="21">
        <f>IF(AND(R303&lt;&gt;"",T303&lt;&gt;""),(T303-R303)*24,"")</f>
        <v/>
      </c>
      <c r="AJ303" s="21">
        <f>IF(AND(R303&lt;&gt;"",U303&lt;&gt;""),(U303-R303)*24,"")</f>
        <v/>
      </c>
      <c r="AK303" s="7">
        <f>IF(OR(AA303="",AI303=""),"",IF(AI303&lt;=AA303,"Oui","Non"))</f>
        <v/>
      </c>
      <c r="AL303" s="7">
        <f>IF(OR(AB303="",AJ303=""),"",IF(AJ303&lt;=AB303,"Oui","Non"))</f>
        <v/>
      </c>
      <c r="AM303" s="7">
        <f>IF(A303="","",IF(OR(N303="Réalisé",N303="Clôturé"),"Oui","Non"))</f>
        <v/>
      </c>
      <c r="AN303" s="7">
        <f>IF(AM303="","",IF(AND(AM303="Non",S303&lt;&gt;"",S303&lt;'Tableau de bord'!$C$7),"Oui","Non"))</f>
        <v/>
      </c>
      <c r="AO303" s="7">
        <f>IF(A303="","",IF(COUNTIF($A$5:$A$504,A303)&gt;1,"N° d’OT en double",IF(COUNTIF('Sites et équipements'!$D$5:$D$204,F303)=0,"Code installation inconnu",IF(OR(D303="",J303="",N303="",M303=""),"Champ obligatoire manquant",IF(AND(R303="",S303=""),"Date de demande ou planifiée manquante",IF(AND(AM303="Oui",V303=""),"Date de réalisation manquante",IF(AND(N303="Clôturé",W303=""),"Date de clôture manquante",IF(OR(AND(T303&lt;&gt;"",R303&lt;&gt;"",T303&lt;R303),AND(U303&lt;&gt;"",T303&lt;&gt;"",U303&lt;T303)),"Chronologie incohérente",IF(AND(Q303="Oui",U303=""),"Rétablissement non daté","OK")))))))))</f>
        <v/>
      </c>
      <c r="AP303" s="16">
        <f>IF(R303&lt;&gt;"",R303,IF(S303&lt;&gt;"",S303,""))</f>
        <v/>
      </c>
      <c r="AQ303" s="7">
        <f>IF(AND(A303&lt;&gt;"",OR('Tableau de bord'!$C$9="",D303='Tableau de bord'!$C$9),OR('Tableau de bord'!$C$10="",E303='Tableau de bord'!$C$10),OR('Tableau de bord'!$C$11="",G303='Tableau de bord'!$C$11),OR('Tableau de bord'!$C$12="",H303='Tableau de bord'!$C$12),OR('Tableau de bord'!$C$13="",J303='Tableau de bord'!$C$13),OR('Tableau de bord'!$C$14="",N303='Tableau de bord'!$C$14),OR('Tableau de bord'!$C$15="",M303='Tableau de bord'!$C$15),OR('Tableau de bord'!$C$16="",O303='Tableau de bord'!$C$16),OR('Tableau de bord'!$C$17="",AD303='Tableau de bord'!$C$17)),1,0)</f>
        <v/>
      </c>
      <c r="AR303" s="7">
        <f>IF(AND(A303&lt;&gt;"",AP303&lt;&gt;""),IF(AND(AP303&gt;='Tableau de bord'!$C$5,AP303&lt;'Tableau de bord'!$C$6+1),1,0),0)</f>
        <v/>
      </c>
      <c r="AS303" s="7">
        <f>IF(AND(AQ303=1,AR303=1),1,0)</f>
        <v/>
      </c>
      <c r="AT303" s="7">
        <f>IF(AND(AS303=1,J303="Corrective"),1,0)</f>
        <v/>
      </c>
      <c r="AU303" s="7">
        <f>IF(AND(AS303=1,J303="Préventive"),1,0)</f>
        <v/>
      </c>
      <c r="AV303" s="7">
        <f>IF(AND(AS303=1,Q303="Oui"),1,0)</f>
        <v/>
      </c>
      <c r="AW303" s="21">
        <f>IF(AND(AV303=1,AJ303&lt;&gt;""),AJ303,0)</f>
        <v/>
      </c>
      <c r="AX303" s="21">
        <f>IF(AND(AS303=1,Y303&lt;&gt;""),Y303,0)</f>
        <v/>
      </c>
      <c r="AY303" s="22">
        <f>IF(AND(AS303=1,AH303&lt;&gt;""),AH303,0)</f>
        <v/>
      </c>
      <c r="AZ303" s="22">
        <f>IF(AS303=1,SUM(AE303:AF303),0)</f>
        <v/>
      </c>
      <c r="BA303" s="22">
        <f>IF(AND(AS303=1,AC303="Hors forfait"),AY303,0)</f>
        <v/>
      </c>
      <c r="BB303" s="7">
        <f>IF(AND(AS303=1,AK303&lt;&gt;""),1,0)</f>
        <v/>
      </c>
      <c r="BC303" s="7">
        <f>IF(AND(BB303=1,AK303="Oui"),1,0)</f>
        <v/>
      </c>
      <c r="BD303" s="7">
        <f>IF(AND(AS303=1,AL303&lt;&gt;""),1,0)</f>
        <v/>
      </c>
      <c r="BE303" s="7">
        <f>IF(AND(BD303=1,AL303="Oui"),1,0)</f>
        <v/>
      </c>
      <c r="BF303" s="7">
        <f>IF(AND(AQ303=1,AM303="Non"),1,0)</f>
        <v/>
      </c>
      <c r="BG303" s="21">
        <f>IF(AND(BF303=1,Z303&lt;&gt;""),Z303,0)</f>
        <v/>
      </c>
      <c r="BH303" s="7">
        <f>IF(AND(BF303=1,AN303="Oui"),1,0)</f>
        <v/>
      </c>
      <c r="BI303" s="7">
        <f>IF(AS303=1,N303,"")</f>
        <v/>
      </c>
      <c r="BJ303" s="7">
        <f>IF(BF303=1,N303,"")</f>
        <v/>
      </c>
      <c r="BK303" s="7">
        <f>IF(BF303=1,M303,"")</f>
        <v/>
      </c>
      <c r="BL303" s="7">
        <f>IF(AR303=1,D303&amp;" | "&amp;J303,"")</f>
        <v/>
      </c>
      <c r="BM303" s="7">
        <f>IF(AND(AR303=1,AL303="Non"),D303,"")</f>
        <v/>
      </c>
      <c r="BN303" s="7">
        <f>IF(OR(AO303="",AO303="OK"),0,1)</f>
        <v/>
      </c>
    </row>
    <row r="304" ht="18" customHeight="1">
      <c r="A304" s="7" t="n"/>
      <c r="B304" s="7" t="n"/>
      <c r="C304" s="7" t="n"/>
      <c r="D304" s="7" t="n"/>
      <c r="E304" s="7" t="n"/>
      <c r="F304" s="7" t="n"/>
      <c r="G304" s="7" t="n"/>
      <c r="H304" s="7" t="n"/>
      <c r="I304" s="7" t="n"/>
      <c r="J304" s="7" t="n"/>
      <c r="K304" s="7" t="n"/>
      <c r="L304" s="7" t="n"/>
      <c r="M304" s="7" t="n"/>
      <c r="N304" s="7" t="n"/>
      <c r="O304" s="7" t="n"/>
      <c r="P304" s="7" t="n"/>
      <c r="Q304" s="7" t="n"/>
      <c r="R304" s="20" t="n"/>
      <c r="S304" s="16" t="n"/>
      <c r="T304" s="20" t="n"/>
      <c r="U304" s="20" t="n"/>
      <c r="V304" s="16" t="n"/>
      <c r="W304" s="16" t="n"/>
      <c r="X304" s="21" t="n"/>
      <c r="Y304" s="21" t="n"/>
      <c r="Z304" s="21" t="n"/>
      <c r="AA304" s="21" t="n"/>
      <c r="AB304" s="21" t="n"/>
      <c r="AC304" s="7" t="n"/>
      <c r="AD304" s="7" t="n"/>
      <c r="AE304" s="22" t="n"/>
      <c r="AF304" s="22" t="n"/>
      <c r="AG304" s="22" t="n"/>
      <c r="AH304" s="22">
        <f>IF(A304="","",SUM(AE304:AG304))</f>
        <v/>
      </c>
      <c r="AI304" s="21">
        <f>IF(AND(R304&lt;&gt;"",T304&lt;&gt;""),(T304-R304)*24,"")</f>
        <v/>
      </c>
      <c r="AJ304" s="21">
        <f>IF(AND(R304&lt;&gt;"",U304&lt;&gt;""),(U304-R304)*24,"")</f>
        <v/>
      </c>
      <c r="AK304" s="7">
        <f>IF(OR(AA304="",AI304=""),"",IF(AI304&lt;=AA304,"Oui","Non"))</f>
        <v/>
      </c>
      <c r="AL304" s="7">
        <f>IF(OR(AB304="",AJ304=""),"",IF(AJ304&lt;=AB304,"Oui","Non"))</f>
        <v/>
      </c>
      <c r="AM304" s="7">
        <f>IF(A304="","",IF(OR(N304="Réalisé",N304="Clôturé"),"Oui","Non"))</f>
        <v/>
      </c>
      <c r="AN304" s="7">
        <f>IF(AM304="","",IF(AND(AM304="Non",S304&lt;&gt;"",S304&lt;'Tableau de bord'!$C$7),"Oui","Non"))</f>
        <v/>
      </c>
      <c r="AO304" s="7">
        <f>IF(A304="","",IF(COUNTIF($A$5:$A$504,A304)&gt;1,"N° d’OT en double",IF(COUNTIF('Sites et équipements'!$D$5:$D$204,F304)=0,"Code installation inconnu",IF(OR(D304="",J304="",N304="",M304=""),"Champ obligatoire manquant",IF(AND(R304="",S304=""),"Date de demande ou planifiée manquante",IF(AND(AM304="Oui",V304=""),"Date de réalisation manquante",IF(AND(N304="Clôturé",W304=""),"Date de clôture manquante",IF(OR(AND(T304&lt;&gt;"",R304&lt;&gt;"",T304&lt;R304),AND(U304&lt;&gt;"",T304&lt;&gt;"",U304&lt;T304)),"Chronologie incohérente",IF(AND(Q304="Oui",U304=""),"Rétablissement non daté","OK")))))))))</f>
        <v/>
      </c>
      <c r="AP304" s="16">
        <f>IF(R304&lt;&gt;"",R304,IF(S304&lt;&gt;"",S304,""))</f>
        <v/>
      </c>
      <c r="AQ304" s="7">
        <f>IF(AND(A304&lt;&gt;"",OR('Tableau de bord'!$C$9="",D304='Tableau de bord'!$C$9),OR('Tableau de bord'!$C$10="",E304='Tableau de bord'!$C$10),OR('Tableau de bord'!$C$11="",G304='Tableau de bord'!$C$11),OR('Tableau de bord'!$C$12="",H304='Tableau de bord'!$C$12),OR('Tableau de bord'!$C$13="",J304='Tableau de bord'!$C$13),OR('Tableau de bord'!$C$14="",N304='Tableau de bord'!$C$14),OR('Tableau de bord'!$C$15="",M304='Tableau de bord'!$C$15),OR('Tableau de bord'!$C$16="",O304='Tableau de bord'!$C$16),OR('Tableau de bord'!$C$17="",AD304='Tableau de bord'!$C$17)),1,0)</f>
        <v/>
      </c>
      <c r="AR304" s="7">
        <f>IF(AND(A304&lt;&gt;"",AP304&lt;&gt;""),IF(AND(AP304&gt;='Tableau de bord'!$C$5,AP304&lt;'Tableau de bord'!$C$6+1),1,0),0)</f>
        <v/>
      </c>
      <c r="AS304" s="7">
        <f>IF(AND(AQ304=1,AR304=1),1,0)</f>
        <v/>
      </c>
      <c r="AT304" s="7">
        <f>IF(AND(AS304=1,J304="Corrective"),1,0)</f>
        <v/>
      </c>
      <c r="AU304" s="7">
        <f>IF(AND(AS304=1,J304="Préventive"),1,0)</f>
        <v/>
      </c>
      <c r="AV304" s="7">
        <f>IF(AND(AS304=1,Q304="Oui"),1,0)</f>
        <v/>
      </c>
      <c r="AW304" s="21">
        <f>IF(AND(AV304=1,AJ304&lt;&gt;""),AJ304,0)</f>
        <v/>
      </c>
      <c r="AX304" s="21">
        <f>IF(AND(AS304=1,Y304&lt;&gt;""),Y304,0)</f>
        <v/>
      </c>
      <c r="AY304" s="22">
        <f>IF(AND(AS304=1,AH304&lt;&gt;""),AH304,0)</f>
        <v/>
      </c>
      <c r="AZ304" s="22">
        <f>IF(AS304=1,SUM(AE304:AF304),0)</f>
        <v/>
      </c>
      <c r="BA304" s="22">
        <f>IF(AND(AS304=1,AC304="Hors forfait"),AY304,0)</f>
        <v/>
      </c>
      <c r="BB304" s="7">
        <f>IF(AND(AS304=1,AK304&lt;&gt;""),1,0)</f>
        <v/>
      </c>
      <c r="BC304" s="7">
        <f>IF(AND(BB304=1,AK304="Oui"),1,0)</f>
        <v/>
      </c>
      <c r="BD304" s="7">
        <f>IF(AND(AS304=1,AL304&lt;&gt;""),1,0)</f>
        <v/>
      </c>
      <c r="BE304" s="7">
        <f>IF(AND(BD304=1,AL304="Oui"),1,0)</f>
        <v/>
      </c>
      <c r="BF304" s="7">
        <f>IF(AND(AQ304=1,AM304="Non"),1,0)</f>
        <v/>
      </c>
      <c r="BG304" s="21">
        <f>IF(AND(BF304=1,Z304&lt;&gt;""),Z304,0)</f>
        <v/>
      </c>
      <c r="BH304" s="7">
        <f>IF(AND(BF304=1,AN304="Oui"),1,0)</f>
        <v/>
      </c>
      <c r="BI304" s="7">
        <f>IF(AS304=1,N304,"")</f>
        <v/>
      </c>
      <c r="BJ304" s="7">
        <f>IF(BF304=1,N304,"")</f>
        <v/>
      </c>
      <c r="BK304" s="7">
        <f>IF(BF304=1,M304,"")</f>
        <v/>
      </c>
      <c r="BL304" s="7">
        <f>IF(AR304=1,D304&amp;" | "&amp;J304,"")</f>
        <v/>
      </c>
      <c r="BM304" s="7">
        <f>IF(AND(AR304=1,AL304="Non"),D304,"")</f>
        <v/>
      </c>
      <c r="BN304" s="7">
        <f>IF(OR(AO304="",AO304="OK"),0,1)</f>
        <v/>
      </c>
    </row>
    <row r="305" ht="18" customHeight="1">
      <c r="A305" s="7" t="n"/>
      <c r="B305" s="7" t="n"/>
      <c r="C305" s="7" t="n"/>
      <c r="D305" s="7" t="n"/>
      <c r="E305" s="7" t="n"/>
      <c r="F305" s="7" t="n"/>
      <c r="G305" s="7" t="n"/>
      <c r="H305" s="7" t="n"/>
      <c r="I305" s="7" t="n"/>
      <c r="J305" s="7" t="n"/>
      <c r="K305" s="7" t="n"/>
      <c r="L305" s="7" t="n"/>
      <c r="M305" s="7" t="n"/>
      <c r="N305" s="7" t="n"/>
      <c r="O305" s="7" t="n"/>
      <c r="P305" s="7" t="n"/>
      <c r="Q305" s="7" t="n"/>
      <c r="R305" s="20" t="n"/>
      <c r="S305" s="16" t="n"/>
      <c r="T305" s="20" t="n"/>
      <c r="U305" s="20" t="n"/>
      <c r="V305" s="16" t="n"/>
      <c r="W305" s="16" t="n"/>
      <c r="X305" s="21" t="n"/>
      <c r="Y305" s="21" t="n"/>
      <c r="Z305" s="21" t="n"/>
      <c r="AA305" s="21" t="n"/>
      <c r="AB305" s="21" t="n"/>
      <c r="AC305" s="7" t="n"/>
      <c r="AD305" s="7" t="n"/>
      <c r="AE305" s="22" t="n"/>
      <c r="AF305" s="22" t="n"/>
      <c r="AG305" s="22" t="n"/>
      <c r="AH305" s="22">
        <f>IF(A305="","",SUM(AE305:AG305))</f>
        <v/>
      </c>
      <c r="AI305" s="21">
        <f>IF(AND(R305&lt;&gt;"",T305&lt;&gt;""),(T305-R305)*24,"")</f>
        <v/>
      </c>
      <c r="AJ305" s="21">
        <f>IF(AND(R305&lt;&gt;"",U305&lt;&gt;""),(U305-R305)*24,"")</f>
        <v/>
      </c>
      <c r="AK305" s="7">
        <f>IF(OR(AA305="",AI305=""),"",IF(AI305&lt;=AA305,"Oui","Non"))</f>
        <v/>
      </c>
      <c r="AL305" s="7">
        <f>IF(OR(AB305="",AJ305=""),"",IF(AJ305&lt;=AB305,"Oui","Non"))</f>
        <v/>
      </c>
      <c r="AM305" s="7">
        <f>IF(A305="","",IF(OR(N305="Réalisé",N305="Clôturé"),"Oui","Non"))</f>
        <v/>
      </c>
      <c r="AN305" s="7">
        <f>IF(AM305="","",IF(AND(AM305="Non",S305&lt;&gt;"",S305&lt;'Tableau de bord'!$C$7),"Oui","Non"))</f>
        <v/>
      </c>
      <c r="AO305" s="7">
        <f>IF(A305="","",IF(COUNTIF($A$5:$A$504,A305)&gt;1,"N° d’OT en double",IF(COUNTIF('Sites et équipements'!$D$5:$D$204,F305)=0,"Code installation inconnu",IF(OR(D305="",J305="",N305="",M305=""),"Champ obligatoire manquant",IF(AND(R305="",S305=""),"Date de demande ou planifiée manquante",IF(AND(AM305="Oui",V305=""),"Date de réalisation manquante",IF(AND(N305="Clôturé",W305=""),"Date de clôture manquante",IF(OR(AND(T305&lt;&gt;"",R305&lt;&gt;"",T305&lt;R305),AND(U305&lt;&gt;"",T305&lt;&gt;"",U305&lt;T305)),"Chronologie incohérente",IF(AND(Q305="Oui",U305=""),"Rétablissement non daté","OK")))))))))</f>
        <v/>
      </c>
      <c r="AP305" s="16">
        <f>IF(R305&lt;&gt;"",R305,IF(S305&lt;&gt;"",S305,""))</f>
        <v/>
      </c>
      <c r="AQ305" s="7">
        <f>IF(AND(A305&lt;&gt;"",OR('Tableau de bord'!$C$9="",D305='Tableau de bord'!$C$9),OR('Tableau de bord'!$C$10="",E305='Tableau de bord'!$C$10),OR('Tableau de bord'!$C$11="",G305='Tableau de bord'!$C$11),OR('Tableau de bord'!$C$12="",H305='Tableau de bord'!$C$12),OR('Tableau de bord'!$C$13="",J305='Tableau de bord'!$C$13),OR('Tableau de bord'!$C$14="",N305='Tableau de bord'!$C$14),OR('Tableau de bord'!$C$15="",M305='Tableau de bord'!$C$15),OR('Tableau de bord'!$C$16="",O305='Tableau de bord'!$C$16),OR('Tableau de bord'!$C$17="",AD305='Tableau de bord'!$C$17)),1,0)</f>
        <v/>
      </c>
      <c r="AR305" s="7">
        <f>IF(AND(A305&lt;&gt;"",AP305&lt;&gt;""),IF(AND(AP305&gt;='Tableau de bord'!$C$5,AP305&lt;'Tableau de bord'!$C$6+1),1,0),0)</f>
        <v/>
      </c>
      <c r="AS305" s="7">
        <f>IF(AND(AQ305=1,AR305=1),1,0)</f>
        <v/>
      </c>
      <c r="AT305" s="7">
        <f>IF(AND(AS305=1,J305="Corrective"),1,0)</f>
        <v/>
      </c>
      <c r="AU305" s="7">
        <f>IF(AND(AS305=1,J305="Préventive"),1,0)</f>
        <v/>
      </c>
      <c r="AV305" s="7">
        <f>IF(AND(AS305=1,Q305="Oui"),1,0)</f>
        <v/>
      </c>
      <c r="AW305" s="21">
        <f>IF(AND(AV305=1,AJ305&lt;&gt;""),AJ305,0)</f>
        <v/>
      </c>
      <c r="AX305" s="21">
        <f>IF(AND(AS305=1,Y305&lt;&gt;""),Y305,0)</f>
        <v/>
      </c>
      <c r="AY305" s="22">
        <f>IF(AND(AS305=1,AH305&lt;&gt;""),AH305,0)</f>
        <v/>
      </c>
      <c r="AZ305" s="22">
        <f>IF(AS305=1,SUM(AE305:AF305),0)</f>
        <v/>
      </c>
      <c r="BA305" s="22">
        <f>IF(AND(AS305=1,AC305="Hors forfait"),AY305,0)</f>
        <v/>
      </c>
      <c r="BB305" s="7">
        <f>IF(AND(AS305=1,AK305&lt;&gt;""),1,0)</f>
        <v/>
      </c>
      <c r="BC305" s="7">
        <f>IF(AND(BB305=1,AK305="Oui"),1,0)</f>
        <v/>
      </c>
      <c r="BD305" s="7">
        <f>IF(AND(AS305=1,AL305&lt;&gt;""),1,0)</f>
        <v/>
      </c>
      <c r="BE305" s="7">
        <f>IF(AND(BD305=1,AL305="Oui"),1,0)</f>
        <v/>
      </c>
      <c r="BF305" s="7">
        <f>IF(AND(AQ305=1,AM305="Non"),1,0)</f>
        <v/>
      </c>
      <c r="BG305" s="21">
        <f>IF(AND(BF305=1,Z305&lt;&gt;""),Z305,0)</f>
        <v/>
      </c>
      <c r="BH305" s="7">
        <f>IF(AND(BF305=1,AN305="Oui"),1,0)</f>
        <v/>
      </c>
      <c r="BI305" s="7">
        <f>IF(AS305=1,N305,"")</f>
        <v/>
      </c>
      <c r="BJ305" s="7">
        <f>IF(BF305=1,N305,"")</f>
        <v/>
      </c>
      <c r="BK305" s="7">
        <f>IF(BF305=1,M305,"")</f>
        <v/>
      </c>
      <c r="BL305" s="7">
        <f>IF(AR305=1,D305&amp;" | "&amp;J305,"")</f>
        <v/>
      </c>
      <c r="BM305" s="7">
        <f>IF(AND(AR305=1,AL305="Non"),D305,"")</f>
        <v/>
      </c>
      <c r="BN305" s="7">
        <f>IF(OR(AO305="",AO305="OK"),0,1)</f>
        <v/>
      </c>
    </row>
    <row r="306" ht="18" customHeight="1">
      <c r="A306" s="7" t="n"/>
      <c r="B306" s="7" t="n"/>
      <c r="C306" s="7" t="n"/>
      <c r="D306" s="7" t="n"/>
      <c r="E306" s="7" t="n"/>
      <c r="F306" s="7" t="n"/>
      <c r="G306" s="7" t="n"/>
      <c r="H306" s="7" t="n"/>
      <c r="I306" s="7" t="n"/>
      <c r="J306" s="7" t="n"/>
      <c r="K306" s="7" t="n"/>
      <c r="L306" s="7" t="n"/>
      <c r="M306" s="7" t="n"/>
      <c r="N306" s="7" t="n"/>
      <c r="O306" s="7" t="n"/>
      <c r="P306" s="7" t="n"/>
      <c r="Q306" s="7" t="n"/>
      <c r="R306" s="20" t="n"/>
      <c r="S306" s="16" t="n"/>
      <c r="T306" s="20" t="n"/>
      <c r="U306" s="20" t="n"/>
      <c r="V306" s="16" t="n"/>
      <c r="W306" s="16" t="n"/>
      <c r="X306" s="21" t="n"/>
      <c r="Y306" s="21" t="n"/>
      <c r="Z306" s="21" t="n"/>
      <c r="AA306" s="21" t="n"/>
      <c r="AB306" s="21" t="n"/>
      <c r="AC306" s="7" t="n"/>
      <c r="AD306" s="7" t="n"/>
      <c r="AE306" s="22" t="n"/>
      <c r="AF306" s="22" t="n"/>
      <c r="AG306" s="22" t="n"/>
      <c r="AH306" s="22">
        <f>IF(A306="","",SUM(AE306:AG306))</f>
        <v/>
      </c>
      <c r="AI306" s="21">
        <f>IF(AND(R306&lt;&gt;"",T306&lt;&gt;""),(T306-R306)*24,"")</f>
        <v/>
      </c>
      <c r="AJ306" s="21">
        <f>IF(AND(R306&lt;&gt;"",U306&lt;&gt;""),(U306-R306)*24,"")</f>
        <v/>
      </c>
      <c r="AK306" s="7">
        <f>IF(OR(AA306="",AI306=""),"",IF(AI306&lt;=AA306,"Oui","Non"))</f>
        <v/>
      </c>
      <c r="AL306" s="7">
        <f>IF(OR(AB306="",AJ306=""),"",IF(AJ306&lt;=AB306,"Oui","Non"))</f>
        <v/>
      </c>
      <c r="AM306" s="7">
        <f>IF(A306="","",IF(OR(N306="Réalisé",N306="Clôturé"),"Oui","Non"))</f>
        <v/>
      </c>
      <c r="AN306" s="7">
        <f>IF(AM306="","",IF(AND(AM306="Non",S306&lt;&gt;"",S306&lt;'Tableau de bord'!$C$7),"Oui","Non"))</f>
        <v/>
      </c>
      <c r="AO306" s="7">
        <f>IF(A306="","",IF(COUNTIF($A$5:$A$504,A306)&gt;1,"N° d’OT en double",IF(COUNTIF('Sites et équipements'!$D$5:$D$204,F306)=0,"Code installation inconnu",IF(OR(D306="",J306="",N306="",M306=""),"Champ obligatoire manquant",IF(AND(R306="",S306=""),"Date de demande ou planifiée manquante",IF(AND(AM306="Oui",V306=""),"Date de réalisation manquante",IF(AND(N306="Clôturé",W306=""),"Date de clôture manquante",IF(OR(AND(T306&lt;&gt;"",R306&lt;&gt;"",T306&lt;R306),AND(U306&lt;&gt;"",T306&lt;&gt;"",U306&lt;T306)),"Chronologie incohérente",IF(AND(Q306="Oui",U306=""),"Rétablissement non daté","OK")))))))))</f>
        <v/>
      </c>
      <c r="AP306" s="16">
        <f>IF(R306&lt;&gt;"",R306,IF(S306&lt;&gt;"",S306,""))</f>
        <v/>
      </c>
      <c r="AQ306" s="7">
        <f>IF(AND(A306&lt;&gt;"",OR('Tableau de bord'!$C$9="",D306='Tableau de bord'!$C$9),OR('Tableau de bord'!$C$10="",E306='Tableau de bord'!$C$10),OR('Tableau de bord'!$C$11="",G306='Tableau de bord'!$C$11),OR('Tableau de bord'!$C$12="",H306='Tableau de bord'!$C$12),OR('Tableau de bord'!$C$13="",J306='Tableau de bord'!$C$13),OR('Tableau de bord'!$C$14="",N306='Tableau de bord'!$C$14),OR('Tableau de bord'!$C$15="",M306='Tableau de bord'!$C$15),OR('Tableau de bord'!$C$16="",O306='Tableau de bord'!$C$16),OR('Tableau de bord'!$C$17="",AD306='Tableau de bord'!$C$17)),1,0)</f>
        <v/>
      </c>
      <c r="AR306" s="7">
        <f>IF(AND(A306&lt;&gt;"",AP306&lt;&gt;""),IF(AND(AP306&gt;='Tableau de bord'!$C$5,AP306&lt;'Tableau de bord'!$C$6+1),1,0),0)</f>
        <v/>
      </c>
      <c r="AS306" s="7">
        <f>IF(AND(AQ306=1,AR306=1),1,0)</f>
        <v/>
      </c>
      <c r="AT306" s="7">
        <f>IF(AND(AS306=1,J306="Corrective"),1,0)</f>
        <v/>
      </c>
      <c r="AU306" s="7">
        <f>IF(AND(AS306=1,J306="Préventive"),1,0)</f>
        <v/>
      </c>
      <c r="AV306" s="7">
        <f>IF(AND(AS306=1,Q306="Oui"),1,0)</f>
        <v/>
      </c>
      <c r="AW306" s="21">
        <f>IF(AND(AV306=1,AJ306&lt;&gt;""),AJ306,0)</f>
        <v/>
      </c>
      <c r="AX306" s="21">
        <f>IF(AND(AS306=1,Y306&lt;&gt;""),Y306,0)</f>
        <v/>
      </c>
      <c r="AY306" s="22">
        <f>IF(AND(AS306=1,AH306&lt;&gt;""),AH306,0)</f>
        <v/>
      </c>
      <c r="AZ306" s="22">
        <f>IF(AS306=1,SUM(AE306:AF306),0)</f>
        <v/>
      </c>
      <c r="BA306" s="22">
        <f>IF(AND(AS306=1,AC306="Hors forfait"),AY306,0)</f>
        <v/>
      </c>
      <c r="BB306" s="7">
        <f>IF(AND(AS306=1,AK306&lt;&gt;""),1,0)</f>
        <v/>
      </c>
      <c r="BC306" s="7">
        <f>IF(AND(BB306=1,AK306="Oui"),1,0)</f>
        <v/>
      </c>
      <c r="BD306" s="7">
        <f>IF(AND(AS306=1,AL306&lt;&gt;""),1,0)</f>
        <v/>
      </c>
      <c r="BE306" s="7">
        <f>IF(AND(BD306=1,AL306="Oui"),1,0)</f>
        <v/>
      </c>
      <c r="BF306" s="7">
        <f>IF(AND(AQ306=1,AM306="Non"),1,0)</f>
        <v/>
      </c>
      <c r="BG306" s="21">
        <f>IF(AND(BF306=1,Z306&lt;&gt;""),Z306,0)</f>
        <v/>
      </c>
      <c r="BH306" s="7">
        <f>IF(AND(BF306=1,AN306="Oui"),1,0)</f>
        <v/>
      </c>
      <c r="BI306" s="7">
        <f>IF(AS306=1,N306,"")</f>
        <v/>
      </c>
      <c r="BJ306" s="7">
        <f>IF(BF306=1,N306,"")</f>
        <v/>
      </c>
      <c r="BK306" s="7">
        <f>IF(BF306=1,M306,"")</f>
        <v/>
      </c>
      <c r="BL306" s="7">
        <f>IF(AR306=1,D306&amp;" | "&amp;J306,"")</f>
        <v/>
      </c>
      <c r="BM306" s="7">
        <f>IF(AND(AR306=1,AL306="Non"),D306,"")</f>
        <v/>
      </c>
      <c r="BN306" s="7">
        <f>IF(OR(AO306="",AO306="OK"),0,1)</f>
        <v/>
      </c>
    </row>
    <row r="307" ht="18" customHeight="1">
      <c r="A307" s="7" t="n"/>
      <c r="B307" s="7" t="n"/>
      <c r="C307" s="7" t="n"/>
      <c r="D307" s="7" t="n"/>
      <c r="E307" s="7" t="n"/>
      <c r="F307" s="7" t="n"/>
      <c r="G307" s="7" t="n"/>
      <c r="H307" s="7" t="n"/>
      <c r="I307" s="7" t="n"/>
      <c r="J307" s="7" t="n"/>
      <c r="K307" s="7" t="n"/>
      <c r="L307" s="7" t="n"/>
      <c r="M307" s="7" t="n"/>
      <c r="N307" s="7" t="n"/>
      <c r="O307" s="7" t="n"/>
      <c r="P307" s="7" t="n"/>
      <c r="Q307" s="7" t="n"/>
      <c r="R307" s="20" t="n"/>
      <c r="S307" s="16" t="n"/>
      <c r="T307" s="20" t="n"/>
      <c r="U307" s="20" t="n"/>
      <c r="V307" s="16" t="n"/>
      <c r="W307" s="16" t="n"/>
      <c r="X307" s="21" t="n"/>
      <c r="Y307" s="21" t="n"/>
      <c r="Z307" s="21" t="n"/>
      <c r="AA307" s="21" t="n"/>
      <c r="AB307" s="21" t="n"/>
      <c r="AC307" s="7" t="n"/>
      <c r="AD307" s="7" t="n"/>
      <c r="AE307" s="22" t="n"/>
      <c r="AF307" s="22" t="n"/>
      <c r="AG307" s="22" t="n"/>
      <c r="AH307" s="22">
        <f>IF(A307="","",SUM(AE307:AG307))</f>
        <v/>
      </c>
      <c r="AI307" s="21">
        <f>IF(AND(R307&lt;&gt;"",T307&lt;&gt;""),(T307-R307)*24,"")</f>
        <v/>
      </c>
      <c r="AJ307" s="21">
        <f>IF(AND(R307&lt;&gt;"",U307&lt;&gt;""),(U307-R307)*24,"")</f>
        <v/>
      </c>
      <c r="AK307" s="7">
        <f>IF(OR(AA307="",AI307=""),"",IF(AI307&lt;=AA307,"Oui","Non"))</f>
        <v/>
      </c>
      <c r="AL307" s="7">
        <f>IF(OR(AB307="",AJ307=""),"",IF(AJ307&lt;=AB307,"Oui","Non"))</f>
        <v/>
      </c>
      <c r="AM307" s="7">
        <f>IF(A307="","",IF(OR(N307="Réalisé",N307="Clôturé"),"Oui","Non"))</f>
        <v/>
      </c>
      <c r="AN307" s="7">
        <f>IF(AM307="","",IF(AND(AM307="Non",S307&lt;&gt;"",S307&lt;'Tableau de bord'!$C$7),"Oui","Non"))</f>
        <v/>
      </c>
      <c r="AO307" s="7">
        <f>IF(A307="","",IF(COUNTIF($A$5:$A$504,A307)&gt;1,"N° d’OT en double",IF(COUNTIF('Sites et équipements'!$D$5:$D$204,F307)=0,"Code installation inconnu",IF(OR(D307="",J307="",N307="",M307=""),"Champ obligatoire manquant",IF(AND(R307="",S307=""),"Date de demande ou planifiée manquante",IF(AND(AM307="Oui",V307=""),"Date de réalisation manquante",IF(AND(N307="Clôturé",W307=""),"Date de clôture manquante",IF(OR(AND(T307&lt;&gt;"",R307&lt;&gt;"",T307&lt;R307),AND(U307&lt;&gt;"",T307&lt;&gt;"",U307&lt;T307)),"Chronologie incohérente",IF(AND(Q307="Oui",U307=""),"Rétablissement non daté","OK")))))))))</f>
        <v/>
      </c>
      <c r="AP307" s="16">
        <f>IF(R307&lt;&gt;"",R307,IF(S307&lt;&gt;"",S307,""))</f>
        <v/>
      </c>
      <c r="AQ307" s="7">
        <f>IF(AND(A307&lt;&gt;"",OR('Tableau de bord'!$C$9="",D307='Tableau de bord'!$C$9),OR('Tableau de bord'!$C$10="",E307='Tableau de bord'!$C$10),OR('Tableau de bord'!$C$11="",G307='Tableau de bord'!$C$11),OR('Tableau de bord'!$C$12="",H307='Tableau de bord'!$C$12),OR('Tableau de bord'!$C$13="",J307='Tableau de bord'!$C$13),OR('Tableau de bord'!$C$14="",N307='Tableau de bord'!$C$14),OR('Tableau de bord'!$C$15="",M307='Tableau de bord'!$C$15),OR('Tableau de bord'!$C$16="",O307='Tableau de bord'!$C$16),OR('Tableau de bord'!$C$17="",AD307='Tableau de bord'!$C$17)),1,0)</f>
        <v/>
      </c>
      <c r="AR307" s="7">
        <f>IF(AND(A307&lt;&gt;"",AP307&lt;&gt;""),IF(AND(AP307&gt;='Tableau de bord'!$C$5,AP307&lt;'Tableau de bord'!$C$6+1),1,0),0)</f>
        <v/>
      </c>
      <c r="AS307" s="7">
        <f>IF(AND(AQ307=1,AR307=1),1,0)</f>
        <v/>
      </c>
      <c r="AT307" s="7">
        <f>IF(AND(AS307=1,J307="Corrective"),1,0)</f>
        <v/>
      </c>
      <c r="AU307" s="7">
        <f>IF(AND(AS307=1,J307="Préventive"),1,0)</f>
        <v/>
      </c>
      <c r="AV307" s="7">
        <f>IF(AND(AS307=1,Q307="Oui"),1,0)</f>
        <v/>
      </c>
      <c r="AW307" s="21">
        <f>IF(AND(AV307=1,AJ307&lt;&gt;""),AJ307,0)</f>
        <v/>
      </c>
      <c r="AX307" s="21">
        <f>IF(AND(AS307=1,Y307&lt;&gt;""),Y307,0)</f>
        <v/>
      </c>
      <c r="AY307" s="22">
        <f>IF(AND(AS307=1,AH307&lt;&gt;""),AH307,0)</f>
        <v/>
      </c>
      <c r="AZ307" s="22">
        <f>IF(AS307=1,SUM(AE307:AF307),0)</f>
        <v/>
      </c>
      <c r="BA307" s="22">
        <f>IF(AND(AS307=1,AC307="Hors forfait"),AY307,0)</f>
        <v/>
      </c>
      <c r="BB307" s="7">
        <f>IF(AND(AS307=1,AK307&lt;&gt;""),1,0)</f>
        <v/>
      </c>
      <c r="BC307" s="7">
        <f>IF(AND(BB307=1,AK307="Oui"),1,0)</f>
        <v/>
      </c>
      <c r="BD307" s="7">
        <f>IF(AND(AS307=1,AL307&lt;&gt;""),1,0)</f>
        <v/>
      </c>
      <c r="BE307" s="7">
        <f>IF(AND(BD307=1,AL307="Oui"),1,0)</f>
        <v/>
      </c>
      <c r="BF307" s="7">
        <f>IF(AND(AQ307=1,AM307="Non"),1,0)</f>
        <v/>
      </c>
      <c r="BG307" s="21">
        <f>IF(AND(BF307=1,Z307&lt;&gt;""),Z307,0)</f>
        <v/>
      </c>
      <c r="BH307" s="7">
        <f>IF(AND(BF307=1,AN307="Oui"),1,0)</f>
        <v/>
      </c>
      <c r="BI307" s="7">
        <f>IF(AS307=1,N307,"")</f>
        <v/>
      </c>
      <c r="BJ307" s="7">
        <f>IF(BF307=1,N307,"")</f>
        <v/>
      </c>
      <c r="BK307" s="7">
        <f>IF(BF307=1,M307,"")</f>
        <v/>
      </c>
      <c r="BL307" s="7">
        <f>IF(AR307=1,D307&amp;" | "&amp;J307,"")</f>
        <v/>
      </c>
      <c r="BM307" s="7">
        <f>IF(AND(AR307=1,AL307="Non"),D307,"")</f>
        <v/>
      </c>
      <c r="BN307" s="7">
        <f>IF(OR(AO307="",AO307="OK"),0,1)</f>
        <v/>
      </c>
    </row>
    <row r="308" ht="18" customHeight="1">
      <c r="A308" s="7" t="n"/>
      <c r="B308" s="7" t="n"/>
      <c r="C308" s="7" t="n"/>
      <c r="D308" s="7" t="n"/>
      <c r="E308" s="7" t="n"/>
      <c r="F308" s="7" t="n"/>
      <c r="G308" s="7" t="n"/>
      <c r="H308" s="7" t="n"/>
      <c r="I308" s="7" t="n"/>
      <c r="J308" s="7" t="n"/>
      <c r="K308" s="7" t="n"/>
      <c r="L308" s="7" t="n"/>
      <c r="M308" s="7" t="n"/>
      <c r="N308" s="7" t="n"/>
      <c r="O308" s="7" t="n"/>
      <c r="P308" s="7" t="n"/>
      <c r="Q308" s="7" t="n"/>
      <c r="R308" s="20" t="n"/>
      <c r="S308" s="16" t="n"/>
      <c r="T308" s="20" t="n"/>
      <c r="U308" s="20" t="n"/>
      <c r="V308" s="16" t="n"/>
      <c r="W308" s="16" t="n"/>
      <c r="X308" s="21" t="n"/>
      <c r="Y308" s="21" t="n"/>
      <c r="Z308" s="21" t="n"/>
      <c r="AA308" s="21" t="n"/>
      <c r="AB308" s="21" t="n"/>
      <c r="AC308" s="7" t="n"/>
      <c r="AD308" s="7" t="n"/>
      <c r="AE308" s="22" t="n"/>
      <c r="AF308" s="22" t="n"/>
      <c r="AG308" s="22" t="n"/>
      <c r="AH308" s="22">
        <f>IF(A308="","",SUM(AE308:AG308))</f>
        <v/>
      </c>
      <c r="AI308" s="21">
        <f>IF(AND(R308&lt;&gt;"",T308&lt;&gt;""),(T308-R308)*24,"")</f>
        <v/>
      </c>
      <c r="AJ308" s="21">
        <f>IF(AND(R308&lt;&gt;"",U308&lt;&gt;""),(U308-R308)*24,"")</f>
        <v/>
      </c>
      <c r="AK308" s="7">
        <f>IF(OR(AA308="",AI308=""),"",IF(AI308&lt;=AA308,"Oui","Non"))</f>
        <v/>
      </c>
      <c r="AL308" s="7">
        <f>IF(OR(AB308="",AJ308=""),"",IF(AJ308&lt;=AB308,"Oui","Non"))</f>
        <v/>
      </c>
      <c r="AM308" s="7">
        <f>IF(A308="","",IF(OR(N308="Réalisé",N308="Clôturé"),"Oui","Non"))</f>
        <v/>
      </c>
      <c r="AN308" s="7">
        <f>IF(AM308="","",IF(AND(AM308="Non",S308&lt;&gt;"",S308&lt;'Tableau de bord'!$C$7),"Oui","Non"))</f>
        <v/>
      </c>
      <c r="AO308" s="7">
        <f>IF(A308="","",IF(COUNTIF($A$5:$A$504,A308)&gt;1,"N° d’OT en double",IF(COUNTIF('Sites et équipements'!$D$5:$D$204,F308)=0,"Code installation inconnu",IF(OR(D308="",J308="",N308="",M308=""),"Champ obligatoire manquant",IF(AND(R308="",S308=""),"Date de demande ou planifiée manquante",IF(AND(AM308="Oui",V308=""),"Date de réalisation manquante",IF(AND(N308="Clôturé",W308=""),"Date de clôture manquante",IF(OR(AND(T308&lt;&gt;"",R308&lt;&gt;"",T308&lt;R308),AND(U308&lt;&gt;"",T308&lt;&gt;"",U308&lt;T308)),"Chronologie incohérente",IF(AND(Q308="Oui",U308=""),"Rétablissement non daté","OK")))))))))</f>
        <v/>
      </c>
      <c r="AP308" s="16">
        <f>IF(R308&lt;&gt;"",R308,IF(S308&lt;&gt;"",S308,""))</f>
        <v/>
      </c>
      <c r="AQ308" s="7">
        <f>IF(AND(A308&lt;&gt;"",OR('Tableau de bord'!$C$9="",D308='Tableau de bord'!$C$9),OR('Tableau de bord'!$C$10="",E308='Tableau de bord'!$C$10),OR('Tableau de bord'!$C$11="",G308='Tableau de bord'!$C$11),OR('Tableau de bord'!$C$12="",H308='Tableau de bord'!$C$12),OR('Tableau de bord'!$C$13="",J308='Tableau de bord'!$C$13),OR('Tableau de bord'!$C$14="",N308='Tableau de bord'!$C$14),OR('Tableau de bord'!$C$15="",M308='Tableau de bord'!$C$15),OR('Tableau de bord'!$C$16="",O308='Tableau de bord'!$C$16),OR('Tableau de bord'!$C$17="",AD308='Tableau de bord'!$C$17)),1,0)</f>
        <v/>
      </c>
      <c r="AR308" s="7">
        <f>IF(AND(A308&lt;&gt;"",AP308&lt;&gt;""),IF(AND(AP308&gt;='Tableau de bord'!$C$5,AP308&lt;'Tableau de bord'!$C$6+1),1,0),0)</f>
        <v/>
      </c>
      <c r="AS308" s="7">
        <f>IF(AND(AQ308=1,AR308=1),1,0)</f>
        <v/>
      </c>
      <c r="AT308" s="7">
        <f>IF(AND(AS308=1,J308="Corrective"),1,0)</f>
        <v/>
      </c>
      <c r="AU308" s="7">
        <f>IF(AND(AS308=1,J308="Préventive"),1,0)</f>
        <v/>
      </c>
      <c r="AV308" s="7">
        <f>IF(AND(AS308=1,Q308="Oui"),1,0)</f>
        <v/>
      </c>
      <c r="AW308" s="21">
        <f>IF(AND(AV308=1,AJ308&lt;&gt;""),AJ308,0)</f>
        <v/>
      </c>
      <c r="AX308" s="21">
        <f>IF(AND(AS308=1,Y308&lt;&gt;""),Y308,0)</f>
        <v/>
      </c>
      <c r="AY308" s="22">
        <f>IF(AND(AS308=1,AH308&lt;&gt;""),AH308,0)</f>
        <v/>
      </c>
      <c r="AZ308" s="22">
        <f>IF(AS308=1,SUM(AE308:AF308),0)</f>
        <v/>
      </c>
      <c r="BA308" s="22">
        <f>IF(AND(AS308=1,AC308="Hors forfait"),AY308,0)</f>
        <v/>
      </c>
      <c r="BB308" s="7">
        <f>IF(AND(AS308=1,AK308&lt;&gt;""),1,0)</f>
        <v/>
      </c>
      <c r="BC308" s="7">
        <f>IF(AND(BB308=1,AK308="Oui"),1,0)</f>
        <v/>
      </c>
      <c r="BD308" s="7">
        <f>IF(AND(AS308=1,AL308&lt;&gt;""),1,0)</f>
        <v/>
      </c>
      <c r="BE308" s="7">
        <f>IF(AND(BD308=1,AL308="Oui"),1,0)</f>
        <v/>
      </c>
      <c r="BF308" s="7">
        <f>IF(AND(AQ308=1,AM308="Non"),1,0)</f>
        <v/>
      </c>
      <c r="BG308" s="21">
        <f>IF(AND(BF308=1,Z308&lt;&gt;""),Z308,0)</f>
        <v/>
      </c>
      <c r="BH308" s="7">
        <f>IF(AND(BF308=1,AN308="Oui"),1,0)</f>
        <v/>
      </c>
      <c r="BI308" s="7">
        <f>IF(AS308=1,N308,"")</f>
        <v/>
      </c>
      <c r="BJ308" s="7">
        <f>IF(BF308=1,N308,"")</f>
        <v/>
      </c>
      <c r="BK308" s="7">
        <f>IF(BF308=1,M308,"")</f>
        <v/>
      </c>
      <c r="BL308" s="7">
        <f>IF(AR308=1,D308&amp;" | "&amp;J308,"")</f>
        <v/>
      </c>
      <c r="BM308" s="7">
        <f>IF(AND(AR308=1,AL308="Non"),D308,"")</f>
        <v/>
      </c>
      <c r="BN308" s="7">
        <f>IF(OR(AO308="",AO308="OK"),0,1)</f>
        <v/>
      </c>
    </row>
    <row r="309" ht="18" customHeight="1">
      <c r="A309" s="7" t="n"/>
      <c r="B309" s="7" t="n"/>
      <c r="C309" s="7" t="n"/>
      <c r="D309" s="7" t="n"/>
      <c r="E309" s="7" t="n"/>
      <c r="F309" s="7" t="n"/>
      <c r="G309" s="7" t="n"/>
      <c r="H309" s="7" t="n"/>
      <c r="I309" s="7" t="n"/>
      <c r="J309" s="7" t="n"/>
      <c r="K309" s="7" t="n"/>
      <c r="L309" s="7" t="n"/>
      <c r="M309" s="7" t="n"/>
      <c r="N309" s="7" t="n"/>
      <c r="O309" s="7" t="n"/>
      <c r="P309" s="7" t="n"/>
      <c r="Q309" s="7" t="n"/>
      <c r="R309" s="20" t="n"/>
      <c r="S309" s="16" t="n"/>
      <c r="T309" s="20" t="n"/>
      <c r="U309" s="20" t="n"/>
      <c r="V309" s="16" t="n"/>
      <c r="W309" s="16" t="n"/>
      <c r="X309" s="21" t="n"/>
      <c r="Y309" s="21" t="n"/>
      <c r="Z309" s="21" t="n"/>
      <c r="AA309" s="21" t="n"/>
      <c r="AB309" s="21" t="n"/>
      <c r="AC309" s="7" t="n"/>
      <c r="AD309" s="7" t="n"/>
      <c r="AE309" s="22" t="n"/>
      <c r="AF309" s="22" t="n"/>
      <c r="AG309" s="22" t="n"/>
      <c r="AH309" s="22">
        <f>IF(A309="","",SUM(AE309:AG309))</f>
        <v/>
      </c>
      <c r="AI309" s="21">
        <f>IF(AND(R309&lt;&gt;"",T309&lt;&gt;""),(T309-R309)*24,"")</f>
        <v/>
      </c>
      <c r="AJ309" s="21">
        <f>IF(AND(R309&lt;&gt;"",U309&lt;&gt;""),(U309-R309)*24,"")</f>
        <v/>
      </c>
      <c r="AK309" s="7">
        <f>IF(OR(AA309="",AI309=""),"",IF(AI309&lt;=AA309,"Oui","Non"))</f>
        <v/>
      </c>
      <c r="AL309" s="7">
        <f>IF(OR(AB309="",AJ309=""),"",IF(AJ309&lt;=AB309,"Oui","Non"))</f>
        <v/>
      </c>
      <c r="AM309" s="7">
        <f>IF(A309="","",IF(OR(N309="Réalisé",N309="Clôturé"),"Oui","Non"))</f>
        <v/>
      </c>
      <c r="AN309" s="7">
        <f>IF(AM309="","",IF(AND(AM309="Non",S309&lt;&gt;"",S309&lt;'Tableau de bord'!$C$7),"Oui","Non"))</f>
        <v/>
      </c>
      <c r="AO309" s="7">
        <f>IF(A309="","",IF(COUNTIF($A$5:$A$504,A309)&gt;1,"N° d’OT en double",IF(COUNTIF('Sites et équipements'!$D$5:$D$204,F309)=0,"Code installation inconnu",IF(OR(D309="",J309="",N309="",M309=""),"Champ obligatoire manquant",IF(AND(R309="",S309=""),"Date de demande ou planifiée manquante",IF(AND(AM309="Oui",V309=""),"Date de réalisation manquante",IF(AND(N309="Clôturé",W309=""),"Date de clôture manquante",IF(OR(AND(T309&lt;&gt;"",R309&lt;&gt;"",T309&lt;R309),AND(U309&lt;&gt;"",T309&lt;&gt;"",U309&lt;T309)),"Chronologie incohérente",IF(AND(Q309="Oui",U309=""),"Rétablissement non daté","OK")))))))))</f>
        <v/>
      </c>
      <c r="AP309" s="16">
        <f>IF(R309&lt;&gt;"",R309,IF(S309&lt;&gt;"",S309,""))</f>
        <v/>
      </c>
      <c r="AQ309" s="7">
        <f>IF(AND(A309&lt;&gt;"",OR('Tableau de bord'!$C$9="",D309='Tableau de bord'!$C$9),OR('Tableau de bord'!$C$10="",E309='Tableau de bord'!$C$10),OR('Tableau de bord'!$C$11="",G309='Tableau de bord'!$C$11),OR('Tableau de bord'!$C$12="",H309='Tableau de bord'!$C$12),OR('Tableau de bord'!$C$13="",J309='Tableau de bord'!$C$13),OR('Tableau de bord'!$C$14="",N309='Tableau de bord'!$C$14),OR('Tableau de bord'!$C$15="",M309='Tableau de bord'!$C$15),OR('Tableau de bord'!$C$16="",O309='Tableau de bord'!$C$16),OR('Tableau de bord'!$C$17="",AD309='Tableau de bord'!$C$17)),1,0)</f>
        <v/>
      </c>
      <c r="AR309" s="7">
        <f>IF(AND(A309&lt;&gt;"",AP309&lt;&gt;""),IF(AND(AP309&gt;='Tableau de bord'!$C$5,AP309&lt;'Tableau de bord'!$C$6+1),1,0),0)</f>
        <v/>
      </c>
      <c r="AS309" s="7">
        <f>IF(AND(AQ309=1,AR309=1),1,0)</f>
        <v/>
      </c>
      <c r="AT309" s="7">
        <f>IF(AND(AS309=1,J309="Corrective"),1,0)</f>
        <v/>
      </c>
      <c r="AU309" s="7">
        <f>IF(AND(AS309=1,J309="Préventive"),1,0)</f>
        <v/>
      </c>
      <c r="AV309" s="7">
        <f>IF(AND(AS309=1,Q309="Oui"),1,0)</f>
        <v/>
      </c>
      <c r="AW309" s="21">
        <f>IF(AND(AV309=1,AJ309&lt;&gt;""),AJ309,0)</f>
        <v/>
      </c>
      <c r="AX309" s="21">
        <f>IF(AND(AS309=1,Y309&lt;&gt;""),Y309,0)</f>
        <v/>
      </c>
      <c r="AY309" s="22">
        <f>IF(AND(AS309=1,AH309&lt;&gt;""),AH309,0)</f>
        <v/>
      </c>
      <c r="AZ309" s="22">
        <f>IF(AS309=1,SUM(AE309:AF309),0)</f>
        <v/>
      </c>
      <c r="BA309" s="22">
        <f>IF(AND(AS309=1,AC309="Hors forfait"),AY309,0)</f>
        <v/>
      </c>
      <c r="BB309" s="7">
        <f>IF(AND(AS309=1,AK309&lt;&gt;""),1,0)</f>
        <v/>
      </c>
      <c r="BC309" s="7">
        <f>IF(AND(BB309=1,AK309="Oui"),1,0)</f>
        <v/>
      </c>
      <c r="BD309" s="7">
        <f>IF(AND(AS309=1,AL309&lt;&gt;""),1,0)</f>
        <v/>
      </c>
      <c r="BE309" s="7">
        <f>IF(AND(BD309=1,AL309="Oui"),1,0)</f>
        <v/>
      </c>
      <c r="BF309" s="7">
        <f>IF(AND(AQ309=1,AM309="Non"),1,0)</f>
        <v/>
      </c>
      <c r="BG309" s="21">
        <f>IF(AND(BF309=1,Z309&lt;&gt;""),Z309,0)</f>
        <v/>
      </c>
      <c r="BH309" s="7">
        <f>IF(AND(BF309=1,AN309="Oui"),1,0)</f>
        <v/>
      </c>
      <c r="BI309" s="7">
        <f>IF(AS309=1,N309,"")</f>
        <v/>
      </c>
      <c r="BJ309" s="7">
        <f>IF(BF309=1,N309,"")</f>
        <v/>
      </c>
      <c r="BK309" s="7">
        <f>IF(BF309=1,M309,"")</f>
        <v/>
      </c>
      <c r="BL309" s="7">
        <f>IF(AR309=1,D309&amp;" | "&amp;J309,"")</f>
        <v/>
      </c>
      <c r="BM309" s="7">
        <f>IF(AND(AR309=1,AL309="Non"),D309,"")</f>
        <v/>
      </c>
      <c r="BN309" s="7">
        <f>IF(OR(AO309="",AO309="OK"),0,1)</f>
        <v/>
      </c>
    </row>
    <row r="310" ht="18" customHeight="1">
      <c r="A310" s="7" t="n"/>
      <c r="B310" s="7" t="n"/>
      <c r="C310" s="7" t="n"/>
      <c r="D310" s="7" t="n"/>
      <c r="E310" s="7" t="n"/>
      <c r="F310" s="7" t="n"/>
      <c r="G310" s="7" t="n"/>
      <c r="H310" s="7" t="n"/>
      <c r="I310" s="7" t="n"/>
      <c r="J310" s="7" t="n"/>
      <c r="K310" s="7" t="n"/>
      <c r="L310" s="7" t="n"/>
      <c r="M310" s="7" t="n"/>
      <c r="N310" s="7" t="n"/>
      <c r="O310" s="7" t="n"/>
      <c r="P310" s="7" t="n"/>
      <c r="Q310" s="7" t="n"/>
      <c r="R310" s="20" t="n"/>
      <c r="S310" s="16" t="n"/>
      <c r="T310" s="20" t="n"/>
      <c r="U310" s="20" t="n"/>
      <c r="V310" s="16" t="n"/>
      <c r="W310" s="16" t="n"/>
      <c r="X310" s="21" t="n"/>
      <c r="Y310" s="21" t="n"/>
      <c r="Z310" s="21" t="n"/>
      <c r="AA310" s="21" t="n"/>
      <c r="AB310" s="21" t="n"/>
      <c r="AC310" s="7" t="n"/>
      <c r="AD310" s="7" t="n"/>
      <c r="AE310" s="22" t="n"/>
      <c r="AF310" s="22" t="n"/>
      <c r="AG310" s="22" t="n"/>
      <c r="AH310" s="22">
        <f>IF(A310="","",SUM(AE310:AG310))</f>
        <v/>
      </c>
      <c r="AI310" s="21">
        <f>IF(AND(R310&lt;&gt;"",T310&lt;&gt;""),(T310-R310)*24,"")</f>
        <v/>
      </c>
      <c r="AJ310" s="21">
        <f>IF(AND(R310&lt;&gt;"",U310&lt;&gt;""),(U310-R310)*24,"")</f>
        <v/>
      </c>
      <c r="AK310" s="7">
        <f>IF(OR(AA310="",AI310=""),"",IF(AI310&lt;=AA310,"Oui","Non"))</f>
        <v/>
      </c>
      <c r="AL310" s="7">
        <f>IF(OR(AB310="",AJ310=""),"",IF(AJ310&lt;=AB310,"Oui","Non"))</f>
        <v/>
      </c>
      <c r="AM310" s="7">
        <f>IF(A310="","",IF(OR(N310="Réalisé",N310="Clôturé"),"Oui","Non"))</f>
        <v/>
      </c>
      <c r="AN310" s="7">
        <f>IF(AM310="","",IF(AND(AM310="Non",S310&lt;&gt;"",S310&lt;'Tableau de bord'!$C$7),"Oui","Non"))</f>
        <v/>
      </c>
      <c r="AO310" s="7">
        <f>IF(A310="","",IF(COUNTIF($A$5:$A$504,A310)&gt;1,"N° d’OT en double",IF(COUNTIF('Sites et équipements'!$D$5:$D$204,F310)=0,"Code installation inconnu",IF(OR(D310="",J310="",N310="",M310=""),"Champ obligatoire manquant",IF(AND(R310="",S310=""),"Date de demande ou planifiée manquante",IF(AND(AM310="Oui",V310=""),"Date de réalisation manquante",IF(AND(N310="Clôturé",W310=""),"Date de clôture manquante",IF(OR(AND(T310&lt;&gt;"",R310&lt;&gt;"",T310&lt;R310),AND(U310&lt;&gt;"",T310&lt;&gt;"",U310&lt;T310)),"Chronologie incohérente",IF(AND(Q310="Oui",U310=""),"Rétablissement non daté","OK")))))))))</f>
        <v/>
      </c>
      <c r="AP310" s="16">
        <f>IF(R310&lt;&gt;"",R310,IF(S310&lt;&gt;"",S310,""))</f>
        <v/>
      </c>
      <c r="AQ310" s="7">
        <f>IF(AND(A310&lt;&gt;"",OR('Tableau de bord'!$C$9="",D310='Tableau de bord'!$C$9),OR('Tableau de bord'!$C$10="",E310='Tableau de bord'!$C$10),OR('Tableau de bord'!$C$11="",G310='Tableau de bord'!$C$11),OR('Tableau de bord'!$C$12="",H310='Tableau de bord'!$C$12),OR('Tableau de bord'!$C$13="",J310='Tableau de bord'!$C$13),OR('Tableau de bord'!$C$14="",N310='Tableau de bord'!$C$14),OR('Tableau de bord'!$C$15="",M310='Tableau de bord'!$C$15),OR('Tableau de bord'!$C$16="",O310='Tableau de bord'!$C$16),OR('Tableau de bord'!$C$17="",AD310='Tableau de bord'!$C$17)),1,0)</f>
        <v/>
      </c>
      <c r="AR310" s="7">
        <f>IF(AND(A310&lt;&gt;"",AP310&lt;&gt;""),IF(AND(AP310&gt;='Tableau de bord'!$C$5,AP310&lt;'Tableau de bord'!$C$6+1),1,0),0)</f>
        <v/>
      </c>
      <c r="AS310" s="7">
        <f>IF(AND(AQ310=1,AR310=1),1,0)</f>
        <v/>
      </c>
      <c r="AT310" s="7">
        <f>IF(AND(AS310=1,J310="Corrective"),1,0)</f>
        <v/>
      </c>
      <c r="AU310" s="7">
        <f>IF(AND(AS310=1,J310="Préventive"),1,0)</f>
        <v/>
      </c>
      <c r="AV310" s="7">
        <f>IF(AND(AS310=1,Q310="Oui"),1,0)</f>
        <v/>
      </c>
      <c r="AW310" s="21">
        <f>IF(AND(AV310=1,AJ310&lt;&gt;""),AJ310,0)</f>
        <v/>
      </c>
      <c r="AX310" s="21">
        <f>IF(AND(AS310=1,Y310&lt;&gt;""),Y310,0)</f>
        <v/>
      </c>
      <c r="AY310" s="22">
        <f>IF(AND(AS310=1,AH310&lt;&gt;""),AH310,0)</f>
        <v/>
      </c>
      <c r="AZ310" s="22">
        <f>IF(AS310=1,SUM(AE310:AF310),0)</f>
        <v/>
      </c>
      <c r="BA310" s="22">
        <f>IF(AND(AS310=1,AC310="Hors forfait"),AY310,0)</f>
        <v/>
      </c>
      <c r="BB310" s="7">
        <f>IF(AND(AS310=1,AK310&lt;&gt;""),1,0)</f>
        <v/>
      </c>
      <c r="BC310" s="7">
        <f>IF(AND(BB310=1,AK310="Oui"),1,0)</f>
        <v/>
      </c>
      <c r="BD310" s="7">
        <f>IF(AND(AS310=1,AL310&lt;&gt;""),1,0)</f>
        <v/>
      </c>
      <c r="BE310" s="7">
        <f>IF(AND(BD310=1,AL310="Oui"),1,0)</f>
        <v/>
      </c>
      <c r="BF310" s="7">
        <f>IF(AND(AQ310=1,AM310="Non"),1,0)</f>
        <v/>
      </c>
      <c r="BG310" s="21">
        <f>IF(AND(BF310=1,Z310&lt;&gt;""),Z310,0)</f>
        <v/>
      </c>
      <c r="BH310" s="7">
        <f>IF(AND(BF310=1,AN310="Oui"),1,0)</f>
        <v/>
      </c>
      <c r="BI310" s="7">
        <f>IF(AS310=1,N310,"")</f>
        <v/>
      </c>
      <c r="BJ310" s="7">
        <f>IF(BF310=1,N310,"")</f>
        <v/>
      </c>
      <c r="BK310" s="7">
        <f>IF(BF310=1,M310,"")</f>
        <v/>
      </c>
      <c r="BL310" s="7">
        <f>IF(AR310=1,D310&amp;" | "&amp;J310,"")</f>
        <v/>
      </c>
      <c r="BM310" s="7">
        <f>IF(AND(AR310=1,AL310="Non"),D310,"")</f>
        <v/>
      </c>
      <c r="BN310" s="7">
        <f>IF(OR(AO310="",AO310="OK"),0,1)</f>
        <v/>
      </c>
    </row>
    <row r="311" ht="18" customHeight="1">
      <c r="A311" s="7" t="n"/>
      <c r="B311" s="7" t="n"/>
      <c r="C311" s="7" t="n"/>
      <c r="D311" s="7" t="n"/>
      <c r="E311" s="7" t="n"/>
      <c r="F311" s="7" t="n"/>
      <c r="G311" s="7" t="n"/>
      <c r="H311" s="7" t="n"/>
      <c r="I311" s="7" t="n"/>
      <c r="J311" s="7" t="n"/>
      <c r="K311" s="7" t="n"/>
      <c r="L311" s="7" t="n"/>
      <c r="M311" s="7" t="n"/>
      <c r="N311" s="7" t="n"/>
      <c r="O311" s="7" t="n"/>
      <c r="P311" s="7" t="n"/>
      <c r="Q311" s="7" t="n"/>
      <c r="R311" s="20" t="n"/>
      <c r="S311" s="16" t="n"/>
      <c r="T311" s="20" t="n"/>
      <c r="U311" s="20" t="n"/>
      <c r="V311" s="16" t="n"/>
      <c r="W311" s="16" t="n"/>
      <c r="X311" s="21" t="n"/>
      <c r="Y311" s="21" t="n"/>
      <c r="Z311" s="21" t="n"/>
      <c r="AA311" s="21" t="n"/>
      <c r="AB311" s="21" t="n"/>
      <c r="AC311" s="7" t="n"/>
      <c r="AD311" s="7" t="n"/>
      <c r="AE311" s="22" t="n"/>
      <c r="AF311" s="22" t="n"/>
      <c r="AG311" s="22" t="n"/>
      <c r="AH311" s="22">
        <f>IF(A311="","",SUM(AE311:AG311))</f>
        <v/>
      </c>
      <c r="AI311" s="21">
        <f>IF(AND(R311&lt;&gt;"",T311&lt;&gt;""),(T311-R311)*24,"")</f>
        <v/>
      </c>
      <c r="AJ311" s="21">
        <f>IF(AND(R311&lt;&gt;"",U311&lt;&gt;""),(U311-R311)*24,"")</f>
        <v/>
      </c>
      <c r="AK311" s="7">
        <f>IF(OR(AA311="",AI311=""),"",IF(AI311&lt;=AA311,"Oui","Non"))</f>
        <v/>
      </c>
      <c r="AL311" s="7">
        <f>IF(OR(AB311="",AJ311=""),"",IF(AJ311&lt;=AB311,"Oui","Non"))</f>
        <v/>
      </c>
      <c r="AM311" s="7">
        <f>IF(A311="","",IF(OR(N311="Réalisé",N311="Clôturé"),"Oui","Non"))</f>
        <v/>
      </c>
      <c r="AN311" s="7">
        <f>IF(AM311="","",IF(AND(AM311="Non",S311&lt;&gt;"",S311&lt;'Tableau de bord'!$C$7),"Oui","Non"))</f>
        <v/>
      </c>
      <c r="AO311" s="7">
        <f>IF(A311="","",IF(COUNTIF($A$5:$A$504,A311)&gt;1,"N° d’OT en double",IF(COUNTIF('Sites et équipements'!$D$5:$D$204,F311)=0,"Code installation inconnu",IF(OR(D311="",J311="",N311="",M311=""),"Champ obligatoire manquant",IF(AND(R311="",S311=""),"Date de demande ou planifiée manquante",IF(AND(AM311="Oui",V311=""),"Date de réalisation manquante",IF(AND(N311="Clôturé",W311=""),"Date de clôture manquante",IF(OR(AND(T311&lt;&gt;"",R311&lt;&gt;"",T311&lt;R311),AND(U311&lt;&gt;"",T311&lt;&gt;"",U311&lt;T311)),"Chronologie incohérente",IF(AND(Q311="Oui",U311=""),"Rétablissement non daté","OK")))))))))</f>
        <v/>
      </c>
      <c r="AP311" s="16">
        <f>IF(R311&lt;&gt;"",R311,IF(S311&lt;&gt;"",S311,""))</f>
        <v/>
      </c>
      <c r="AQ311" s="7">
        <f>IF(AND(A311&lt;&gt;"",OR('Tableau de bord'!$C$9="",D311='Tableau de bord'!$C$9),OR('Tableau de bord'!$C$10="",E311='Tableau de bord'!$C$10),OR('Tableau de bord'!$C$11="",G311='Tableau de bord'!$C$11),OR('Tableau de bord'!$C$12="",H311='Tableau de bord'!$C$12),OR('Tableau de bord'!$C$13="",J311='Tableau de bord'!$C$13),OR('Tableau de bord'!$C$14="",N311='Tableau de bord'!$C$14),OR('Tableau de bord'!$C$15="",M311='Tableau de bord'!$C$15),OR('Tableau de bord'!$C$16="",O311='Tableau de bord'!$C$16),OR('Tableau de bord'!$C$17="",AD311='Tableau de bord'!$C$17)),1,0)</f>
        <v/>
      </c>
      <c r="AR311" s="7">
        <f>IF(AND(A311&lt;&gt;"",AP311&lt;&gt;""),IF(AND(AP311&gt;='Tableau de bord'!$C$5,AP311&lt;'Tableau de bord'!$C$6+1),1,0),0)</f>
        <v/>
      </c>
      <c r="AS311" s="7">
        <f>IF(AND(AQ311=1,AR311=1),1,0)</f>
        <v/>
      </c>
      <c r="AT311" s="7">
        <f>IF(AND(AS311=1,J311="Corrective"),1,0)</f>
        <v/>
      </c>
      <c r="AU311" s="7">
        <f>IF(AND(AS311=1,J311="Préventive"),1,0)</f>
        <v/>
      </c>
      <c r="AV311" s="7">
        <f>IF(AND(AS311=1,Q311="Oui"),1,0)</f>
        <v/>
      </c>
      <c r="AW311" s="21">
        <f>IF(AND(AV311=1,AJ311&lt;&gt;""),AJ311,0)</f>
        <v/>
      </c>
      <c r="AX311" s="21">
        <f>IF(AND(AS311=1,Y311&lt;&gt;""),Y311,0)</f>
        <v/>
      </c>
      <c r="AY311" s="22">
        <f>IF(AND(AS311=1,AH311&lt;&gt;""),AH311,0)</f>
        <v/>
      </c>
      <c r="AZ311" s="22">
        <f>IF(AS311=1,SUM(AE311:AF311),0)</f>
        <v/>
      </c>
      <c r="BA311" s="22">
        <f>IF(AND(AS311=1,AC311="Hors forfait"),AY311,0)</f>
        <v/>
      </c>
      <c r="BB311" s="7">
        <f>IF(AND(AS311=1,AK311&lt;&gt;""),1,0)</f>
        <v/>
      </c>
      <c r="BC311" s="7">
        <f>IF(AND(BB311=1,AK311="Oui"),1,0)</f>
        <v/>
      </c>
      <c r="BD311" s="7">
        <f>IF(AND(AS311=1,AL311&lt;&gt;""),1,0)</f>
        <v/>
      </c>
      <c r="BE311" s="7">
        <f>IF(AND(BD311=1,AL311="Oui"),1,0)</f>
        <v/>
      </c>
      <c r="BF311" s="7">
        <f>IF(AND(AQ311=1,AM311="Non"),1,0)</f>
        <v/>
      </c>
      <c r="BG311" s="21">
        <f>IF(AND(BF311=1,Z311&lt;&gt;""),Z311,0)</f>
        <v/>
      </c>
      <c r="BH311" s="7">
        <f>IF(AND(BF311=1,AN311="Oui"),1,0)</f>
        <v/>
      </c>
      <c r="BI311" s="7">
        <f>IF(AS311=1,N311,"")</f>
        <v/>
      </c>
      <c r="BJ311" s="7">
        <f>IF(BF311=1,N311,"")</f>
        <v/>
      </c>
      <c r="BK311" s="7">
        <f>IF(BF311=1,M311,"")</f>
        <v/>
      </c>
      <c r="BL311" s="7">
        <f>IF(AR311=1,D311&amp;" | "&amp;J311,"")</f>
        <v/>
      </c>
      <c r="BM311" s="7">
        <f>IF(AND(AR311=1,AL311="Non"),D311,"")</f>
        <v/>
      </c>
      <c r="BN311" s="7">
        <f>IF(OR(AO311="",AO311="OK"),0,1)</f>
        <v/>
      </c>
    </row>
    <row r="312" ht="18" customHeight="1">
      <c r="A312" s="7" t="n"/>
      <c r="B312" s="7" t="n"/>
      <c r="C312" s="7" t="n"/>
      <c r="D312" s="7" t="n"/>
      <c r="E312" s="7" t="n"/>
      <c r="F312" s="7" t="n"/>
      <c r="G312" s="7" t="n"/>
      <c r="H312" s="7" t="n"/>
      <c r="I312" s="7" t="n"/>
      <c r="J312" s="7" t="n"/>
      <c r="K312" s="7" t="n"/>
      <c r="L312" s="7" t="n"/>
      <c r="M312" s="7" t="n"/>
      <c r="N312" s="7" t="n"/>
      <c r="O312" s="7" t="n"/>
      <c r="P312" s="7" t="n"/>
      <c r="Q312" s="7" t="n"/>
      <c r="R312" s="20" t="n"/>
      <c r="S312" s="16" t="n"/>
      <c r="T312" s="20" t="n"/>
      <c r="U312" s="20" t="n"/>
      <c r="V312" s="16" t="n"/>
      <c r="W312" s="16" t="n"/>
      <c r="X312" s="21" t="n"/>
      <c r="Y312" s="21" t="n"/>
      <c r="Z312" s="21" t="n"/>
      <c r="AA312" s="21" t="n"/>
      <c r="AB312" s="21" t="n"/>
      <c r="AC312" s="7" t="n"/>
      <c r="AD312" s="7" t="n"/>
      <c r="AE312" s="22" t="n"/>
      <c r="AF312" s="22" t="n"/>
      <c r="AG312" s="22" t="n"/>
      <c r="AH312" s="22">
        <f>IF(A312="","",SUM(AE312:AG312))</f>
        <v/>
      </c>
      <c r="AI312" s="21">
        <f>IF(AND(R312&lt;&gt;"",T312&lt;&gt;""),(T312-R312)*24,"")</f>
        <v/>
      </c>
      <c r="AJ312" s="21">
        <f>IF(AND(R312&lt;&gt;"",U312&lt;&gt;""),(U312-R312)*24,"")</f>
        <v/>
      </c>
      <c r="AK312" s="7">
        <f>IF(OR(AA312="",AI312=""),"",IF(AI312&lt;=AA312,"Oui","Non"))</f>
        <v/>
      </c>
      <c r="AL312" s="7">
        <f>IF(OR(AB312="",AJ312=""),"",IF(AJ312&lt;=AB312,"Oui","Non"))</f>
        <v/>
      </c>
      <c r="AM312" s="7">
        <f>IF(A312="","",IF(OR(N312="Réalisé",N312="Clôturé"),"Oui","Non"))</f>
        <v/>
      </c>
      <c r="AN312" s="7">
        <f>IF(AM312="","",IF(AND(AM312="Non",S312&lt;&gt;"",S312&lt;'Tableau de bord'!$C$7),"Oui","Non"))</f>
        <v/>
      </c>
      <c r="AO312" s="7">
        <f>IF(A312="","",IF(COUNTIF($A$5:$A$504,A312)&gt;1,"N° d’OT en double",IF(COUNTIF('Sites et équipements'!$D$5:$D$204,F312)=0,"Code installation inconnu",IF(OR(D312="",J312="",N312="",M312=""),"Champ obligatoire manquant",IF(AND(R312="",S312=""),"Date de demande ou planifiée manquante",IF(AND(AM312="Oui",V312=""),"Date de réalisation manquante",IF(AND(N312="Clôturé",W312=""),"Date de clôture manquante",IF(OR(AND(T312&lt;&gt;"",R312&lt;&gt;"",T312&lt;R312),AND(U312&lt;&gt;"",T312&lt;&gt;"",U312&lt;T312)),"Chronologie incohérente",IF(AND(Q312="Oui",U312=""),"Rétablissement non daté","OK")))))))))</f>
        <v/>
      </c>
      <c r="AP312" s="16">
        <f>IF(R312&lt;&gt;"",R312,IF(S312&lt;&gt;"",S312,""))</f>
        <v/>
      </c>
      <c r="AQ312" s="7">
        <f>IF(AND(A312&lt;&gt;"",OR('Tableau de bord'!$C$9="",D312='Tableau de bord'!$C$9),OR('Tableau de bord'!$C$10="",E312='Tableau de bord'!$C$10),OR('Tableau de bord'!$C$11="",G312='Tableau de bord'!$C$11),OR('Tableau de bord'!$C$12="",H312='Tableau de bord'!$C$12),OR('Tableau de bord'!$C$13="",J312='Tableau de bord'!$C$13),OR('Tableau de bord'!$C$14="",N312='Tableau de bord'!$C$14),OR('Tableau de bord'!$C$15="",M312='Tableau de bord'!$C$15),OR('Tableau de bord'!$C$16="",O312='Tableau de bord'!$C$16),OR('Tableau de bord'!$C$17="",AD312='Tableau de bord'!$C$17)),1,0)</f>
        <v/>
      </c>
      <c r="AR312" s="7">
        <f>IF(AND(A312&lt;&gt;"",AP312&lt;&gt;""),IF(AND(AP312&gt;='Tableau de bord'!$C$5,AP312&lt;'Tableau de bord'!$C$6+1),1,0),0)</f>
        <v/>
      </c>
      <c r="AS312" s="7">
        <f>IF(AND(AQ312=1,AR312=1),1,0)</f>
        <v/>
      </c>
      <c r="AT312" s="7">
        <f>IF(AND(AS312=1,J312="Corrective"),1,0)</f>
        <v/>
      </c>
      <c r="AU312" s="7">
        <f>IF(AND(AS312=1,J312="Préventive"),1,0)</f>
        <v/>
      </c>
      <c r="AV312" s="7">
        <f>IF(AND(AS312=1,Q312="Oui"),1,0)</f>
        <v/>
      </c>
      <c r="AW312" s="21">
        <f>IF(AND(AV312=1,AJ312&lt;&gt;""),AJ312,0)</f>
        <v/>
      </c>
      <c r="AX312" s="21">
        <f>IF(AND(AS312=1,Y312&lt;&gt;""),Y312,0)</f>
        <v/>
      </c>
      <c r="AY312" s="22">
        <f>IF(AND(AS312=1,AH312&lt;&gt;""),AH312,0)</f>
        <v/>
      </c>
      <c r="AZ312" s="22">
        <f>IF(AS312=1,SUM(AE312:AF312),0)</f>
        <v/>
      </c>
      <c r="BA312" s="22">
        <f>IF(AND(AS312=1,AC312="Hors forfait"),AY312,0)</f>
        <v/>
      </c>
      <c r="BB312" s="7">
        <f>IF(AND(AS312=1,AK312&lt;&gt;""),1,0)</f>
        <v/>
      </c>
      <c r="BC312" s="7">
        <f>IF(AND(BB312=1,AK312="Oui"),1,0)</f>
        <v/>
      </c>
      <c r="BD312" s="7">
        <f>IF(AND(AS312=1,AL312&lt;&gt;""),1,0)</f>
        <v/>
      </c>
      <c r="BE312" s="7">
        <f>IF(AND(BD312=1,AL312="Oui"),1,0)</f>
        <v/>
      </c>
      <c r="BF312" s="7">
        <f>IF(AND(AQ312=1,AM312="Non"),1,0)</f>
        <v/>
      </c>
      <c r="BG312" s="21">
        <f>IF(AND(BF312=1,Z312&lt;&gt;""),Z312,0)</f>
        <v/>
      </c>
      <c r="BH312" s="7">
        <f>IF(AND(BF312=1,AN312="Oui"),1,0)</f>
        <v/>
      </c>
      <c r="BI312" s="7">
        <f>IF(AS312=1,N312,"")</f>
        <v/>
      </c>
      <c r="BJ312" s="7">
        <f>IF(BF312=1,N312,"")</f>
        <v/>
      </c>
      <c r="BK312" s="7">
        <f>IF(BF312=1,M312,"")</f>
        <v/>
      </c>
      <c r="BL312" s="7">
        <f>IF(AR312=1,D312&amp;" | "&amp;J312,"")</f>
        <v/>
      </c>
      <c r="BM312" s="7">
        <f>IF(AND(AR312=1,AL312="Non"),D312,"")</f>
        <v/>
      </c>
      <c r="BN312" s="7">
        <f>IF(OR(AO312="",AO312="OK"),0,1)</f>
        <v/>
      </c>
    </row>
    <row r="313" ht="18" customHeight="1">
      <c r="A313" s="7" t="n"/>
      <c r="B313" s="7" t="n"/>
      <c r="C313" s="7" t="n"/>
      <c r="D313" s="7" t="n"/>
      <c r="E313" s="7" t="n"/>
      <c r="F313" s="7" t="n"/>
      <c r="G313" s="7" t="n"/>
      <c r="H313" s="7" t="n"/>
      <c r="I313" s="7" t="n"/>
      <c r="J313" s="7" t="n"/>
      <c r="K313" s="7" t="n"/>
      <c r="L313" s="7" t="n"/>
      <c r="M313" s="7" t="n"/>
      <c r="N313" s="7" t="n"/>
      <c r="O313" s="7" t="n"/>
      <c r="P313" s="7" t="n"/>
      <c r="Q313" s="7" t="n"/>
      <c r="R313" s="20" t="n"/>
      <c r="S313" s="16" t="n"/>
      <c r="T313" s="20" t="n"/>
      <c r="U313" s="20" t="n"/>
      <c r="V313" s="16" t="n"/>
      <c r="W313" s="16" t="n"/>
      <c r="X313" s="21" t="n"/>
      <c r="Y313" s="21" t="n"/>
      <c r="Z313" s="21" t="n"/>
      <c r="AA313" s="21" t="n"/>
      <c r="AB313" s="21" t="n"/>
      <c r="AC313" s="7" t="n"/>
      <c r="AD313" s="7" t="n"/>
      <c r="AE313" s="22" t="n"/>
      <c r="AF313" s="22" t="n"/>
      <c r="AG313" s="22" t="n"/>
      <c r="AH313" s="22">
        <f>IF(A313="","",SUM(AE313:AG313))</f>
        <v/>
      </c>
      <c r="AI313" s="21">
        <f>IF(AND(R313&lt;&gt;"",T313&lt;&gt;""),(T313-R313)*24,"")</f>
        <v/>
      </c>
      <c r="AJ313" s="21">
        <f>IF(AND(R313&lt;&gt;"",U313&lt;&gt;""),(U313-R313)*24,"")</f>
        <v/>
      </c>
      <c r="AK313" s="7">
        <f>IF(OR(AA313="",AI313=""),"",IF(AI313&lt;=AA313,"Oui","Non"))</f>
        <v/>
      </c>
      <c r="AL313" s="7">
        <f>IF(OR(AB313="",AJ313=""),"",IF(AJ313&lt;=AB313,"Oui","Non"))</f>
        <v/>
      </c>
      <c r="AM313" s="7">
        <f>IF(A313="","",IF(OR(N313="Réalisé",N313="Clôturé"),"Oui","Non"))</f>
        <v/>
      </c>
      <c r="AN313" s="7">
        <f>IF(AM313="","",IF(AND(AM313="Non",S313&lt;&gt;"",S313&lt;'Tableau de bord'!$C$7),"Oui","Non"))</f>
        <v/>
      </c>
      <c r="AO313" s="7">
        <f>IF(A313="","",IF(COUNTIF($A$5:$A$504,A313)&gt;1,"N° d’OT en double",IF(COUNTIF('Sites et équipements'!$D$5:$D$204,F313)=0,"Code installation inconnu",IF(OR(D313="",J313="",N313="",M313=""),"Champ obligatoire manquant",IF(AND(R313="",S313=""),"Date de demande ou planifiée manquante",IF(AND(AM313="Oui",V313=""),"Date de réalisation manquante",IF(AND(N313="Clôturé",W313=""),"Date de clôture manquante",IF(OR(AND(T313&lt;&gt;"",R313&lt;&gt;"",T313&lt;R313),AND(U313&lt;&gt;"",T313&lt;&gt;"",U313&lt;T313)),"Chronologie incohérente",IF(AND(Q313="Oui",U313=""),"Rétablissement non daté","OK")))))))))</f>
        <v/>
      </c>
      <c r="AP313" s="16">
        <f>IF(R313&lt;&gt;"",R313,IF(S313&lt;&gt;"",S313,""))</f>
        <v/>
      </c>
      <c r="AQ313" s="7">
        <f>IF(AND(A313&lt;&gt;"",OR('Tableau de bord'!$C$9="",D313='Tableau de bord'!$C$9),OR('Tableau de bord'!$C$10="",E313='Tableau de bord'!$C$10),OR('Tableau de bord'!$C$11="",G313='Tableau de bord'!$C$11),OR('Tableau de bord'!$C$12="",H313='Tableau de bord'!$C$12),OR('Tableau de bord'!$C$13="",J313='Tableau de bord'!$C$13),OR('Tableau de bord'!$C$14="",N313='Tableau de bord'!$C$14),OR('Tableau de bord'!$C$15="",M313='Tableau de bord'!$C$15),OR('Tableau de bord'!$C$16="",O313='Tableau de bord'!$C$16),OR('Tableau de bord'!$C$17="",AD313='Tableau de bord'!$C$17)),1,0)</f>
        <v/>
      </c>
      <c r="AR313" s="7">
        <f>IF(AND(A313&lt;&gt;"",AP313&lt;&gt;""),IF(AND(AP313&gt;='Tableau de bord'!$C$5,AP313&lt;'Tableau de bord'!$C$6+1),1,0),0)</f>
        <v/>
      </c>
      <c r="AS313" s="7">
        <f>IF(AND(AQ313=1,AR313=1),1,0)</f>
        <v/>
      </c>
      <c r="AT313" s="7">
        <f>IF(AND(AS313=1,J313="Corrective"),1,0)</f>
        <v/>
      </c>
      <c r="AU313" s="7">
        <f>IF(AND(AS313=1,J313="Préventive"),1,0)</f>
        <v/>
      </c>
      <c r="AV313" s="7">
        <f>IF(AND(AS313=1,Q313="Oui"),1,0)</f>
        <v/>
      </c>
      <c r="AW313" s="21">
        <f>IF(AND(AV313=1,AJ313&lt;&gt;""),AJ313,0)</f>
        <v/>
      </c>
      <c r="AX313" s="21">
        <f>IF(AND(AS313=1,Y313&lt;&gt;""),Y313,0)</f>
        <v/>
      </c>
      <c r="AY313" s="22">
        <f>IF(AND(AS313=1,AH313&lt;&gt;""),AH313,0)</f>
        <v/>
      </c>
      <c r="AZ313" s="22">
        <f>IF(AS313=1,SUM(AE313:AF313),0)</f>
        <v/>
      </c>
      <c r="BA313" s="22">
        <f>IF(AND(AS313=1,AC313="Hors forfait"),AY313,0)</f>
        <v/>
      </c>
      <c r="BB313" s="7">
        <f>IF(AND(AS313=1,AK313&lt;&gt;""),1,0)</f>
        <v/>
      </c>
      <c r="BC313" s="7">
        <f>IF(AND(BB313=1,AK313="Oui"),1,0)</f>
        <v/>
      </c>
      <c r="BD313" s="7">
        <f>IF(AND(AS313=1,AL313&lt;&gt;""),1,0)</f>
        <v/>
      </c>
      <c r="BE313" s="7">
        <f>IF(AND(BD313=1,AL313="Oui"),1,0)</f>
        <v/>
      </c>
      <c r="BF313" s="7">
        <f>IF(AND(AQ313=1,AM313="Non"),1,0)</f>
        <v/>
      </c>
      <c r="BG313" s="21">
        <f>IF(AND(BF313=1,Z313&lt;&gt;""),Z313,0)</f>
        <v/>
      </c>
      <c r="BH313" s="7">
        <f>IF(AND(BF313=1,AN313="Oui"),1,0)</f>
        <v/>
      </c>
      <c r="BI313" s="7">
        <f>IF(AS313=1,N313,"")</f>
        <v/>
      </c>
      <c r="BJ313" s="7">
        <f>IF(BF313=1,N313,"")</f>
        <v/>
      </c>
      <c r="BK313" s="7">
        <f>IF(BF313=1,M313,"")</f>
        <v/>
      </c>
      <c r="BL313" s="7">
        <f>IF(AR313=1,D313&amp;" | "&amp;J313,"")</f>
        <v/>
      </c>
      <c r="BM313" s="7">
        <f>IF(AND(AR313=1,AL313="Non"),D313,"")</f>
        <v/>
      </c>
      <c r="BN313" s="7">
        <f>IF(OR(AO313="",AO313="OK"),0,1)</f>
        <v/>
      </c>
    </row>
    <row r="314" ht="18" customHeight="1">
      <c r="A314" s="7" t="n"/>
      <c r="B314" s="7" t="n"/>
      <c r="C314" s="7" t="n"/>
      <c r="D314" s="7" t="n"/>
      <c r="E314" s="7" t="n"/>
      <c r="F314" s="7" t="n"/>
      <c r="G314" s="7" t="n"/>
      <c r="H314" s="7" t="n"/>
      <c r="I314" s="7" t="n"/>
      <c r="J314" s="7" t="n"/>
      <c r="K314" s="7" t="n"/>
      <c r="L314" s="7" t="n"/>
      <c r="M314" s="7" t="n"/>
      <c r="N314" s="7" t="n"/>
      <c r="O314" s="7" t="n"/>
      <c r="P314" s="7" t="n"/>
      <c r="Q314" s="7" t="n"/>
      <c r="R314" s="20" t="n"/>
      <c r="S314" s="16" t="n"/>
      <c r="T314" s="20" t="n"/>
      <c r="U314" s="20" t="n"/>
      <c r="V314" s="16" t="n"/>
      <c r="W314" s="16" t="n"/>
      <c r="X314" s="21" t="n"/>
      <c r="Y314" s="21" t="n"/>
      <c r="Z314" s="21" t="n"/>
      <c r="AA314" s="21" t="n"/>
      <c r="AB314" s="21" t="n"/>
      <c r="AC314" s="7" t="n"/>
      <c r="AD314" s="7" t="n"/>
      <c r="AE314" s="22" t="n"/>
      <c r="AF314" s="22" t="n"/>
      <c r="AG314" s="22" t="n"/>
      <c r="AH314" s="22">
        <f>IF(A314="","",SUM(AE314:AG314))</f>
        <v/>
      </c>
      <c r="AI314" s="21">
        <f>IF(AND(R314&lt;&gt;"",T314&lt;&gt;""),(T314-R314)*24,"")</f>
        <v/>
      </c>
      <c r="AJ314" s="21">
        <f>IF(AND(R314&lt;&gt;"",U314&lt;&gt;""),(U314-R314)*24,"")</f>
        <v/>
      </c>
      <c r="AK314" s="7">
        <f>IF(OR(AA314="",AI314=""),"",IF(AI314&lt;=AA314,"Oui","Non"))</f>
        <v/>
      </c>
      <c r="AL314" s="7">
        <f>IF(OR(AB314="",AJ314=""),"",IF(AJ314&lt;=AB314,"Oui","Non"))</f>
        <v/>
      </c>
      <c r="AM314" s="7">
        <f>IF(A314="","",IF(OR(N314="Réalisé",N314="Clôturé"),"Oui","Non"))</f>
        <v/>
      </c>
      <c r="AN314" s="7">
        <f>IF(AM314="","",IF(AND(AM314="Non",S314&lt;&gt;"",S314&lt;'Tableau de bord'!$C$7),"Oui","Non"))</f>
        <v/>
      </c>
      <c r="AO314" s="7">
        <f>IF(A314="","",IF(COUNTIF($A$5:$A$504,A314)&gt;1,"N° d’OT en double",IF(COUNTIF('Sites et équipements'!$D$5:$D$204,F314)=0,"Code installation inconnu",IF(OR(D314="",J314="",N314="",M314=""),"Champ obligatoire manquant",IF(AND(R314="",S314=""),"Date de demande ou planifiée manquante",IF(AND(AM314="Oui",V314=""),"Date de réalisation manquante",IF(AND(N314="Clôturé",W314=""),"Date de clôture manquante",IF(OR(AND(T314&lt;&gt;"",R314&lt;&gt;"",T314&lt;R314),AND(U314&lt;&gt;"",T314&lt;&gt;"",U314&lt;T314)),"Chronologie incohérente",IF(AND(Q314="Oui",U314=""),"Rétablissement non daté","OK")))))))))</f>
        <v/>
      </c>
      <c r="AP314" s="16">
        <f>IF(R314&lt;&gt;"",R314,IF(S314&lt;&gt;"",S314,""))</f>
        <v/>
      </c>
      <c r="AQ314" s="7">
        <f>IF(AND(A314&lt;&gt;"",OR('Tableau de bord'!$C$9="",D314='Tableau de bord'!$C$9),OR('Tableau de bord'!$C$10="",E314='Tableau de bord'!$C$10),OR('Tableau de bord'!$C$11="",G314='Tableau de bord'!$C$11),OR('Tableau de bord'!$C$12="",H314='Tableau de bord'!$C$12),OR('Tableau de bord'!$C$13="",J314='Tableau de bord'!$C$13),OR('Tableau de bord'!$C$14="",N314='Tableau de bord'!$C$14),OR('Tableau de bord'!$C$15="",M314='Tableau de bord'!$C$15),OR('Tableau de bord'!$C$16="",O314='Tableau de bord'!$C$16),OR('Tableau de bord'!$C$17="",AD314='Tableau de bord'!$C$17)),1,0)</f>
        <v/>
      </c>
      <c r="AR314" s="7">
        <f>IF(AND(A314&lt;&gt;"",AP314&lt;&gt;""),IF(AND(AP314&gt;='Tableau de bord'!$C$5,AP314&lt;'Tableau de bord'!$C$6+1),1,0),0)</f>
        <v/>
      </c>
      <c r="AS314" s="7">
        <f>IF(AND(AQ314=1,AR314=1),1,0)</f>
        <v/>
      </c>
      <c r="AT314" s="7">
        <f>IF(AND(AS314=1,J314="Corrective"),1,0)</f>
        <v/>
      </c>
      <c r="AU314" s="7">
        <f>IF(AND(AS314=1,J314="Préventive"),1,0)</f>
        <v/>
      </c>
      <c r="AV314" s="7">
        <f>IF(AND(AS314=1,Q314="Oui"),1,0)</f>
        <v/>
      </c>
      <c r="AW314" s="21">
        <f>IF(AND(AV314=1,AJ314&lt;&gt;""),AJ314,0)</f>
        <v/>
      </c>
      <c r="AX314" s="21">
        <f>IF(AND(AS314=1,Y314&lt;&gt;""),Y314,0)</f>
        <v/>
      </c>
      <c r="AY314" s="22">
        <f>IF(AND(AS314=1,AH314&lt;&gt;""),AH314,0)</f>
        <v/>
      </c>
      <c r="AZ314" s="22">
        <f>IF(AS314=1,SUM(AE314:AF314),0)</f>
        <v/>
      </c>
      <c r="BA314" s="22">
        <f>IF(AND(AS314=1,AC314="Hors forfait"),AY314,0)</f>
        <v/>
      </c>
      <c r="BB314" s="7">
        <f>IF(AND(AS314=1,AK314&lt;&gt;""),1,0)</f>
        <v/>
      </c>
      <c r="BC314" s="7">
        <f>IF(AND(BB314=1,AK314="Oui"),1,0)</f>
        <v/>
      </c>
      <c r="BD314" s="7">
        <f>IF(AND(AS314=1,AL314&lt;&gt;""),1,0)</f>
        <v/>
      </c>
      <c r="BE314" s="7">
        <f>IF(AND(BD314=1,AL314="Oui"),1,0)</f>
        <v/>
      </c>
      <c r="BF314" s="7">
        <f>IF(AND(AQ314=1,AM314="Non"),1,0)</f>
        <v/>
      </c>
      <c r="BG314" s="21">
        <f>IF(AND(BF314=1,Z314&lt;&gt;""),Z314,0)</f>
        <v/>
      </c>
      <c r="BH314" s="7">
        <f>IF(AND(BF314=1,AN314="Oui"),1,0)</f>
        <v/>
      </c>
      <c r="BI314" s="7">
        <f>IF(AS314=1,N314,"")</f>
        <v/>
      </c>
      <c r="BJ314" s="7">
        <f>IF(BF314=1,N314,"")</f>
        <v/>
      </c>
      <c r="BK314" s="7">
        <f>IF(BF314=1,M314,"")</f>
        <v/>
      </c>
      <c r="BL314" s="7">
        <f>IF(AR314=1,D314&amp;" | "&amp;J314,"")</f>
        <v/>
      </c>
      <c r="BM314" s="7">
        <f>IF(AND(AR314=1,AL314="Non"),D314,"")</f>
        <v/>
      </c>
      <c r="BN314" s="7">
        <f>IF(OR(AO314="",AO314="OK"),0,1)</f>
        <v/>
      </c>
    </row>
    <row r="315" ht="18" customHeight="1">
      <c r="A315" s="7" t="n"/>
      <c r="B315" s="7" t="n"/>
      <c r="C315" s="7" t="n"/>
      <c r="D315" s="7" t="n"/>
      <c r="E315" s="7" t="n"/>
      <c r="F315" s="7" t="n"/>
      <c r="G315" s="7" t="n"/>
      <c r="H315" s="7" t="n"/>
      <c r="I315" s="7" t="n"/>
      <c r="J315" s="7" t="n"/>
      <c r="K315" s="7" t="n"/>
      <c r="L315" s="7" t="n"/>
      <c r="M315" s="7" t="n"/>
      <c r="N315" s="7" t="n"/>
      <c r="O315" s="7" t="n"/>
      <c r="P315" s="7" t="n"/>
      <c r="Q315" s="7" t="n"/>
      <c r="R315" s="20" t="n"/>
      <c r="S315" s="16" t="n"/>
      <c r="T315" s="20" t="n"/>
      <c r="U315" s="20" t="n"/>
      <c r="V315" s="16" t="n"/>
      <c r="W315" s="16" t="n"/>
      <c r="X315" s="21" t="n"/>
      <c r="Y315" s="21" t="n"/>
      <c r="Z315" s="21" t="n"/>
      <c r="AA315" s="21" t="n"/>
      <c r="AB315" s="21" t="n"/>
      <c r="AC315" s="7" t="n"/>
      <c r="AD315" s="7" t="n"/>
      <c r="AE315" s="22" t="n"/>
      <c r="AF315" s="22" t="n"/>
      <c r="AG315" s="22" t="n"/>
      <c r="AH315" s="22">
        <f>IF(A315="","",SUM(AE315:AG315))</f>
        <v/>
      </c>
      <c r="AI315" s="21">
        <f>IF(AND(R315&lt;&gt;"",T315&lt;&gt;""),(T315-R315)*24,"")</f>
        <v/>
      </c>
      <c r="AJ315" s="21">
        <f>IF(AND(R315&lt;&gt;"",U315&lt;&gt;""),(U315-R315)*24,"")</f>
        <v/>
      </c>
      <c r="AK315" s="7">
        <f>IF(OR(AA315="",AI315=""),"",IF(AI315&lt;=AA315,"Oui","Non"))</f>
        <v/>
      </c>
      <c r="AL315" s="7">
        <f>IF(OR(AB315="",AJ315=""),"",IF(AJ315&lt;=AB315,"Oui","Non"))</f>
        <v/>
      </c>
      <c r="AM315" s="7">
        <f>IF(A315="","",IF(OR(N315="Réalisé",N315="Clôturé"),"Oui","Non"))</f>
        <v/>
      </c>
      <c r="AN315" s="7">
        <f>IF(AM315="","",IF(AND(AM315="Non",S315&lt;&gt;"",S315&lt;'Tableau de bord'!$C$7),"Oui","Non"))</f>
        <v/>
      </c>
      <c r="AO315" s="7">
        <f>IF(A315="","",IF(COUNTIF($A$5:$A$504,A315)&gt;1,"N° d’OT en double",IF(COUNTIF('Sites et équipements'!$D$5:$D$204,F315)=0,"Code installation inconnu",IF(OR(D315="",J315="",N315="",M315=""),"Champ obligatoire manquant",IF(AND(R315="",S315=""),"Date de demande ou planifiée manquante",IF(AND(AM315="Oui",V315=""),"Date de réalisation manquante",IF(AND(N315="Clôturé",W315=""),"Date de clôture manquante",IF(OR(AND(T315&lt;&gt;"",R315&lt;&gt;"",T315&lt;R315),AND(U315&lt;&gt;"",T315&lt;&gt;"",U315&lt;T315)),"Chronologie incohérente",IF(AND(Q315="Oui",U315=""),"Rétablissement non daté","OK")))))))))</f>
        <v/>
      </c>
      <c r="AP315" s="16">
        <f>IF(R315&lt;&gt;"",R315,IF(S315&lt;&gt;"",S315,""))</f>
        <v/>
      </c>
      <c r="AQ315" s="7">
        <f>IF(AND(A315&lt;&gt;"",OR('Tableau de bord'!$C$9="",D315='Tableau de bord'!$C$9),OR('Tableau de bord'!$C$10="",E315='Tableau de bord'!$C$10),OR('Tableau de bord'!$C$11="",G315='Tableau de bord'!$C$11),OR('Tableau de bord'!$C$12="",H315='Tableau de bord'!$C$12),OR('Tableau de bord'!$C$13="",J315='Tableau de bord'!$C$13),OR('Tableau de bord'!$C$14="",N315='Tableau de bord'!$C$14),OR('Tableau de bord'!$C$15="",M315='Tableau de bord'!$C$15),OR('Tableau de bord'!$C$16="",O315='Tableau de bord'!$C$16),OR('Tableau de bord'!$C$17="",AD315='Tableau de bord'!$C$17)),1,0)</f>
        <v/>
      </c>
      <c r="AR315" s="7">
        <f>IF(AND(A315&lt;&gt;"",AP315&lt;&gt;""),IF(AND(AP315&gt;='Tableau de bord'!$C$5,AP315&lt;'Tableau de bord'!$C$6+1),1,0),0)</f>
        <v/>
      </c>
      <c r="AS315" s="7">
        <f>IF(AND(AQ315=1,AR315=1),1,0)</f>
        <v/>
      </c>
      <c r="AT315" s="7">
        <f>IF(AND(AS315=1,J315="Corrective"),1,0)</f>
        <v/>
      </c>
      <c r="AU315" s="7">
        <f>IF(AND(AS315=1,J315="Préventive"),1,0)</f>
        <v/>
      </c>
      <c r="AV315" s="7">
        <f>IF(AND(AS315=1,Q315="Oui"),1,0)</f>
        <v/>
      </c>
      <c r="AW315" s="21">
        <f>IF(AND(AV315=1,AJ315&lt;&gt;""),AJ315,0)</f>
        <v/>
      </c>
      <c r="AX315" s="21">
        <f>IF(AND(AS315=1,Y315&lt;&gt;""),Y315,0)</f>
        <v/>
      </c>
      <c r="AY315" s="22">
        <f>IF(AND(AS315=1,AH315&lt;&gt;""),AH315,0)</f>
        <v/>
      </c>
      <c r="AZ315" s="22">
        <f>IF(AS315=1,SUM(AE315:AF315),0)</f>
        <v/>
      </c>
      <c r="BA315" s="22">
        <f>IF(AND(AS315=1,AC315="Hors forfait"),AY315,0)</f>
        <v/>
      </c>
      <c r="BB315" s="7">
        <f>IF(AND(AS315=1,AK315&lt;&gt;""),1,0)</f>
        <v/>
      </c>
      <c r="BC315" s="7">
        <f>IF(AND(BB315=1,AK315="Oui"),1,0)</f>
        <v/>
      </c>
      <c r="BD315" s="7">
        <f>IF(AND(AS315=1,AL315&lt;&gt;""),1,0)</f>
        <v/>
      </c>
      <c r="BE315" s="7">
        <f>IF(AND(BD315=1,AL315="Oui"),1,0)</f>
        <v/>
      </c>
      <c r="BF315" s="7">
        <f>IF(AND(AQ315=1,AM315="Non"),1,0)</f>
        <v/>
      </c>
      <c r="BG315" s="21">
        <f>IF(AND(BF315=1,Z315&lt;&gt;""),Z315,0)</f>
        <v/>
      </c>
      <c r="BH315" s="7">
        <f>IF(AND(BF315=1,AN315="Oui"),1,0)</f>
        <v/>
      </c>
      <c r="BI315" s="7">
        <f>IF(AS315=1,N315,"")</f>
        <v/>
      </c>
      <c r="BJ315" s="7">
        <f>IF(BF315=1,N315,"")</f>
        <v/>
      </c>
      <c r="BK315" s="7">
        <f>IF(BF315=1,M315,"")</f>
        <v/>
      </c>
      <c r="BL315" s="7">
        <f>IF(AR315=1,D315&amp;" | "&amp;J315,"")</f>
        <v/>
      </c>
      <c r="BM315" s="7">
        <f>IF(AND(AR315=1,AL315="Non"),D315,"")</f>
        <v/>
      </c>
      <c r="BN315" s="7">
        <f>IF(OR(AO315="",AO315="OK"),0,1)</f>
        <v/>
      </c>
    </row>
    <row r="316" ht="18" customHeight="1">
      <c r="A316" s="7" t="n"/>
      <c r="B316" s="7" t="n"/>
      <c r="C316" s="7" t="n"/>
      <c r="D316" s="7" t="n"/>
      <c r="E316" s="7" t="n"/>
      <c r="F316" s="7" t="n"/>
      <c r="G316" s="7" t="n"/>
      <c r="H316" s="7" t="n"/>
      <c r="I316" s="7" t="n"/>
      <c r="J316" s="7" t="n"/>
      <c r="K316" s="7" t="n"/>
      <c r="L316" s="7" t="n"/>
      <c r="M316" s="7" t="n"/>
      <c r="N316" s="7" t="n"/>
      <c r="O316" s="7" t="n"/>
      <c r="P316" s="7" t="n"/>
      <c r="Q316" s="7" t="n"/>
      <c r="R316" s="20" t="n"/>
      <c r="S316" s="16" t="n"/>
      <c r="T316" s="20" t="n"/>
      <c r="U316" s="20" t="n"/>
      <c r="V316" s="16" t="n"/>
      <c r="W316" s="16" t="n"/>
      <c r="X316" s="21" t="n"/>
      <c r="Y316" s="21" t="n"/>
      <c r="Z316" s="21" t="n"/>
      <c r="AA316" s="21" t="n"/>
      <c r="AB316" s="21" t="n"/>
      <c r="AC316" s="7" t="n"/>
      <c r="AD316" s="7" t="n"/>
      <c r="AE316" s="22" t="n"/>
      <c r="AF316" s="22" t="n"/>
      <c r="AG316" s="22" t="n"/>
      <c r="AH316" s="22">
        <f>IF(A316="","",SUM(AE316:AG316))</f>
        <v/>
      </c>
      <c r="AI316" s="21">
        <f>IF(AND(R316&lt;&gt;"",T316&lt;&gt;""),(T316-R316)*24,"")</f>
        <v/>
      </c>
      <c r="AJ316" s="21">
        <f>IF(AND(R316&lt;&gt;"",U316&lt;&gt;""),(U316-R316)*24,"")</f>
        <v/>
      </c>
      <c r="AK316" s="7">
        <f>IF(OR(AA316="",AI316=""),"",IF(AI316&lt;=AA316,"Oui","Non"))</f>
        <v/>
      </c>
      <c r="AL316" s="7">
        <f>IF(OR(AB316="",AJ316=""),"",IF(AJ316&lt;=AB316,"Oui","Non"))</f>
        <v/>
      </c>
      <c r="AM316" s="7">
        <f>IF(A316="","",IF(OR(N316="Réalisé",N316="Clôturé"),"Oui","Non"))</f>
        <v/>
      </c>
      <c r="AN316" s="7">
        <f>IF(AM316="","",IF(AND(AM316="Non",S316&lt;&gt;"",S316&lt;'Tableau de bord'!$C$7),"Oui","Non"))</f>
        <v/>
      </c>
      <c r="AO316" s="7">
        <f>IF(A316="","",IF(COUNTIF($A$5:$A$504,A316)&gt;1,"N° d’OT en double",IF(COUNTIF('Sites et équipements'!$D$5:$D$204,F316)=0,"Code installation inconnu",IF(OR(D316="",J316="",N316="",M316=""),"Champ obligatoire manquant",IF(AND(R316="",S316=""),"Date de demande ou planifiée manquante",IF(AND(AM316="Oui",V316=""),"Date de réalisation manquante",IF(AND(N316="Clôturé",W316=""),"Date de clôture manquante",IF(OR(AND(T316&lt;&gt;"",R316&lt;&gt;"",T316&lt;R316),AND(U316&lt;&gt;"",T316&lt;&gt;"",U316&lt;T316)),"Chronologie incohérente",IF(AND(Q316="Oui",U316=""),"Rétablissement non daté","OK")))))))))</f>
        <v/>
      </c>
      <c r="AP316" s="16">
        <f>IF(R316&lt;&gt;"",R316,IF(S316&lt;&gt;"",S316,""))</f>
        <v/>
      </c>
      <c r="AQ316" s="7">
        <f>IF(AND(A316&lt;&gt;"",OR('Tableau de bord'!$C$9="",D316='Tableau de bord'!$C$9),OR('Tableau de bord'!$C$10="",E316='Tableau de bord'!$C$10),OR('Tableau de bord'!$C$11="",G316='Tableau de bord'!$C$11),OR('Tableau de bord'!$C$12="",H316='Tableau de bord'!$C$12),OR('Tableau de bord'!$C$13="",J316='Tableau de bord'!$C$13),OR('Tableau de bord'!$C$14="",N316='Tableau de bord'!$C$14),OR('Tableau de bord'!$C$15="",M316='Tableau de bord'!$C$15),OR('Tableau de bord'!$C$16="",O316='Tableau de bord'!$C$16),OR('Tableau de bord'!$C$17="",AD316='Tableau de bord'!$C$17)),1,0)</f>
        <v/>
      </c>
      <c r="AR316" s="7">
        <f>IF(AND(A316&lt;&gt;"",AP316&lt;&gt;""),IF(AND(AP316&gt;='Tableau de bord'!$C$5,AP316&lt;'Tableau de bord'!$C$6+1),1,0),0)</f>
        <v/>
      </c>
      <c r="AS316" s="7">
        <f>IF(AND(AQ316=1,AR316=1),1,0)</f>
        <v/>
      </c>
      <c r="AT316" s="7">
        <f>IF(AND(AS316=1,J316="Corrective"),1,0)</f>
        <v/>
      </c>
      <c r="AU316" s="7">
        <f>IF(AND(AS316=1,J316="Préventive"),1,0)</f>
        <v/>
      </c>
      <c r="AV316" s="7">
        <f>IF(AND(AS316=1,Q316="Oui"),1,0)</f>
        <v/>
      </c>
      <c r="AW316" s="21">
        <f>IF(AND(AV316=1,AJ316&lt;&gt;""),AJ316,0)</f>
        <v/>
      </c>
      <c r="AX316" s="21">
        <f>IF(AND(AS316=1,Y316&lt;&gt;""),Y316,0)</f>
        <v/>
      </c>
      <c r="AY316" s="22">
        <f>IF(AND(AS316=1,AH316&lt;&gt;""),AH316,0)</f>
        <v/>
      </c>
      <c r="AZ316" s="22">
        <f>IF(AS316=1,SUM(AE316:AF316),0)</f>
        <v/>
      </c>
      <c r="BA316" s="22">
        <f>IF(AND(AS316=1,AC316="Hors forfait"),AY316,0)</f>
        <v/>
      </c>
      <c r="BB316" s="7">
        <f>IF(AND(AS316=1,AK316&lt;&gt;""),1,0)</f>
        <v/>
      </c>
      <c r="BC316" s="7">
        <f>IF(AND(BB316=1,AK316="Oui"),1,0)</f>
        <v/>
      </c>
      <c r="BD316" s="7">
        <f>IF(AND(AS316=1,AL316&lt;&gt;""),1,0)</f>
        <v/>
      </c>
      <c r="BE316" s="7">
        <f>IF(AND(BD316=1,AL316="Oui"),1,0)</f>
        <v/>
      </c>
      <c r="BF316" s="7">
        <f>IF(AND(AQ316=1,AM316="Non"),1,0)</f>
        <v/>
      </c>
      <c r="BG316" s="21">
        <f>IF(AND(BF316=1,Z316&lt;&gt;""),Z316,0)</f>
        <v/>
      </c>
      <c r="BH316" s="7">
        <f>IF(AND(BF316=1,AN316="Oui"),1,0)</f>
        <v/>
      </c>
      <c r="BI316" s="7">
        <f>IF(AS316=1,N316,"")</f>
        <v/>
      </c>
      <c r="BJ316" s="7">
        <f>IF(BF316=1,N316,"")</f>
        <v/>
      </c>
      <c r="BK316" s="7">
        <f>IF(BF316=1,M316,"")</f>
        <v/>
      </c>
      <c r="BL316" s="7">
        <f>IF(AR316=1,D316&amp;" | "&amp;J316,"")</f>
        <v/>
      </c>
      <c r="BM316" s="7">
        <f>IF(AND(AR316=1,AL316="Non"),D316,"")</f>
        <v/>
      </c>
      <c r="BN316" s="7">
        <f>IF(OR(AO316="",AO316="OK"),0,1)</f>
        <v/>
      </c>
    </row>
    <row r="317" ht="18" customHeight="1">
      <c r="A317" s="7" t="n"/>
      <c r="B317" s="7" t="n"/>
      <c r="C317" s="7" t="n"/>
      <c r="D317" s="7" t="n"/>
      <c r="E317" s="7" t="n"/>
      <c r="F317" s="7" t="n"/>
      <c r="G317" s="7" t="n"/>
      <c r="H317" s="7" t="n"/>
      <c r="I317" s="7" t="n"/>
      <c r="J317" s="7" t="n"/>
      <c r="K317" s="7" t="n"/>
      <c r="L317" s="7" t="n"/>
      <c r="M317" s="7" t="n"/>
      <c r="N317" s="7" t="n"/>
      <c r="O317" s="7" t="n"/>
      <c r="P317" s="7" t="n"/>
      <c r="Q317" s="7" t="n"/>
      <c r="R317" s="20" t="n"/>
      <c r="S317" s="16" t="n"/>
      <c r="T317" s="20" t="n"/>
      <c r="U317" s="20" t="n"/>
      <c r="V317" s="16" t="n"/>
      <c r="W317" s="16" t="n"/>
      <c r="X317" s="21" t="n"/>
      <c r="Y317" s="21" t="n"/>
      <c r="Z317" s="21" t="n"/>
      <c r="AA317" s="21" t="n"/>
      <c r="AB317" s="21" t="n"/>
      <c r="AC317" s="7" t="n"/>
      <c r="AD317" s="7" t="n"/>
      <c r="AE317" s="22" t="n"/>
      <c r="AF317" s="22" t="n"/>
      <c r="AG317" s="22" t="n"/>
      <c r="AH317" s="22">
        <f>IF(A317="","",SUM(AE317:AG317))</f>
        <v/>
      </c>
      <c r="AI317" s="21">
        <f>IF(AND(R317&lt;&gt;"",T317&lt;&gt;""),(T317-R317)*24,"")</f>
        <v/>
      </c>
      <c r="AJ317" s="21">
        <f>IF(AND(R317&lt;&gt;"",U317&lt;&gt;""),(U317-R317)*24,"")</f>
        <v/>
      </c>
      <c r="AK317" s="7">
        <f>IF(OR(AA317="",AI317=""),"",IF(AI317&lt;=AA317,"Oui","Non"))</f>
        <v/>
      </c>
      <c r="AL317" s="7">
        <f>IF(OR(AB317="",AJ317=""),"",IF(AJ317&lt;=AB317,"Oui","Non"))</f>
        <v/>
      </c>
      <c r="AM317" s="7">
        <f>IF(A317="","",IF(OR(N317="Réalisé",N317="Clôturé"),"Oui","Non"))</f>
        <v/>
      </c>
      <c r="AN317" s="7">
        <f>IF(AM317="","",IF(AND(AM317="Non",S317&lt;&gt;"",S317&lt;'Tableau de bord'!$C$7),"Oui","Non"))</f>
        <v/>
      </c>
      <c r="AO317" s="7">
        <f>IF(A317="","",IF(COUNTIF($A$5:$A$504,A317)&gt;1,"N° d’OT en double",IF(COUNTIF('Sites et équipements'!$D$5:$D$204,F317)=0,"Code installation inconnu",IF(OR(D317="",J317="",N317="",M317=""),"Champ obligatoire manquant",IF(AND(R317="",S317=""),"Date de demande ou planifiée manquante",IF(AND(AM317="Oui",V317=""),"Date de réalisation manquante",IF(AND(N317="Clôturé",W317=""),"Date de clôture manquante",IF(OR(AND(T317&lt;&gt;"",R317&lt;&gt;"",T317&lt;R317),AND(U317&lt;&gt;"",T317&lt;&gt;"",U317&lt;T317)),"Chronologie incohérente",IF(AND(Q317="Oui",U317=""),"Rétablissement non daté","OK")))))))))</f>
        <v/>
      </c>
      <c r="AP317" s="16">
        <f>IF(R317&lt;&gt;"",R317,IF(S317&lt;&gt;"",S317,""))</f>
        <v/>
      </c>
      <c r="AQ317" s="7">
        <f>IF(AND(A317&lt;&gt;"",OR('Tableau de bord'!$C$9="",D317='Tableau de bord'!$C$9),OR('Tableau de bord'!$C$10="",E317='Tableau de bord'!$C$10),OR('Tableau de bord'!$C$11="",G317='Tableau de bord'!$C$11),OR('Tableau de bord'!$C$12="",H317='Tableau de bord'!$C$12),OR('Tableau de bord'!$C$13="",J317='Tableau de bord'!$C$13),OR('Tableau de bord'!$C$14="",N317='Tableau de bord'!$C$14),OR('Tableau de bord'!$C$15="",M317='Tableau de bord'!$C$15),OR('Tableau de bord'!$C$16="",O317='Tableau de bord'!$C$16),OR('Tableau de bord'!$C$17="",AD317='Tableau de bord'!$C$17)),1,0)</f>
        <v/>
      </c>
      <c r="AR317" s="7">
        <f>IF(AND(A317&lt;&gt;"",AP317&lt;&gt;""),IF(AND(AP317&gt;='Tableau de bord'!$C$5,AP317&lt;'Tableau de bord'!$C$6+1),1,0),0)</f>
        <v/>
      </c>
      <c r="AS317" s="7">
        <f>IF(AND(AQ317=1,AR317=1),1,0)</f>
        <v/>
      </c>
      <c r="AT317" s="7">
        <f>IF(AND(AS317=1,J317="Corrective"),1,0)</f>
        <v/>
      </c>
      <c r="AU317" s="7">
        <f>IF(AND(AS317=1,J317="Préventive"),1,0)</f>
        <v/>
      </c>
      <c r="AV317" s="7">
        <f>IF(AND(AS317=1,Q317="Oui"),1,0)</f>
        <v/>
      </c>
      <c r="AW317" s="21">
        <f>IF(AND(AV317=1,AJ317&lt;&gt;""),AJ317,0)</f>
        <v/>
      </c>
      <c r="AX317" s="21">
        <f>IF(AND(AS317=1,Y317&lt;&gt;""),Y317,0)</f>
        <v/>
      </c>
      <c r="AY317" s="22">
        <f>IF(AND(AS317=1,AH317&lt;&gt;""),AH317,0)</f>
        <v/>
      </c>
      <c r="AZ317" s="22">
        <f>IF(AS317=1,SUM(AE317:AF317),0)</f>
        <v/>
      </c>
      <c r="BA317" s="22">
        <f>IF(AND(AS317=1,AC317="Hors forfait"),AY317,0)</f>
        <v/>
      </c>
      <c r="BB317" s="7">
        <f>IF(AND(AS317=1,AK317&lt;&gt;""),1,0)</f>
        <v/>
      </c>
      <c r="BC317" s="7">
        <f>IF(AND(BB317=1,AK317="Oui"),1,0)</f>
        <v/>
      </c>
      <c r="BD317" s="7">
        <f>IF(AND(AS317=1,AL317&lt;&gt;""),1,0)</f>
        <v/>
      </c>
      <c r="BE317" s="7">
        <f>IF(AND(BD317=1,AL317="Oui"),1,0)</f>
        <v/>
      </c>
      <c r="BF317" s="7">
        <f>IF(AND(AQ317=1,AM317="Non"),1,0)</f>
        <v/>
      </c>
      <c r="BG317" s="21">
        <f>IF(AND(BF317=1,Z317&lt;&gt;""),Z317,0)</f>
        <v/>
      </c>
      <c r="BH317" s="7">
        <f>IF(AND(BF317=1,AN317="Oui"),1,0)</f>
        <v/>
      </c>
      <c r="BI317" s="7">
        <f>IF(AS317=1,N317,"")</f>
        <v/>
      </c>
      <c r="BJ317" s="7">
        <f>IF(BF317=1,N317,"")</f>
        <v/>
      </c>
      <c r="BK317" s="7">
        <f>IF(BF317=1,M317,"")</f>
        <v/>
      </c>
      <c r="BL317" s="7">
        <f>IF(AR317=1,D317&amp;" | "&amp;J317,"")</f>
        <v/>
      </c>
      <c r="BM317" s="7">
        <f>IF(AND(AR317=1,AL317="Non"),D317,"")</f>
        <v/>
      </c>
      <c r="BN317" s="7">
        <f>IF(OR(AO317="",AO317="OK"),0,1)</f>
        <v/>
      </c>
    </row>
    <row r="318" ht="18" customHeight="1">
      <c r="A318" s="7" t="n"/>
      <c r="B318" s="7" t="n"/>
      <c r="C318" s="7" t="n"/>
      <c r="D318" s="7" t="n"/>
      <c r="E318" s="7" t="n"/>
      <c r="F318" s="7" t="n"/>
      <c r="G318" s="7" t="n"/>
      <c r="H318" s="7" t="n"/>
      <c r="I318" s="7" t="n"/>
      <c r="J318" s="7" t="n"/>
      <c r="K318" s="7" t="n"/>
      <c r="L318" s="7" t="n"/>
      <c r="M318" s="7" t="n"/>
      <c r="N318" s="7" t="n"/>
      <c r="O318" s="7" t="n"/>
      <c r="P318" s="7" t="n"/>
      <c r="Q318" s="7" t="n"/>
      <c r="R318" s="20" t="n"/>
      <c r="S318" s="16" t="n"/>
      <c r="T318" s="20" t="n"/>
      <c r="U318" s="20" t="n"/>
      <c r="V318" s="16" t="n"/>
      <c r="W318" s="16" t="n"/>
      <c r="X318" s="21" t="n"/>
      <c r="Y318" s="21" t="n"/>
      <c r="Z318" s="21" t="n"/>
      <c r="AA318" s="21" t="n"/>
      <c r="AB318" s="21" t="n"/>
      <c r="AC318" s="7" t="n"/>
      <c r="AD318" s="7" t="n"/>
      <c r="AE318" s="22" t="n"/>
      <c r="AF318" s="22" t="n"/>
      <c r="AG318" s="22" t="n"/>
      <c r="AH318" s="22">
        <f>IF(A318="","",SUM(AE318:AG318))</f>
        <v/>
      </c>
      <c r="AI318" s="21">
        <f>IF(AND(R318&lt;&gt;"",T318&lt;&gt;""),(T318-R318)*24,"")</f>
        <v/>
      </c>
      <c r="AJ318" s="21">
        <f>IF(AND(R318&lt;&gt;"",U318&lt;&gt;""),(U318-R318)*24,"")</f>
        <v/>
      </c>
      <c r="AK318" s="7">
        <f>IF(OR(AA318="",AI318=""),"",IF(AI318&lt;=AA318,"Oui","Non"))</f>
        <v/>
      </c>
      <c r="AL318" s="7">
        <f>IF(OR(AB318="",AJ318=""),"",IF(AJ318&lt;=AB318,"Oui","Non"))</f>
        <v/>
      </c>
      <c r="AM318" s="7">
        <f>IF(A318="","",IF(OR(N318="Réalisé",N318="Clôturé"),"Oui","Non"))</f>
        <v/>
      </c>
      <c r="AN318" s="7">
        <f>IF(AM318="","",IF(AND(AM318="Non",S318&lt;&gt;"",S318&lt;'Tableau de bord'!$C$7),"Oui","Non"))</f>
        <v/>
      </c>
      <c r="AO318" s="7">
        <f>IF(A318="","",IF(COUNTIF($A$5:$A$504,A318)&gt;1,"N° d’OT en double",IF(COUNTIF('Sites et équipements'!$D$5:$D$204,F318)=0,"Code installation inconnu",IF(OR(D318="",J318="",N318="",M318=""),"Champ obligatoire manquant",IF(AND(R318="",S318=""),"Date de demande ou planifiée manquante",IF(AND(AM318="Oui",V318=""),"Date de réalisation manquante",IF(AND(N318="Clôturé",W318=""),"Date de clôture manquante",IF(OR(AND(T318&lt;&gt;"",R318&lt;&gt;"",T318&lt;R318),AND(U318&lt;&gt;"",T318&lt;&gt;"",U318&lt;T318)),"Chronologie incohérente",IF(AND(Q318="Oui",U318=""),"Rétablissement non daté","OK")))))))))</f>
        <v/>
      </c>
      <c r="AP318" s="16">
        <f>IF(R318&lt;&gt;"",R318,IF(S318&lt;&gt;"",S318,""))</f>
        <v/>
      </c>
      <c r="AQ318" s="7">
        <f>IF(AND(A318&lt;&gt;"",OR('Tableau de bord'!$C$9="",D318='Tableau de bord'!$C$9),OR('Tableau de bord'!$C$10="",E318='Tableau de bord'!$C$10),OR('Tableau de bord'!$C$11="",G318='Tableau de bord'!$C$11),OR('Tableau de bord'!$C$12="",H318='Tableau de bord'!$C$12),OR('Tableau de bord'!$C$13="",J318='Tableau de bord'!$C$13),OR('Tableau de bord'!$C$14="",N318='Tableau de bord'!$C$14),OR('Tableau de bord'!$C$15="",M318='Tableau de bord'!$C$15),OR('Tableau de bord'!$C$16="",O318='Tableau de bord'!$C$16),OR('Tableau de bord'!$C$17="",AD318='Tableau de bord'!$C$17)),1,0)</f>
        <v/>
      </c>
      <c r="AR318" s="7">
        <f>IF(AND(A318&lt;&gt;"",AP318&lt;&gt;""),IF(AND(AP318&gt;='Tableau de bord'!$C$5,AP318&lt;'Tableau de bord'!$C$6+1),1,0),0)</f>
        <v/>
      </c>
      <c r="AS318" s="7">
        <f>IF(AND(AQ318=1,AR318=1),1,0)</f>
        <v/>
      </c>
      <c r="AT318" s="7">
        <f>IF(AND(AS318=1,J318="Corrective"),1,0)</f>
        <v/>
      </c>
      <c r="AU318" s="7">
        <f>IF(AND(AS318=1,J318="Préventive"),1,0)</f>
        <v/>
      </c>
      <c r="AV318" s="7">
        <f>IF(AND(AS318=1,Q318="Oui"),1,0)</f>
        <v/>
      </c>
      <c r="AW318" s="21">
        <f>IF(AND(AV318=1,AJ318&lt;&gt;""),AJ318,0)</f>
        <v/>
      </c>
      <c r="AX318" s="21">
        <f>IF(AND(AS318=1,Y318&lt;&gt;""),Y318,0)</f>
        <v/>
      </c>
      <c r="AY318" s="22">
        <f>IF(AND(AS318=1,AH318&lt;&gt;""),AH318,0)</f>
        <v/>
      </c>
      <c r="AZ318" s="22">
        <f>IF(AS318=1,SUM(AE318:AF318),0)</f>
        <v/>
      </c>
      <c r="BA318" s="22">
        <f>IF(AND(AS318=1,AC318="Hors forfait"),AY318,0)</f>
        <v/>
      </c>
      <c r="BB318" s="7">
        <f>IF(AND(AS318=1,AK318&lt;&gt;""),1,0)</f>
        <v/>
      </c>
      <c r="BC318" s="7">
        <f>IF(AND(BB318=1,AK318="Oui"),1,0)</f>
        <v/>
      </c>
      <c r="BD318" s="7">
        <f>IF(AND(AS318=1,AL318&lt;&gt;""),1,0)</f>
        <v/>
      </c>
      <c r="BE318" s="7">
        <f>IF(AND(BD318=1,AL318="Oui"),1,0)</f>
        <v/>
      </c>
      <c r="BF318" s="7">
        <f>IF(AND(AQ318=1,AM318="Non"),1,0)</f>
        <v/>
      </c>
      <c r="BG318" s="21">
        <f>IF(AND(BF318=1,Z318&lt;&gt;""),Z318,0)</f>
        <v/>
      </c>
      <c r="BH318" s="7">
        <f>IF(AND(BF318=1,AN318="Oui"),1,0)</f>
        <v/>
      </c>
      <c r="BI318" s="7">
        <f>IF(AS318=1,N318,"")</f>
        <v/>
      </c>
      <c r="BJ318" s="7">
        <f>IF(BF318=1,N318,"")</f>
        <v/>
      </c>
      <c r="BK318" s="7">
        <f>IF(BF318=1,M318,"")</f>
        <v/>
      </c>
      <c r="BL318" s="7">
        <f>IF(AR318=1,D318&amp;" | "&amp;J318,"")</f>
        <v/>
      </c>
      <c r="BM318" s="7">
        <f>IF(AND(AR318=1,AL318="Non"),D318,"")</f>
        <v/>
      </c>
      <c r="BN318" s="7">
        <f>IF(OR(AO318="",AO318="OK"),0,1)</f>
        <v/>
      </c>
    </row>
    <row r="319" ht="18" customHeight="1">
      <c r="A319" s="7" t="n"/>
      <c r="B319" s="7" t="n"/>
      <c r="C319" s="7" t="n"/>
      <c r="D319" s="7" t="n"/>
      <c r="E319" s="7" t="n"/>
      <c r="F319" s="7" t="n"/>
      <c r="G319" s="7" t="n"/>
      <c r="H319" s="7" t="n"/>
      <c r="I319" s="7" t="n"/>
      <c r="J319" s="7" t="n"/>
      <c r="K319" s="7" t="n"/>
      <c r="L319" s="7" t="n"/>
      <c r="M319" s="7" t="n"/>
      <c r="N319" s="7" t="n"/>
      <c r="O319" s="7" t="n"/>
      <c r="P319" s="7" t="n"/>
      <c r="Q319" s="7" t="n"/>
      <c r="R319" s="20" t="n"/>
      <c r="S319" s="16" t="n"/>
      <c r="T319" s="20" t="n"/>
      <c r="U319" s="20" t="n"/>
      <c r="V319" s="16" t="n"/>
      <c r="W319" s="16" t="n"/>
      <c r="X319" s="21" t="n"/>
      <c r="Y319" s="21" t="n"/>
      <c r="Z319" s="21" t="n"/>
      <c r="AA319" s="21" t="n"/>
      <c r="AB319" s="21" t="n"/>
      <c r="AC319" s="7" t="n"/>
      <c r="AD319" s="7" t="n"/>
      <c r="AE319" s="22" t="n"/>
      <c r="AF319" s="22" t="n"/>
      <c r="AG319" s="22" t="n"/>
      <c r="AH319" s="22">
        <f>IF(A319="","",SUM(AE319:AG319))</f>
        <v/>
      </c>
      <c r="AI319" s="21">
        <f>IF(AND(R319&lt;&gt;"",T319&lt;&gt;""),(T319-R319)*24,"")</f>
        <v/>
      </c>
      <c r="AJ319" s="21">
        <f>IF(AND(R319&lt;&gt;"",U319&lt;&gt;""),(U319-R319)*24,"")</f>
        <v/>
      </c>
      <c r="AK319" s="7">
        <f>IF(OR(AA319="",AI319=""),"",IF(AI319&lt;=AA319,"Oui","Non"))</f>
        <v/>
      </c>
      <c r="AL319" s="7">
        <f>IF(OR(AB319="",AJ319=""),"",IF(AJ319&lt;=AB319,"Oui","Non"))</f>
        <v/>
      </c>
      <c r="AM319" s="7">
        <f>IF(A319="","",IF(OR(N319="Réalisé",N319="Clôturé"),"Oui","Non"))</f>
        <v/>
      </c>
      <c r="AN319" s="7">
        <f>IF(AM319="","",IF(AND(AM319="Non",S319&lt;&gt;"",S319&lt;'Tableau de bord'!$C$7),"Oui","Non"))</f>
        <v/>
      </c>
      <c r="AO319" s="7">
        <f>IF(A319="","",IF(COUNTIF($A$5:$A$504,A319)&gt;1,"N° d’OT en double",IF(COUNTIF('Sites et équipements'!$D$5:$D$204,F319)=0,"Code installation inconnu",IF(OR(D319="",J319="",N319="",M319=""),"Champ obligatoire manquant",IF(AND(R319="",S319=""),"Date de demande ou planifiée manquante",IF(AND(AM319="Oui",V319=""),"Date de réalisation manquante",IF(AND(N319="Clôturé",W319=""),"Date de clôture manquante",IF(OR(AND(T319&lt;&gt;"",R319&lt;&gt;"",T319&lt;R319),AND(U319&lt;&gt;"",T319&lt;&gt;"",U319&lt;T319)),"Chronologie incohérente",IF(AND(Q319="Oui",U319=""),"Rétablissement non daté","OK")))))))))</f>
        <v/>
      </c>
      <c r="AP319" s="16">
        <f>IF(R319&lt;&gt;"",R319,IF(S319&lt;&gt;"",S319,""))</f>
        <v/>
      </c>
      <c r="AQ319" s="7">
        <f>IF(AND(A319&lt;&gt;"",OR('Tableau de bord'!$C$9="",D319='Tableau de bord'!$C$9),OR('Tableau de bord'!$C$10="",E319='Tableau de bord'!$C$10),OR('Tableau de bord'!$C$11="",G319='Tableau de bord'!$C$11),OR('Tableau de bord'!$C$12="",H319='Tableau de bord'!$C$12),OR('Tableau de bord'!$C$13="",J319='Tableau de bord'!$C$13),OR('Tableau de bord'!$C$14="",N319='Tableau de bord'!$C$14),OR('Tableau de bord'!$C$15="",M319='Tableau de bord'!$C$15),OR('Tableau de bord'!$C$16="",O319='Tableau de bord'!$C$16),OR('Tableau de bord'!$C$17="",AD319='Tableau de bord'!$C$17)),1,0)</f>
        <v/>
      </c>
      <c r="AR319" s="7">
        <f>IF(AND(A319&lt;&gt;"",AP319&lt;&gt;""),IF(AND(AP319&gt;='Tableau de bord'!$C$5,AP319&lt;'Tableau de bord'!$C$6+1),1,0),0)</f>
        <v/>
      </c>
      <c r="AS319" s="7">
        <f>IF(AND(AQ319=1,AR319=1),1,0)</f>
        <v/>
      </c>
      <c r="AT319" s="7">
        <f>IF(AND(AS319=1,J319="Corrective"),1,0)</f>
        <v/>
      </c>
      <c r="AU319" s="7">
        <f>IF(AND(AS319=1,J319="Préventive"),1,0)</f>
        <v/>
      </c>
      <c r="AV319" s="7">
        <f>IF(AND(AS319=1,Q319="Oui"),1,0)</f>
        <v/>
      </c>
      <c r="AW319" s="21">
        <f>IF(AND(AV319=1,AJ319&lt;&gt;""),AJ319,0)</f>
        <v/>
      </c>
      <c r="AX319" s="21">
        <f>IF(AND(AS319=1,Y319&lt;&gt;""),Y319,0)</f>
        <v/>
      </c>
      <c r="AY319" s="22">
        <f>IF(AND(AS319=1,AH319&lt;&gt;""),AH319,0)</f>
        <v/>
      </c>
      <c r="AZ319" s="22">
        <f>IF(AS319=1,SUM(AE319:AF319),0)</f>
        <v/>
      </c>
      <c r="BA319" s="22">
        <f>IF(AND(AS319=1,AC319="Hors forfait"),AY319,0)</f>
        <v/>
      </c>
      <c r="BB319" s="7">
        <f>IF(AND(AS319=1,AK319&lt;&gt;""),1,0)</f>
        <v/>
      </c>
      <c r="BC319" s="7">
        <f>IF(AND(BB319=1,AK319="Oui"),1,0)</f>
        <v/>
      </c>
      <c r="BD319" s="7">
        <f>IF(AND(AS319=1,AL319&lt;&gt;""),1,0)</f>
        <v/>
      </c>
      <c r="BE319" s="7">
        <f>IF(AND(BD319=1,AL319="Oui"),1,0)</f>
        <v/>
      </c>
      <c r="BF319" s="7">
        <f>IF(AND(AQ319=1,AM319="Non"),1,0)</f>
        <v/>
      </c>
      <c r="BG319" s="21">
        <f>IF(AND(BF319=1,Z319&lt;&gt;""),Z319,0)</f>
        <v/>
      </c>
      <c r="BH319" s="7">
        <f>IF(AND(BF319=1,AN319="Oui"),1,0)</f>
        <v/>
      </c>
      <c r="BI319" s="7">
        <f>IF(AS319=1,N319,"")</f>
        <v/>
      </c>
      <c r="BJ319" s="7">
        <f>IF(BF319=1,N319,"")</f>
        <v/>
      </c>
      <c r="BK319" s="7">
        <f>IF(BF319=1,M319,"")</f>
        <v/>
      </c>
      <c r="BL319" s="7">
        <f>IF(AR319=1,D319&amp;" | "&amp;J319,"")</f>
        <v/>
      </c>
      <c r="BM319" s="7">
        <f>IF(AND(AR319=1,AL319="Non"),D319,"")</f>
        <v/>
      </c>
      <c r="BN319" s="7">
        <f>IF(OR(AO319="",AO319="OK"),0,1)</f>
        <v/>
      </c>
    </row>
    <row r="320" ht="18" customHeight="1">
      <c r="A320" s="7" t="n"/>
      <c r="B320" s="7" t="n"/>
      <c r="C320" s="7" t="n"/>
      <c r="D320" s="7" t="n"/>
      <c r="E320" s="7" t="n"/>
      <c r="F320" s="7" t="n"/>
      <c r="G320" s="7" t="n"/>
      <c r="H320" s="7" t="n"/>
      <c r="I320" s="7" t="n"/>
      <c r="J320" s="7" t="n"/>
      <c r="K320" s="7" t="n"/>
      <c r="L320" s="7" t="n"/>
      <c r="M320" s="7" t="n"/>
      <c r="N320" s="7" t="n"/>
      <c r="O320" s="7" t="n"/>
      <c r="P320" s="7" t="n"/>
      <c r="Q320" s="7" t="n"/>
      <c r="R320" s="20" t="n"/>
      <c r="S320" s="16" t="n"/>
      <c r="T320" s="20" t="n"/>
      <c r="U320" s="20" t="n"/>
      <c r="V320" s="16" t="n"/>
      <c r="W320" s="16" t="n"/>
      <c r="X320" s="21" t="n"/>
      <c r="Y320" s="21" t="n"/>
      <c r="Z320" s="21" t="n"/>
      <c r="AA320" s="21" t="n"/>
      <c r="AB320" s="21" t="n"/>
      <c r="AC320" s="7" t="n"/>
      <c r="AD320" s="7" t="n"/>
      <c r="AE320" s="22" t="n"/>
      <c r="AF320" s="22" t="n"/>
      <c r="AG320" s="22" t="n"/>
      <c r="AH320" s="22">
        <f>IF(A320="","",SUM(AE320:AG320))</f>
        <v/>
      </c>
      <c r="AI320" s="21">
        <f>IF(AND(R320&lt;&gt;"",T320&lt;&gt;""),(T320-R320)*24,"")</f>
        <v/>
      </c>
      <c r="AJ320" s="21">
        <f>IF(AND(R320&lt;&gt;"",U320&lt;&gt;""),(U320-R320)*24,"")</f>
        <v/>
      </c>
      <c r="AK320" s="7">
        <f>IF(OR(AA320="",AI320=""),"",IF(AI320&lt;=AA320,"Oui","Non"))</f>
        <v/>
      </c>
      <c r="AL320" s="7">
        <f>IF(OR(AB320="",AJ320=""),"",IF(AJ320&lt;=AB320,"Oui","Non"))</f>
        <v/>
      </c>
      <c r="AM320" s="7">
        <f>IF(A320="","",IF(OR(N320="Réalisé",N320="Clôturé"),"Oui","Non"))</f>
        <v/>
      </c>
      <c r="AN320" s="7">
        <f>IF(AM320="","",IF(AND(AM320="Non",S320&lt;&gt;"",S320&lt;'Tableau de bord'!$C$7),"Oui","Non"))</f>
        <v/>
      </c>
      <c r="AO320" s="7">
        <f>IF(A320="","",IF(COUNTIF($A$5:$A$504,A320)&gt;1,"N° d’OT en double",IF(COUNTIF('Sites et équipements'!$D$5:$D$204,F320)=0,"Code installation inconnu",IF(OR(D320="",J320="",N320="",M320=""),"Champ obligatoire manquant",IF(AND(R320="",S320=""),"Date de demande ou planifiée manquante",IF(AND(AM320="Oui",V320=""),"Date de réalisation manquante",IF(AND(N320="Clôturé",W320=""),"Date de clôture manquante",IF(OR(AND(T320&lt;&gt;"",R320&lt;&gt;"",T320&lt;R320),AND(U320&lt;&gt;"",T320&lt;&gt;"",U320&lt;T320)),"Chronologie incohérente",IF(AND(Q320="Oui",U320=""),"Rétablissement non daté","OK")))))))))</f>
        <v/>
      </c>
      <c r="AP320" s="16">
        <f>IF(R320&lt;&gt;"",R320,IF(S320&lt;&gt;"",S320,""))</f>
        <v/>
      </c>
      <c r="AQ320" s="7">
        <f>IF(AND(A320&lt;&gt;"",OR('Tableau de bord'!$C$9="",D320='Tableau de bord'!$C$9),OR('Tableau de bord'!$C$10="",E320='Tableau de bord'!$C$10),OR('Tableau de bord'!$C$11="",G320='Tableau de bord'!$C$11),OR('Tableau de bord'!$C$12="",H320='Tableau de bord'!$C$12),OR('Tableau de bord'!$C$13="",J320='Tableau de bord'!$C$13),OR('Tableau de bord'!$C$14="",N320='Tableau de bord'!$C$14),OR('Tableau de bord'!$C$15="",M320='Tableau de bord'!$C$15),OR('Tableau de bord'!$C$16="",O320='Tableau de bord'!$C$16),OR('Tableau de bord'!$C$17="",AD320='Tableau de bord'!$C$17)),1,0)</f>
        <v/>
      </c>
      <c r="AR320" s="7">
        <f>IF(AND(A320&lt;&gt;"",AP320&lt;&gt;""),IF(AND(AP320&gt;='Tableau de bord'!$C$5,AP320&lt;'Tableau de bord'!$C$6+1),1,0),0)</f>
        <v/>
      </c>
      <c r="AS320" s="7">
        <f>IF(AND(AQ320=1,AR320=1),1,0)</f>
        <v/>
      </c>
      <c r="AT320" s="7">
        <f>IF(AND(AS320=1,J320="Corrective"),1,0)</f>
        <v/>
      </c>
      <c r="AU320" s="7">
        <f>IF(AND(AS320=1,J320="Préventive"),1,0)</f>
        <v/>
      </c>
      <c r="AV320" s="7">
        <f>IF(AND(AS320=1,Q320="Oui"),1,0)</f>
        <v/>
      </c>
      <c r="AW320" s="21">
        <f>IF(AND(AV320=1,AJ320&lt;&gt;""),AJ320,0)</f>
        <v/>
      </c>
      <c r="AX320" s="21">
        <f>IF(AND(AS320=1,Y320&lt;&gt;""),Y320,0)</f>
        <v/>
      </c>
      <c r="AY320" s="22">
        <f>IF(AND(AS320=1,AH320&lt;&gt;""),AH320,0)</f>
        <v/>
      </c>
      <c r="AZ320" s="22">
        <f>IF(AS320=1,SUM(AE320:AF320),0)</f>
        <v/>
      </c>
      <c r="BA320" s="22">
        <f>IF(AND(AS320=1,AC320="Hors forfait"),AY320,0)</f>
        <v/>
      </c>
      <c r="BB320" s="7">
        <f>IF(AND(AS320=1,AK320&lt;&gt;""),1,0)</f>
        <v/>
      </c>
      <c r="BC320" s="7">
        <f>IF(AND(BB320=1,AK320="Oui"),1,0)</f>
        <v/>
      </c>
      <c r="BD320" s="7">
        <f>IF(AND(AS320=1,AL320&lt;&gt;""),1,0)</f>
        <v/>
      </c>
      <c r="BE320" s="7">
        <f>IF(AND(BD320=1,AL320="Oui"),1,0)</f>
        <v/>
      </c>
      <c r="BF320" s="7">
        <f>IF(AND(AQ320=1,AM320="Non"),1,0)</f>
        <v/>
      </c>
      <c r="BG320" s="21">
        <f>IF(AND(BF320=1,Z320&lt;&gt;""),Z320,0)</f>
        <v/>
      </c>
      <c r="BH320" s="7">
        <f>IF(AND(BF320=1,AN320="Oui"),1,0)</f>
        <v/>
      </c>
      <c r="BI320" s="7">
        <f>IF(AS320=1,N320,"")</f>
        <v/>
      </c>
      <c r="BJ320" s="7">
        <f>IF(BF320=1,N320,"")</f>
        <v/>
      </c>
      <c r="BK320" s="7">
        <f>IF(BF320=1,M320,"")</f>
        <v/>
      </c>
      <c r="BL320" s="7">
        <f>IF(AR320=1,D320&amp;" | "&amp;J320,"")</f>
        <v/>
      </c>
      <c r="BM320" s="7">
        <f>IF(AND(AR320=1,AL320="Non"),D320,"")</f>
        <v/>
      </c>
      <c r="BN320" s="7">
        <f>IF(OR(AO320="",AO320="OK"),0,1)</f>
        <v/>
      </c>
    </row>
    <row r="321" ht="18" customHeight="1">
      <c r="A321" s="7" t="n"/>
      <c r="B321" s="7" t="n"/>
      <c r="C321" s="7" t="n"/>
      <c r="D321" s="7" t="n"/>
      <c r="E321" s="7" t="n"/>
      <c r="F321" s="7" t="n"/>
      <c r="G321" s="7" t="n"/>
      <c r="H321" s="7" t="n"/>
      <c r="I321" s="7" t="n"/>
      <c r="J321" s="7" t="n"/>
      <c r="K321" s="7" t="n"/>
      <c r="L321" s="7" t="n"/>
      <c r="M321" s="7" t="n"/>
      <c r="N321" s="7" t="n"/>
      <c r="O321" s="7" t="n"/>
      <c r="P321" s="7" t="n"/>
      <c r="Q321" s="7" t="n"/>
      <c r="R321" s="20" t="n"/>
      <c r="S321" s="16" t="n"/>
      <c r="T321" s="20" t="n"/>
      <c r="U321" s="20" t="n"/>
      <c r="V321" s="16" t="n"/>
      <c r="W321" s="16" t="n"/>
      <c r="X321" s="21" t="n"/>
      <c r="Y321" s="21" t="n"/>
      <c r="Z321" s="21" t="n"/>
      <c r="AA321" s="21" t="n"/>
      <c r="AB321" s="21" t="n"/>
      <c r="AC321" s="7" t="n"/>
      <c r="AD321" s="7" t="n"/>
      <c r="AE321" s="22" t="n"/>
      <c r="AF321" s="22" t="n"/>
      <c r="AG321" s="22" t="n"/>
      <c r="AH321" s="22">
        <f>IF(A321="","",SUM(AE321:AG321))</f>
        <v/>
      </c>
      <c r="AI321" s="21">
        <f>IF(AND(R321&lt;&gt;"",T321&lt;&gt;""),(T321-R321)*24,"")</f>
        <v/>
      </c>
      <c r="AJ321" s="21">
        <f>IF(AND(R321&lt;&gt;"",U321&lt;&gt;""),(U321-R321)*24,"")</f>
        <v/>
      </c>
      <c r="AK321" s="7">
        <f>IF(OR(AA321="",AI321=""),"",IF(AI321&lt;=AA321,"Oui","Non"))</f>
        <v/>
      </c>
      <c r="AL321" s="7">
        <f>IF(OR(AB321="",AJ321=""),"",IF(AJ321&lt;=AB321,"Oui","Non"))</f>
        <v/>
      </c>
      <c r="AM321" s="7">
        <f>IF(A321="","",IF(OR(N321="Réalisé",N321="Clôturé"),"Oui","Non"))</f>
        <v/>
      </c>
      <c r="AN321" s="7">
        <f>IF(AM321="","",IF(AND(AM321="Non",S321&lt;&gt;"",S321&lt;'Tableau de bord'!$C$7),"Oui","Non"))</f>
        <v/>
      </c>
      <c r="AO321" s="7">
        <f>IF(A321="","",IF(COUNTIF($A$5:$A$504,A321)&gt;1,"N° d’OT en double",IF(COUNTIF('Sites et équipements'!$D$5:$D$204,F321)=0,"Code installation inconnu",IF(OR(D321="",J321="",N321="",M321=""),"Champ obligatoire manquant",IF(AND(R321="",S321=""),"Date de demande ou planifiée manquante",IF(AND(AM321="Oui",V321=""),"Date de réalisation manquante",IF(AND(N321="Clôturé",W321=""),"Date de clôture manquante",IF(OR(AND(T321&lt;&gt;"",R321&lt;&gt;"",T321&lt;R321),AND(U321&lt;&gt;"",T321&lt;&gt;"",U321&lt;T321)),"Chronologie incohérente",IF(AND(Q321="Oui",U321=""),"Rétablissement non daté","OK")))))))))</f>
        <v/>
      </c>
      <c r="AP321" s="16">
        <f>IF(R321&lt;&gt;"",R321,IF(S321&lt;&gt;"",S321,""))</f>
        <v/>
      </c>
      <c r="AQ321" s="7">
        <f>IF(AND(A321&lt;&gt;"",OR('Tableau de bord'!$C$9="",D321='Tableau de bord'!$C$9),OR('Tableau de bord'!$C$10="",E321='Tableau de bord'!$C$10),OR('Tableau de bord'!$C$11="",G321='Tableau de bord'!$C$11),OR('Tableau de bord'!$C$12="",H321='Tableau de bord'!$C$12),OR('Tableau de bord'!$C$13="",J321='Tableau de bord'!$C$13),OR('Tableau de bord'!$C$14="",N321='Tableau de bord'!$C$14),OR('Tableau de bord'!$C$15="",M321='Tableau de bord'!$C$15),OR('Tableau de bord'!$C$16="",O321='Tableau de bord'!$C$16),OR('Tableau de bord'!$C$17="",AD321='Tableau de bord'!$C$17)),1,0)</f>
        <v/>
      </c>
      <c r="AR321" s="7">
        <f>IF(AND(A321&lt;&gt;"",AP321&lt;&gt;""),IF(AND(AP321&gt;='Tableau de bord'!$C$5,AP321&lt;'Tableau de bord'!$C$6+1),1,0),0)</f>
        <v/>
      </c>
      <c r="AS321" s="7">
        <f>IF(AND(AQ321=1,AR321=1),1,0)</f>
        <v/>
      </c>
      <c r="AT321" s="7">
        <f>IF(AND(AS321=1,J321="Corrective"),1,0)</f>
        <v/>
      </c>
      <c r="AU321" s="7">
        <f>IF(AND(AS321=1,J321="Préventive"),1,0)</f>
        <v/>
      </c>
      <c r="AV321" s="7">
        <f>IF(AND(AS321=1,Q321="Oui"),1,0)</f>
        <v/>
      </c>
      <c r="AW321" s="21">
        <f>IF(AND(AV321=1,AJ321&lt;&gt;""),AJ321,0)</f>
        <v/>
      </c>
      <c r="AX321" s="21">
        <f>IF(AND(AS321=1,Y321&lt;&gt;""),Y321,0)</f>
        <v/>
      </c>
      <c r="AY321" s="22">
        <f>IF(AND(AS321=1,AH321&lt;&gt;""),AH321,0)</f>
        <v/>
      </c>
      <c r="AZ321" s="22">
        <f>IF(AS321=1,SUM(AE321:AF321),0)</f>
        <v/>
      </c>
      <c r="BA321" s="22">
        <f>IF(AND(AS321=1,AC321="Hors forfait"),AY321,0)</f>
        <v/>
      </c>
      <c r="BB321" s="7">
        <f>IF(AND(AS321=1,AK321&lt;&gt;""),1,0)</f>
        <v/>
      </c>
      <c r="BC321" s="7">
        <f>IF(AND(BB321=1,AK321="Oui"),1,0)</f>
        <v/>
      </c>
      <c r="BD321" s="7">
        <f>IF(AND(AS321=1,AL321&lt;&gt;""),1,0)</f>
        <v/>
      </c>
      <c r="BE321" s="7">
        <f>IF(AND(BD321=1,AL321="Oui"),1,0)</f>
        <v/>
      </c>
      <c r="BF321" s="7">
        <f>IF(AND(AQ321=1,AM321="Non"),1,0)</f>
        <v/>
      </c>
      <c r="BG321" s="21">
        <f>IF(AND(BF321=1,Z321&lt;&gt;""),Z321,0)</f>
        <v/>
      </c>
      <c r="BH321" s="7">
        <f>IF(AND(BF321=1,AN321="Oui"),1,0)</f>
        <v/>
      </c>
      <c r="BI321" s="7">
        <f>IF(AS321=1,N321,"")</f>
        <v/>
      </c>
      <c r="BJ321" s="7">
        <f>IF(BF321=1,N321,"")</f>
        <v/>
      </c>
      <c r="BK321" s="7">
        <f>IF(BF321=1,M321,"")</f>
        <v/>
      </c>
      <c r="BL321" s="7">
        <f>IF(AR321=1,D321&amp;" | "&amp;J321,"")</f>
        <v/>
      </c>
      <c r="BM321" s="7">
        <f>IF(AND(AR321=1,AL321="Non"),D321,"")</f>
        <v/>
      </c>
      <c r="BN321" s="7">
        <f>IF(OR(AO321="",AO321="OK"),0,1)</f>
        <v/>
      </c>
    </row>
    <row r="322" ht="18" customHeight="1">
      <c r="A322" s="7" t="n"/>
      <c r="B322" s="7" t="n"/>
      <c r="C322" s="7" t="n"/>
      <c r="D322" s="7" t="n"/>
      <c r="E322" s="7" t="n"/>
      <c r="F322" s="7" t="n"/>
      <c r="G322" s="7" t="n"/>
      <c r="H322" s="7" t="n"/>
      <c r="I322" s="7" t="n"/>
      <c r="J322" s="7" t="n"/>
      <c r="K322" s="7" t="n"/>
      <c r="L322" s="7" t="n"/>
      <c r="M322" s="7" t="n"/>
      <c r="N322" s="7" t="n"/>
      <c r="O322" s="7" t="n"/>
      <c r="P322" s="7" t="n"/>
      <c r="Q322" s="7" t="n"/>
      <c r="R322" s="20" t="n"/>
      <c r="S322" s="16" t="n"/>
      <c r="T322" s="20" t="n"/>
      <c r="U322" s="20" t="n"/>
      <c r="V322" s="16" t="n"/>
      <c r="W322" s="16" t="n"/>
      <c r="X322" s="21" t="n"/>
      <c r="Y322" s="21" t="n"/>
      <c r="Z322" s="21" t="n"/>
      <c r="AA322" s="21" t="n"/>
      <c r="AB322" s="21" t="n"/>
      <c r="AC322" s="7" t="n"/>
      <c r="AD322" s="7" t="n"/>
      <c r="AE322" s="22" t="n"/>
      <c r="AF322" s="22" t="n"/>
      <c r="AG322" s="22" t="n"/>
      <c r="AH322" s="22">
        <f>IF(A322="","",SUM(AE322:AG322))</f>
        <v/>
      </c>
      <c r="AI322" s="21">
        <f>IF(AND(R322&lt;&gt;"",T322&lt;&gt;""),(T322-R322)*24,"")</f>
        <v/>
      </c>
      <c r="AJ322" s="21">
        <f>IF(AND(R322&lt;&gt;"",U322&lt;&gt;""),(U322-R322)*24,"")</f>
        <v/>
      </c>
      <c r="AK322" s="7">
        <f>IF(OR(AA322="",AI322=""),"",IF(AI322&lt;=AA322,"Oui","Non"))</f>
        <v/>
      </c>
      <c r="AL322" s="7">
        <f>IF(OR(AB322="",AJ322=""),"",IF(AJ322&lt;=AB322,"Oui","Non"))</f>
        <v/>
      </c>
      <c r="AM322" s="7">
        <f>IF(A322="","",IF(OR(N322="Réalisé",N322="Clôturé"),"Oui","Non"))</f>
        <v/>
      </c>
      <c r="AN322" s="7">
        <f>IF(AM322="","",IF(AND(AM322="Non",S322&lt;&gt;"",S322&lt;'Tableau de bord'!$C$7),"Oui","Non"))</f>
        <v/>
      </c>
      <c r="AO322" s="7">
        <f>IF(A322="","",IF(COUNTIF($A$5:$A$504,A322)&gt;1,"N° d’OT en double",IF(COUNTIF('Sites et équipements'!$D$5:$D$204,F322)=0,"Code installation inconnu",IF(OR(D322="",J322="",N322="",M322=""),"Champ obligatoire manquant",IF(AND(R322="",S322=""),"Date de demande ou planifiée manquante",IF(AND(AM322="Oui",V322=""),"Date de réalisation manquante",IF(AND(N322="Clôturé",W322=""),"Date de clôture manquante",IF(OR(AND(T322&lt;&gt;"",R322&lt;&gt;"",T322&lt;R322),AND(U322&lt;&gt;"",T322&lt;&gt;"",U322&lt;T322)),"Chronologie incohérente",IF(AND(Q322="Oui",U322=""),"Rétablissement non daté","OK")))))))))</f>
        <v/>
      </c>
      <c r="AP322" s="16">
        <f>IF(R322&lt;&gt;"",R322,IF(S322&lt;&gt;"",S322,""))</f>
        <v/>
      </c>
      <c r="AQ322" s="7">
        <f>IF(AND(A322&lt;&gt;"",OR('Tableau de bord'!$C$9="",D322='Tableau de bord'!$C$9),OR('Tableau de bord'!$C$10="",E322='Tableau de bord'!$C$10),OR('Tableau de bord'!$C$11="",G322='Tableau de bord'!$C$11),OR('Tableau de bord'!$C$12="",H322='Tableau de bord'!$C$12),OR('Tableau de bord'!$C$13="",J322='Tableau de bord'!$C$13),OR('Tableau de bord'!$C$14="",N322='Tableau de bord'!$C$14),OR('Tableau de bord'!$C$15="",M322='Tableau de bord'!$C$15),OR('Tableau de bord'!$C$16="",O322='Tableau de bord'!$C$16),OR('Tableau de bord'!$C$17="",AD322='Tableau de bord'!$C$17)),1,0)</f>
        <v/>
      </c>
      <c r="AR322" s="7">
        <f>IF(AND(A322&lt;&gt;"",AP322&lt;&gt;""),IF(AND(AP322&gt;='Tableau de bord'!$C$5,AP322&lt;'Tableau de bord'!$C$6+1),1,0),0)</f>
        <v/>
      </c>
      <c r="AS322" s="7">
        <f>IF(AND(AQ322=1,AR322=1),1,0)</f>
        <v/>
      </c>
      <c r="AT322" s="7">
        <f>IF(AND(AS322=1,J322="Corrective"),1,0)</f>
        <v/>
      </c>
      <c r="AU322" s="7">
        <f>IF(AND(AS322=1,J322="Préventive"),1,0)</f>
        <v/>
      </c>
      <c r="AV322" s="7">
        <f>IF(AND(AS322=1,Q322="Oui"),1,0)</f>
        <v/>
      </c>
      <c r="AW322" s="21">
        <f>IF(AND(AV322=1,AJ322&lt;&gt;""),AJ322,0)</f>
        <v/>
      </c>
      <c r="AX322" s="21">
        <f>IF(AND(AS322=1,Y322&lt;&gt;""),Y322,0)</f>
        <v/>
      </c>
      <c r="AY322" s="22">
        <f>IF(AND(AS322=1,AH322&lt;&gt;""),AH322,0)</f>
        <v/>
      </c>
      <c r="AZ322" s="22">
        <f>IF(AS322=1,SUM(AE322:AF322),0)</f>
        <v/>
      </c>
      <c r="BA322" s="22">
        <f>IF(AND(AS322=1,AC322="Hors forfait"),AY322,0)</f>
        <v/>
      </c>
      <c r="BB322" s="7">
        <f>IF(AND(AS322=1,AK322&lt;&gt;""),1,0)</f>
        <v/>
      </c>
      <c r="BC322" s="7">
        <f>IF(AND(BB322=1,AK322="Oui"),1,0)</f>
        <v/>
      </c>
      <c r="BD322" s="7">
        <f>IF(AND(AS322=1,AL322&lt;&gt;""),1,0)</f>
        <v/>
      </c>
      <c r="BE322" s="7">
        <f>IF(AND(BD322=1,AL322="Oui"),1,0)</f>
        <v/>
      </c>
      <c r="BF322" s="7">
        <f>IF(AND(AQ322=1,AM322="Non"),1,0)</f>
        <v/>
      </c>
      <c r="BG322" s="21">
        <f>IF(AND(BF322=1,Z322&lt;&gt;""),Z322,0)</f>
        <v/>
      </c>
      <c r="BH322" s="7">
        <f>IF(AND(BF322=1,AN322="Oui"),1,0)</f>
        <v/>
      </c>
      <c r="BI322" s="7">
        <f>IF(AS322=1,N322,"")</f>
        <v/>
      </c>
      <c r="BJ322" s="7">
        <f>IF(BF322=1,N322,"")</f>
        <v/>
      </c>
      <c r="BK322" s="7">
        <f>IF(BF322=1,M322,"")</f>
        <v/>
      </c>
      <c r="BL322" s="7">
        <f>IF(AR322=1,D322&amp;" | "&amp;J322,"")</f>
        <v/>
      </c>
      <c r="BM322" s="7">
        <f>IF(AND(AR322=1,AL322="Non"),D322,"")</f>
        <v/>
      </c>
      <c r="BN322" s="7">
        <f>IF(OR(AO322="",AO322="OK"),0,1)</f>
        <v/>
      </c>
    </row>
    <row r="323" ht="18" customHeight="1">
      <c r="A323" s="7" t="n"/>
      <c r="B323" s="7" t="n"/>
      <c r="C323" s="7" t="n"/>
      <c r="D323" s="7" t="n"/>
      <c r="E323" s="7" t="n"/>
      <c r="F323" s="7" t="n"/>
      <c r="G323" s="7" t="n"/>
      <c r="H323" s="7" t="n"/>
      <c r="I323" s="7" t="n"/>
      <c r="J323" s="7" t="n"/>
      <c r="K323" s="7" t="n"/>
      <c r="L323" s="7" t="n"/>
      <c r="M323" s="7" t="n"/>
      <c r="N323" s="7" t="n"/>
      <c r="O323" s="7" t="n"/>
      <c r="P323" s="7" t="n"/>
      <c r="Q323" s="7" t="n"/>
      <c r="R323" s="20" t="n"/>
      <c r="S323" s="16" t="n"/>
      <c r="T323" s="20" t="n"/>
      <c r="U323" s="20" t="n"/>
      <c r="V323" s="16" t="n"/>
      <c r="W323" s="16" t="n"/>
      <c r="X323" s="21" t="n"/>
      <c r="Y323" s="21" t="n"/>
      <c r="Z323" s="21" t="n"/>
      <c r="AA323" s="21" t="n"/>
      <c r="AB323" s="21" t="n"/>
      <c r="AC323" s="7" t="n"/>
      <c r="AD323" s="7" t="n"/>
      <c r="AE323" s="22" t="n"/>
      <c r="AF323" s="22" t="n"/>
      <c r="AG323" s="22" t="n"/>
      <c r="AH323" s="22">
        <f>IF(A323="","",SUM(AE323:AG323))</f>
        <v/>
      </c>
      <c r="AI323" s="21">
        <f>IF(AND(R323&lt;&gt;"",T323&lt;&gt;""),(T323-R323)*24,"")</f>
        <v/>
      </c>
      <c r="AJ323" s="21">
        <f>IF(AND(R323&lt;&gt;"",U323&lt;&gt;""),(U323-R323)*24,"")</f>
        <v/>
      </c>
      <c r="AK323" s="7">
        <f>IF(OR(AA323="",AI323=""),"",IF(AI323&lt;=AA323,"Oui","Non"))</f>
        <v/>
      </c>
      <c r="AL323" s="7">
        <f>IF(OR(AB323="",AJ323=""),"",IF(AJ323&lt;=AB323,"Oui","Non"))</f>
        <v/>
      </c>
      <c r="AM323" s="7">
        <f>IF(A323="","",IF(OR(N323="Réalisé",N323="Clôturé"),"Oui","Non"))</f>
        <v/>
      </c>
      <c r="AN323" s="7">
        <f>IF(AM323="","",IF(AND(AM323="Non",S323&lt;&gt;"",S323&lt;'Tableau de bord'!$C$7),"Oui","Non"))</f>
        <v/>
      </c>
      <c r="AO323" s="7">
        <f>IF(A323="","",IF(COUNTIF($A$5:$A$504,A323)&gt;1,"N° d’OT en double",IF(COUNTIF('Sites et équipements'!$D$5:$D$204,F323)=0,"Code installation inconnu",IF(OR(D323="",J323="",N323="",M323=""),"Champ obligatoire manquant",IF(AND(R323="",S323=""),"Date de demande ou planifiée manquante",IF(AND(AM323="Oui",V323=""),"Date de réalisation manquante",IF(AND(N323="Clôturé",W323=""),"Date de clôture manquante",IF(OR(AND(T323&lt;&gt;"",R323&lt;&gt;"",T323&lt;R323),AND(U323&lt;&gt;"",T323&lt;&gt;"",U323&lt;T323)),"Chronologie incohérente",IF(AND(Q323="Oui",U323=""),"Rétablissement non daté","OK")))))))))</f>
        <v/>
      </c>
      <c r="AP323" s="16">
        <f>IF(R323&lt;&gt;"",R323,IF(S323&lt;&gt;"",S323,""))</f>
        <v/>
      </c>
      <c r="AQ323" s="7">
        <f>IF(AND(A323&lt;&gt;"",OR('Tableau de bord'!$C$9="",D323='Tableau de bord'!$C$9),OR('Tableau de bord'!$C$10="",E323='Tableau de bord'!$C$10),OR('Tableau de bord'!$C$11="",G323='Tableau de bord'!$C$11),OR('Tableau de bord'!$C$12="",H323='Tableau de bord'!$C$12),OR('Tableau de bord'!$C$13="",J323='Tableau de bord'!$C$13),OR('Tableau de bord'!$C$14="",N323='Tableau de bord'!$C$14),OR('Tableau de bord'!$C$15="",M323='Tableau de bord'!$C$15),OR('Tableau de bord'!$C$16="",O323='Tableau de bord'!$C$16),OR('Tableau de bord'!$C$17="",AD323='Tableau de bord'!$C$17)),1,0)</f>
        <v/>
      </c>
      <c r="AR323" s="7">
        <f>IF(AND(A323&lt;&gt;"",AP323&lt;&gt;""),IF(AND(AP323&gt;='Tableau de bord'!$C$5,AP323&lt;'Tableau de bord'!$C$6+1),1,0),0)</f>
        <v/>
      </c>
      <c r="AS323" s="7">
        <f>IF(AND(AQ323=1,AR323=1),1,0)</f>
        <v/>
      </c>
      <c r="AT323" s="7">
        <f>IF(AND(AS323=1,J323="Corrective"),1,0)</f>
        <v/>
      </c>
      <c r="AU323" s="7">
        <f>IF(AND(AS323=1,J323="Préventive"),1,0)</f>
        <v/>
      </c>
      <c r="AV323" s="7">
        <f>IF(AND(AS323=1,Q323="Oui"),1,0)</f>
        <v/>
      </c>
      <c r="AW323" s="21">
        <f>IF(AND(AV323=1,AJ323&lt;&gt;""),AJ323,0)</f>
        <v/>
      </c>
      <c r="AX323" s="21">
        <f>IF(AND(AS323=1,Y323&lt;&gt;""),Y323,0)</f>
        <v/>
      </c>
      <c r="AY323" s="22">
        <f>IF(AND(AS323=1,AH323&lt;&gt;""),AH323,0)</f>
        <v/>
      </c>
      <c r="AZ323" s="22">
        <f>IF(AS323=1,SUM(AE323:AF323),0)</f>
        <v/>
      </c>
      <c r="BA323" s="22">
        <f>IF(AND(AS323=1,AC323="Hors forfait"),AY323,0)</f>
        <v/>
      </c>
      <c r="BB323" s="7">
        <f>IF(AND(AS323=1,AK323&lt;&gt;""),1,0)</f>
        <v/>
      </c>
      <c r="BC323" s="7">
        <f>IF(AND(BB323=1,AK323="Oui"),1,0)</f>
        <v/>
      </c>
      <c r="BD323" s="7">
        <f>IF(AND(AS323=1,AL323&lt;&gt;""),1,0)</f>
        <v/>
      </c>
      <c r="BE323" s="7">
        <f>IF(AND(BD323=1,AL323="Oui"),1,0)</f>
        <v/>
      </c>
      <c r="BF323" s="7">
        <f>IF(AND(AQ323=1,AM323="Non"),1,0)</f>
        <v/>
      </c>
      <c r="BG323" s="21">
        <f>IF(AND(BF323=1,Z323&lt;&gt;""),Z323,0)</f>
        <v/>
      </c>
      <c r="BH323" s="7">
        <f>IF(AND(BF323=1,AN323="Oui"),1,0)</f>
        <v/>
      </c>
      <c r="BI323" s="7">
        <f>IF(AS323=1,N323,"")</f>
        <v/>
      </c>
      <c r="BJ323" s="7">
        <f>IF(BF323=1,N323,"")</f>
        <v/>
      </c>
      <c r="BK323" s="7">
        <f>IF(BF323=1,M323,"")</f>
        <v/>
      </c>
      <c r="BL323" s="7">
        <f>IF(AR323=1,D323&amp;" | "&amp;J323,"")</f>
        <v/>
      </c>
      <c r="BM323" s="7">
        <f>IF(AND(AR323=1,AL323="Non"),D323,"")</f>
        <v/>
      </c>
      <c r="BN323" s="7">
        <f>IF(OR(AO323="",AO323="OK"),0,1)</f>
        <v/>
      </c>
    </row>
    <row r="324" ht="18" customHeight="1">
      <c r="A324" s="7" t="n"/>
      <c r="B324" s="7" t="n"/>
      <c r="C324" s="7" t="n"/>
      <c r="D324" s="7" t="n"/>
      <c r="E324" s="7" t="n"/>
      <c r="F324" s="7" t="n"/>
      <c r="G324" s="7" t="n"/>
      <c r="H324" s="7" t="n"/>
      <c r="I324" s="7" t="n"/>
      <c r="J324" s="7" t="n"/>
      <c r="K324" s="7" t="n"/>
      <c r="L324" s="7" t="n"/>
      <c r="M324" s="7" t="n"/>
      <c r="N324" s="7" t="n"/>
      <c r="O324" s="7" t="n"/>
      <c r="P324" s="7" t="n"/>
      <c r="Q324" s="7" t="n"/>
      <c r="R324" s="20" t="n"/>
      <c r="S324" s="16" t="n"/>
      <c r="T324" s="20" t="n"/>
      <c r="U324" s="20" t="n"/>
      <c r="V324" s="16" t="n"/>
      <c r="W324" s="16" t="n"/>
      <c r="X324" s="21" t="n"/>
      <c r="Y324" s="21" t="n"/>
      <c r="Z324" s="21" t="n"/>
      <c r="AA324" s="21" t="n"/>
      <c r="AB324" s="21" t="n"/>
      <c r="AC324" s="7" t="n"/>
      <c r="AD324" s="7" t="n"/>
      <c r="AE324" s="22" t="n"/>
      <c r="AF324" s="22" t="n"/>
      <c r="AG324" s="22" t="n"/>
      <c r="AH324" s="22">
        <f>IF(A324="","",SUM(AE324:AG324))</f>
        <v/>
      </c>
      <c r="AI324" s="21">
        <f>IF(AND(R324&lt;&gt;"",T324&lt;&gt;""),(T324-R324)*24,"")</f>
        <v/>
      </c>
      <c r="AJ324" s="21">
        <f>IF(AND(R324&lt;&gt;"",U324&lt;&gt;""),(U324-R324)*24,"")</f>
        <v/>
      </c>
      <c r="AK324" s="7">
        <f>IF(OR(AA324="",AI324=""),"",IF(AI324&lt;=AA324,"Oui","Non"))</f>
        <v/>
      </c>
      <c r="AL324" s="7">
        <f>IF(OR(AB324="",AJ324=""),"",IF(AJ324&lt;=AB324,"Oui","Non"))</f>
        <v/>
      </c>
      <c r="AM324" s="7">
        <f>IF(A324="","",IF(OR(N324="Réalisé",N324="Clôturé"),"Oui","Non"))</f>
        <v/>
      </c>
      <c r="AN324" s="7">
        <f>IF(AM324="","",IF(AND(AM324="Non",S324&lt;&gt;"",S324&lt;'Tableau de bord'!$C$7),"Oui","Non"))</f>
        <v/>
      </c>
      <c r="AO324" s="7">
        <f>IF(A324="","",IF(COUNTIF($A$5:$A$504,A324)&gt;1,"N° d’OT en double",IF(COUNTIF('Sites et équipements'!$D$5:$D$204,F324)=0,"Code installation inconnu",IF(OR(D324="",J324="",N324="",M324=""),"Champ obligatoire manquant",IF(AND(R324="",S324=""),"Date de demande ou planifiée manquante",IF(AND(AM324="Oui",V324=""),"Date de réalisation manquante",IF(AND(N324="Clôturé",W324=""),"Date de clôture manquante",IF(OR(AND(T324&lt;&gt;"",R324&lt;&gt;"",T324&lt;R324),AND(U324&lt;&gt;"",T324&lt;&gt;"",U324&lt;T324)),"Chronologie incohérente",IF(AND(Q324="Oui",U324=""),"Rétablissement non daté","OK")))))))))</f>
        <v/>
      </c>
      <c r="AP324" s="16">
        <f>IF(R324&lt;&gt;"",R324,IF(S324&lt;&gt;"",S324,""))</f>
        <v/>
      </c>
      <c r="AQ324" s="7">
        <f>IF(AND(A324&lt;&gt;"",OR('Tableau de bord'!$C$9="",D324='Tableau de bord'!$C$9),OR('Tableau de bord'!$C$10="",E324='Tableau de bord'!$C$10),OR('Tableau de bord'!$C$11="",G324='Tableau de bord'!$C$11),OR('Tableau de bord'!$C$12="",H324='Tableau de bord'!$C$12),OR('Tableau de bord'!$C$13="",J324='Tableau de bord'!$C$13),OR('Tableau de bord'!$C$14="",N324='Tableau de bord'!$C$14),OR('Tableau de bord'!$C$15="",M324='Tableau de bord'!$C$15),OR('Tableau de bord'!$C$16="",O324='Tableau de bord'!$C$16),OR('Tableau de bord'!$C$17="",AD324='Tableau de bord'!$C$17)),1,0)</f>
        <v/>
      </c>
      <c r="AR324" s="7">
        <f>IF(AND(A324&lt;&gt;"",AP324&lt;&gt;""),IF(AND(AP324&gt;='Tableau de bord'!$C$5,AP324&lt;'Tableau de bord'!$C$6+1),1,0),0)</f>
        <v/>
      </c>
      <c r="AS324" s="7">
        <f>IF(AND(AQ324=1,AR324=1),1,0)</f>
        <v/>
      </c>
      <c r="AT324" s="7">
        <f>IF(AND(AS324=1,J324="Corrective"),1,0)</f>
        <v/>
      </c>
      <c r="AU324" s="7">
        <f>IF(AND(AS324=1,J324="Préventive"),1,0)</f>
        <v/>
      </c>
      <c r="AV324" s="7">
        <f>IF(AND(AS324=1,Q324="Oui"),1,0)</f>
        <v/>
      </c>
      <c r="AW324" s="21">
        <f>IF(AND(AV324=1,AJ324&lt;&gt;""),AJ324,0)</f>
        <v/>
      </c>
      <c r="AX324" s="21">
        <f>IF(AND(AS324=1,Y324&lt;&gt;""),Y324,0)</f>
        <v/>
      </c>
      <c r="AY324" s="22">
        <f>IF(AND(AS324=1,AH324&lt;&gt;""),AH324,0)</f>
        <v/>
      </c>
      <c r="AZ324" s="22">
        <f>IF(AS324=1,SUM(AE324:AF324),0)</f>
        <v/>
      </c>
      <c r="BA324" s="22">
        <f>IF(AND(AS324=1,AC324="Hors forfait"),AY324,0)</f>
        <v/>
      </c>
      <c r="BB324" s="7">
        <f>IF(AND(AS324=1,AK324&lt;&gt;""),1,0)</f>
        <v/>
      </c>
      <c r="BC324" s="7">
        <f>IF(AND(BB324=1,AK324="Oui"),1,0)</f>
        <v/>
      </c>
      <c r="BD324" s="7">
        <f>IF(AND(AS324=1,AL324&lt;&gt;""),1,0)</f>
        <v/>
      </c>
      <c r="BE324" s="7">
        <f>IF(AND(BD324=1,AL324="Oui"),1,0)</f>
        <v/>
      </c>
      <c r="BF324" s="7">
        <f>IF(AND(AQ324=1,AM324="Non"),1,0)</f>
        <v/>
      </c>
      <c r="BG324" s="21">
        <f>IF(AND(BF324=1,Z324&lt;&gt;""),Z324,0)</f>
        <v/>
      </c>
      <c r="BH324" s="7">
        <f>IF(AND(BF324=1,AN324="Oui"),1,0)</f>
        <v/>
      </c>
      <c r="BI324" s="7">
        <f>IF(AS324=1,N324,"")</f>
        <v/>
      </c>
      <c r="BJ324" s="7">
        <f>IF(BF324=1,N324,"")</f>
        <v/>
      </c>
      <c r="BK324" s="7">
        <f>IF(BF324=1,M324,"")</f>
        <v/>
      </c>
      <c r="BL324" s="7">
        <f>IF(AR324=1,D324&amp;" | "&amp;J324,"")</f>
        <v/>
      </c>
      <c r="BM324" s="7">
        <f>IF(AND(AR324=1,AL324="Non"),D324,"")</f>
        <v/>
      </c>
      <c r="BN324" s="7">
        <f>IF(OR(AO324="",AO324="OK"),0,1)</f>
        <v/>
      </c>
    </row>
    <row r="325" ht="18" customHeight="1">
      <c r="A325" s="7" t="n"/>
      <c r="B325" s="7" t="n"/>
      <c r="C325" s="7" t="n"/>
      <c r="D325" s="7" t="n"/>
      <c r="E325" s="7" t="n"/>
      <c r="F325" s="7" t="n"/>
      <c r="G325" s="7" t="n"/>
      <c r="H325" s="7" t="n"/>
      <c r="I325" s="7" t="n"/>
      <c r="J325" s="7" t="n"/>
      <c r="K325" s="7" t="n"/>
      <c r="L325" s="7" t="n"/>
      <c r="M325" s="7" t="n"/>
      <c r="N325" s="7" t="n"/>
      <c r="O325" s="7" t="n"/>
      <c r="P325" s="7" t="n"/>
      <c r="Q325" s="7" t="n"/>
      <c r="R325" s="20" t="n"/>
      <c r="S325" s="16" t="n"/>
      <c r="T325" s="20" t="n"/>
      <c r="U325" s="20" t="n"/>
      <c r="V325" s="16" t="n"/>
      <c r="W325" s="16" t="n"/>
      <c r="X325" s="21" t="n"/>
      <c r="Y325" s="21" t="n"/>
      <c r="Z325" s="21" t="n"/>
      <c r="AA325" s="21" t="n"/>
      <c r="AB325" s="21" t="n"/>
      <c r="AC325" s="7" t="n"/>
      <c r="AD325" s="7" t="n"/>
      <c r="AE325" s="22" t="n"/>
      <c r="AF325" s="22" t="n"/>
      <c r="AG325" s="22" t="n"/>
      <c r="AH325" s="22">
        <f>IF(A325="","",SUM(AE325:AG325))</f>
        <v/>
      </c>
      <c r="AI325" s="21">
        <f>IF(AND(R325&lt;&gt;"",T325&lt;&gt;""),(T325-R325)*24,"")</f>
        <v/>
      </c>
      <c r="AJ325" s="21">
        <f>IF(AND(R325&lt;&gt;"",U325&lt;&gt;""),(U325-R325)*24,"")</f>
        <v/>
      </c>
      <c r="AK325" s="7">
        <f>IF(OR(AA325="",AI325=""),"",IF(AI325&lt;=AA325,"Oui","Non"))</f>
        <v/>
      </c>
      <c r="AL325" s="7">
        <f>IF(OR(AB325="",AJ325=""),"",IF(AJ325&lt;=AB325,"Oui","Non"))</f>
        <v/>
      </c>
      <c r="AM325" s="7">
        <f>IF(A325="","",IF(OR(N325="Réalisé",N325="Clôturé"),"Oui","Non"))</f>
        <v/>
      </c>
      <c r="AN325" s="7">
        <f>IF(AM325="","",IF(AND(AM325="Non",S325&lt;&gt;"",S325&lt;'Tableau de bord'!$C$7),"Oui","Non"))</f>
        <v/>
      </c>
      <c r="AO325" s="7">
        <f>IF(A325="","",IF(COUNTIF($A$5:$A$504,A325)&gt;1,"N° d’OT en double",IF(COUNTIF('Sites et équipements'!$D$5:$D$204,F325)=0,"Code installation inconnu",IF(OR(D325="",J325="",N325="",M325=""),"Champ obligatoire manquant",IF(AND(R325="",S325=""),"Date de demande ou planifiée manquante",IF(AND(AM325="Oui",V325=""),"Date de réalisation manquante",IF(AND(N325="Clôturé",W325=""),"Date de clôture manquante",IF(OR(AND(T325&lt;&gt;"",R325&lt;&gt;"",T325&lt;R325),AND(U325&lt;&gt;"",T325&lt;&gt;"",U325&lt;T325)),"Chronologie incohérente",IF(AND(Q325="Oui",U325=""),"Rétablissement non daté","OK")))))))))</f>
        <v/>
      </c>
      <c r="AP325" s="16">
        <f>IF(R325&lt;&gt;"",R325,IF(S325&lt;&gt;"",S325,""))</f>
        <v/>
      </c>
      <c r="AQ325" s="7">
        <f>IF(AND(A325&lt;&gt;"",OR('Tableau de bord'!$C$9="",D325='Tableau de bord'!$C$9),OR('Tableau de bord'!$C$10="",E325='Tableau de bord'!$C$10),OR('Tableau de bord'!$C$11="",G325='Tableau de bord'!$C$11),OR('Tableau de bord'!$C$12="",H325='Tableau de bord'!$C$12),OR('Tableau de bord'!$C$13="",J325='Tableau de bord'!$C$13),OR('Tableau de bord'!$C$14="",N325='Tableau de bord'!$C$14),OR('Tableau de bord'!$C$15="",M325='Tableau de bord'!$C$15),OR('Tableau de bord'!$C$16="",O325='Tableau de bord'!$C$16),OR('Tableau de bord'!$C$17="",AD325='Tableau de bord'!$C$17)),1,0)</f>
        <v/>
      </c>
      <c r="AR325" s="7">
        <f>IF(AND(A325&lt;&gt;"",AP325&lt;&gt;""),IF(AND(AP325&gt;='Tableau de bord'!$C$5,AP325&lt;'Tableau de bord'!$C$6+1),1,0),0)</f>
        <v/>
      </c>
      <c r="AS325" s="7">
        <f>IF(AND(AQ325=1,AR325=1),1,0)</f>
        <v/>
      </c>
      <c r="AT325" s="7">
        <f>IF(AND(AS325=1,J325="Corrective"),1,0)</f>
        <v/>
      </c>
      <c r="AU325" s="7">
        <f>IF(AND(AS325=1,J325="Préventive"),1,0)</f>
        <v/>
      </c>
      <c r="AV325" s="7">
        <f>IF(AND(AS325=1,Q325="Oui"),1,0)</f>
        <v/>
      </c>
      <c r="AW325" s="21">
        <f>IF(AND(AV325=1,AJ325&lt;&gt;""),AJ325,0)</f>
        <v/>
      </c>
      <c r="AX325" s="21">
        <f>IF(AND(AS325=1,Y325&lt;&gt;""),Y325,0)</f>
        <v/>
      </c>
      <c r="AY325" s="22">
        <f>IF(AND(AS325=1,AH325&lt;&gt;""),AH325,0)</f>
        <v/>
      </c>
      <c r="AZ325" s="22">
        <f>IF(AS325=1,SUM(AE325:AF325),0)</f>
        <v/>
      </c>
      <c r="BA325" s="22">
        <f>IF(AND(AS325=1,AC325="Hors forfait"),AY325,0)</f>
        <v/>
      </c>
      <c r="BB325" s="7">
        <f>IF(AND(AS325=1,AK325&lt;&gt;""),1,0)</f>
        <v/>
      </c>
      <c r="BC325" s="7">
        <f>IF(AND(BB325=1,AK325="Oui"),1,0)</f>
        <v/>
      </c>
      <c r="BD325" s="7">
        <f>IF(AND(AS325=1,AL325&lt;&gt;""),1,0)</f>
        <v/>
      </c>
      <c r="BE325" s="7">
        <f>IF(AND(BD325=1,AL325="Oui"),1,0)</f>
        <v/>
      </c>
      <c r="BF325" s="7">
        <f>IF(AND(AQ325=1,AM325="Non"),1,0)</f>
        <v/>
      </c>
      <c r="BG325" s="21">
        <f>IF(AND(BF325=1,Z325&lt;&gt;""),Z325,0)</f>
        <v/>
      </c>
      <c r="BH325" s="7">
        <f>IF(AND(BF325=1,AN325="Oui"),1,0)</f>
        <v/>
      </c>
      <c r="BI325" s="7">
        <f>IF(AS325=1,N325,"")</f>
        <v/>
      </c>
      <c r="BJ325" s="7">
        <f>IF(BF325=1,N325,"")</f>
        <v/>
      </c>
      <c r="BK325" s="7">
        <f>IF(BF325=1,M325,"")</f>
        <v/>
      </c>
      <c r="BL325" s="7">
        <f>IF(AR325=1,D325&amp;" | "&amp;J325,"")</f>
        <v/>
      </c>
      <c r="BM325" s="7">
        <f>IF(AND(AR325=1,AL325="Non"),D325,"")</f>
        <v/>
      </c>
      <c r="BN325" s="7">
        <f>IF(OR(AO325="",AO325="OK"),0,1)</f>
        <v/>
      </c>
    </row>
    <row r="326" ht="18" customHeight="1">
      <c r="A326" s="7" t="n"/>
      <c r="B326" s="7" t="n"/>
      <c r="C326" s="7" t="n"/>
      <c r="D326" s="7" t="n"/>
      <c r="E326" s="7" t="n"/>
      <c r="F326" s="7" t="n"/>
      <c r="G326" s="7" t="n"/>
      <c r="H326" s="7" t="n"/>
      <c r="I326" s="7" t="n"/>
      <c r="J326" s="7" t="n"/>
      <c r="K326" s="7" t="n"/>
      <c r="L326" s="7" t="n"/>
      <c r="M326" s="7" t="n"/>
      <c r="N326" s="7" t="n"/>
      <c r="O326" s="7" t="n"/>
      <c r="P326" s="7" t="n"/>
      <c r="Q326" s="7" t="n"/>
      <c r="R326" s="20" t="n"/>
      <c r="S326" s="16" t="n"/>
      <c r="T326" s="20" t="n"/>
      <c r="U326" s="20" t="n"/>
      <c r="V326" s="16" t="n"/>
      <c r="W326" s="16" t="n"/>
      <c r="X326" s="21" t="n"/>
      <c r="Y326" s="21" t="n"/>
      <c r="Z326" s="21" t="n"/>
      <c r="AA326" s="21" t="n"/>
      <c r="AB326" s="21" t="n"/>
      <c r="AC326" s="7" t="n"/>
      <c r="AD326" s="7" t="n"/>
      <c r="AE326" s="22" t="n"/>
      <c r="AF326" s="22" t="n"/>
      <c r="AG326" s="22" t="n"/>
      <c r="AH326" s="22">
        <f>IF(A326="","",SUM(AE326:AG326))</f>
        <v/>
      </c>
      <c r="AI326" s="21">
        <f>IF(AND(R326&lt;&gt;"",T326&lt;&gt;""),(T326-R326)*24,"")</f>
        <v/>
      </c>
      <c r="AJ326" s="21">
        <f>IF(AND(R326&lt;&gt;"",U326&lt;&gt;""),(U326-R326)*24,"")</f>
        <v/>
      </c>
      <c r="AK326" s="7">
        <f>IF(OR(AA326="",AI326=""),"",IF(AI326&lt;=AA326,"Oui","Non"))</f>
        <v/>
      </c>
      <c r="AL326" s="7">
        <f>IF(OR(AB326="",AJ326=""),"",IF(AJ326&lt;=AB326,"Oui","Non"))</f>
        <v/>
      </c>
      <c r="AM326" s="7">
        <f>IF(A326="","",IF(OR(N326="Réalisé",N326="Clôturé"),"Oui","Non"))</f>
        <v/>
      </c>
      <c r="AN326" s="7">
        <f>IF(AM326="","",IF(AND(AM326="Non",S326&lt;&gt;"",S326&lt;'Tableau de bord'!$C$7),"Oui","Non"))</f>
        <v/>
      </c>
      <c r="AO326" s="7">
        <f>IF(A326="","",IF(COUNTIF($A$5:$A$504,A326)&gt;1,"N° d’OT en double",IF(COUNTIF('Sites et équipements'!$D$5:$D$204,F326)=0,"Code installation inconnu",IF(OR(D326="",J326="",N326="",M326=""),"Champ obligatoire manquant",IF(AND(R326="",S326=""),"Date de demande ou planifiée manquante",IF(AND(AM326="Oui",V326=""),"Date de réalisation manquante",IF(AND(N326="Clôturé",W326=""),"Date de clôture manquante",IF(OR(AND(T326&lt;&gt;"",R326&lt;&gt;"",T326&lt;R326),AND(U326&lt;&gt;"",T326&lt;&gt;"",U326&lt;T326)),"Chronologie incohérente",IF(AND(Q326="Oui",U326=""),"Rétablissement non daté","OK")))))))))</f>
        <v/>
      </c>
      <c r="AP326" s="16">
        <f>IF(R326&lt;&gt;"",R326,IF(S326&lt;&gt;"",S326,""))</f>
        <v/>
      </c>
      <c r="AQ326" s="7">
        <f>IF(AND(A326&lt;&gt;"",OR('Tableau de bord'!$C$9="",D326='Tableau de bord'!$C$9),OR('Tableau de bord'!$C$10="",E326='Tableau de bord'!$C$10),OR('Tableau de bord'!$C$11="",G326='Tableau de bord'!$C$11),OR('Tableau de bord'!$C$12="",H326='Tableau de bord'!$C$12),OR('Tableau de bord'!$C$13="",J326='Tableau de bord'!$C$13),OR('Tableau de bord'!$C$14="",N326='Tableau de bord'!$C$14),OR('Tableau de bord'!$C$15="",M326='Tableau de bord'!$C$15),OR('Tableau de bord'!$C$16="",O326='Tableau de bord'!$C$16),OR('Tableau de bord'!$C$17="",AD326='Tableau de bord'!$C$17)),1,0)</f>
        <v/>
      </c>
      <c r="AR326" s="7">
        <f>IF(AND(A326&lt;&gt;"",AP326&lt;&gt;""),IF(AND(AP326&gt;='Tableau de bord'!$C$5,AP326&lt;'Tableau de bord'!$C$6+1),1,0),0)</f>
        <v/>
      </c>
      <c r="AS326" s="7">
        <f>IF(AND(AQ326=1,AR326=1),1,0)</f>
        <v/>
      </c>
      <c r="AT326" s="7">
        <f>IF(AND(AS326=1,J326="Corrective"),1,0)</f>
        <v/>
      </c>
      <c r="AU326" s="7">
        <f>IF(AND(AS326=1,J326="Préventive"),1,0)</f>
        <v/>
      </c>
      <c r="AV326" s="7">
        <f>IF(AND(AS326=1,Q326="Oui"),1,0)</f>
        <v/>
      </c>
      <c r="AW326" s="21">
        <f>IF(AND(AV326=1,AJ326&lt;&gt;""),AJ326,0)</f>
        <v/>
      </c>
      <c r="AX326" s="21">
        <f>IF(AND(AS326=1,Y326&lt;&gt;""),Y326,0)</f>
        <v/>
      </c>
      <c r="AY326" s="22">
        <f>IF(AND(AS326=1,AH326&lt;&gt;""),AH326,0)</f>
        <v/>
      </c>
      <c r="AZ326" s="22">
        <f>IF(AS326=1,SUM(AE326:AF326),0)</f>
        <v/>
      </c>
      <c r="BA326" s="22">
        <f>IF(AND(AS326=1,AC326="Hors forfait"),AY326,0)</f>
        <v/>
      </c>
      <c r="BB326" s="7">
        <f>IF(AND(AS326=1,AK326&lt;&gt;""),1,0)</f>
        <v/>
      </c>
      <c r="BC326" s="7">
        <f>IF(AND(BB326=1,AK326="Oui"),1,0)</f>
        <v/>
      </c>
      <c r="BD326" s="7">
        <f>IF(AND(AS326=1,AL326&lt;&gt;""),1,0)</f>
        <v/>
      </c>
      <c r="BE326" s="7">
        <f>IF(AND(BD326=1,AL326="Oui"),1,0)</f>
        <v/>
      </c>
      <c r="BF326" s="7">
        <f>IF(AND(AQ326=1,AM326="Non"),1,0)</f>
        <v/>
      </c>
      <c r="BG326" s="21">
        <f>IF(AND(BF326=1,Z326&lt;&gt;""),Z326,0)</f>
        <v/>
      </c>
      <c r="BH326" s="7">
        <f>IF(AND(BF326=1,AN326="Oui"),1,0)</f>
        <v/>
      </c>
      <c r="BI326" s="7">
        <f>IF(AS326=1,N326,"")</f>
        <v/>
      </c>
      <c r="BJ326" s="7">
        <f>IF(BF326=1,N326,"")</f>
        <v/>
      </c>
      <c r="BK326" s="7">
        <f>IF(BF326=1,M326,"")</f>
        <v/>
      </c>
      <c r="BL326" s="7">
        <f>IF(AR326=1,D326&amp;" | "&amp;J326,"")</f>
        <v/>
      </c>
      <c r="BM326" s="7">
        <f>IF(AND(AR326=1,AL326="Non"),D326,"")</f>
        <v/>
      </c>
      <c r="BN326" s="7">
        <f>IF(OR(AO326="",AO326="OK"),0,1)</f>
        <v/>
      </c>
    </row>
    <row r="327" ht="18" customHeight="1">
      <c r="A327" s="7" t="n"/>
      <c r="B327" s="7" t="n"/>
      <c r="C327" s="7" t="n"/>
      <c r="D327" s="7" t="n"/>
      <c r="E327" s="7" t="n"/>
      <c r="F327" s="7" t="n"/>
      <c r="G327" s="7" t="n"/>
      <c r="H327" s="7" t="n"/>
      <c r="I327" s="7" t="n"/>
      <c r="J327" s="7" t="n"/>
      <c r="K327" s="7" t="n"/>
      <c r="L327" s="7" t="n"/>
      <c r="M327" s="7" t="n"/>
      <c r="N327" s="7" t="n"/>
      <c r="O327" s="7" t="n"/>
      <c r="P327" s="7" t="n"/>
      <c r="Q327" s="7" t="n"/>
      <c r="R327" s="20" t="n"/>
      <c r="S327" s="16" t="n"/>
      <c r="T327" s="20" t="n"/>
      <c r="U327" s="20" t="n"/>
      <c r="V327" s="16" t="n"/>
      <c r="W327" s="16" t="n"/>
      <c r="X327" s="21" t="n"/>
      <c r="Y327" s="21" t="n"/>
      <c r="Z327" s="21" t="n"/>
      <c r="AA327" s="21" t="n"/>
      <c r="AB327" s="21" t="n"/>
      <c r="AC327" s="7" t="n"/>
      <c r="AD327" s="7" t="n"/>
      <c r="AE327" s="22" t="n"/>
      <c r="AF327" s="22" t="n"/>
      <c r="AG327" s="22" t="n"/>
      <c r="AH327" s="22">
        <f>IF(A327="","",SUM(AE327:AG327))</f>
        <v/>
      </c>
      <c r="AI327" s="21">
        <f>IF(AND(R327&lt;&gt;"",T327&lt;&gt;""),(T327-R327)*24,"")</f>
        <v/>
      </c>
      <c r="AJ327" s="21">
        <f>IF(AND(R327&lt;&gt;"",U327&lt;&gt;""),(U327-R327)*24,"")</f>
        <v/>
      </c>
      <c r="AK327" s="7">
        <f>IF(OR(AA327="",AI327=""),"",IF(AI327&lt;=AA327,"Oui","Non"))</f>
        <v/>
      </c>
      <c r="AL327" s="7">
        <f>IF(OR(AB327="",AJ327=""),"",IF(AJ327&lt;=AB327,"Oui","Non"))</f>
        <v/>
      </c>
      <c r="AM327" s="7">
        <f>IF(A327="","",IF(OR(N327="Réalisé",N327="Clôturé"),"Oui","Non"))</f>
        <v/>
      </c>
      <c r="AN327" s="7">
        <f>IF(AM327="","",IF(AND(AM327="Non",S327&lt;&gt;"",S327&lt;'Tableau de bord'!$C$7),"Oui","Non"))</f>
        <v/>
      </c>
      <c r="AO327" s="7">
        <f>IF(A327="","",IF(COUNTIF($A$5:$A$504,A327)&gt;1,"N° d’OT en double",IF(COUNTIF('Sites et équipements'!$D$5:$D$204,F327)=0,"Code installation inconnu",IF(OR(D327="",J327="",N327="",M327=""),"Champ obligatoire manquant",IF(AND(R327="",S327=""),"Date de demande ou planifiée manquante",IF(AND(AM327="Oui",V327=""),"Date de réalisation manquante",IF(AND(N327="Clôturé",W327=""),"Date de clôture manquante",IF(OR(AND(T327&lt;&gt;"",R327&lt;&gt;"",T327&lt;R327),AND(U327&lt;&gt;"",T327&lt;&gt;"",U327&lt;T327)),"Chronologie incohérente",IF(AND(Q327="Oui",U327=""),"Rétablissement non daté","OK")))))))))</f>
        <v/>
      </c>
      <c r="AP327" s="16">
        <f>IF(R327&lt;&gt;"",R327,IF(S327&lt;&gt;"",S327,""))</f>
        <v/>
      </c>
      <c r="AQ327" s="7">
        <f>IF(AND(A327&lt;&gt;"",OR('Tableau de bord'!$C$9="",D327='Tableau de bord'!$C$9),OR('Tableau de bord'!$C$10="",E327='Tableau de bord'!$C$10),OR('Tableau de bord'!$C$11="",G327='Tableau de bord'!$C$11),OR('Tableau de bord'!$C$12="",H327='Tableau de bord'!$C$12),OR('Tableau de bord'!$C$13="",J327='Tableau de bord'!$C$13),OR('Tableau de bord'!$C$14="",N327='Tableau de bord'!$C$14),OR('Tableau de bord'!$C$15="",M327='Tableau de bord'!$C$15),OR('Tableau de bord'!$C$16="",O327='Tableau de bord'!$C$16),OR('Tableau de bord'!$C$17="",AD327='Tableau de bord'!$C$17)),1,0)</f>
        <v/>
      </c>
      <c r="AR327" s="7">
        <f>IF(AND(A327&lt;&gt;"",AP327&lt;&gt;""),IF(AND(AP327&gt;='Tableau de bord'!$C$5,AP327&lt;'Tableau de bord'!$C$6+1),1,0),0)</f>
        <v/>
      </c>
      <c r="AS327" s="7">
        <f>IF(AND(AQ327=1,AR327=1),1,0)</f>
        <v/>
      </c>
      <c r="AT327" s="7">
        <f>IF(AND(AS327=1,J327="Corrective"),1,0)</f>
        <v/>
      </c>
      <c r="AU327" s="7">
        <f>IF(AND(AS327=1,J327="Préventive"),1,0)</f>
        <v/>
      </c>
      <c r="AV327" s="7">
        <f>IF(AND(AS327=1,Q327="Oui"),1,0)</f>
        <v/>
      </c>
      <c r="AW327" s="21">
        <f>IF(AND(AV327=1,AJ327&lt;&gt;""),AJ327,0)</f>
        <v/>
      </c>
      <c r="AX327" s="21">
        <f>IF(AND(AS327=1,Y327&lt;&gt;""),Y327,0)</f>
        <v/>
      </c>
      <c r="AY327" s="22">
        <f>IF(AND(AS327=1,AH327&lt;&gt;""),AH327,0)</f>
        <v/>
      </c>
      <c r="AZ327" s="22">
        <f>IF(AS327=1,SUM(AE327:AF327),0)</f>
        <v/>
      </c>
      <c r="BA327" s="22">
        <f>IF(AND(AS327=1,AC327="Hors forfait"),AY327,0)</f>
        <v/>
      </c>
      <c r="BB327" s="7">
        <f>IF(AND(AS327=1,AK327&lt;&gt;""),1,0)</f>
        <v/>
      </c>
      <c r="BC327" s="7">
        <f>IF(AND(BB327=1,AK327="Oui"),1,0)</f>
        <v/>
      </c>
      <c r="BD327" s="7">
        <f>IF(AND(AS327=1,AL327&lt;&gt;""),1,0)</f>
        <v/>
      </c>
      <c r="BE327" s="7">
        <f>IF(AND(BD327=1,AL327="Oui"),1,0)</f>
        <v/>
      </c>
      <c r="BF327" s="7">
        <f>IF(AND(AQ327=1,AM327="Non"),1,0)</f>
        <v/>
      </c>
      <c r="BG327" s="21">
        <f>IF(AND(BF327=1,Z327&lt;&gt;""),Z327,0)</f>
        <v/>
      </c>
      <c r="BH327" s="7">
        <f>IF(AND(BF327=1,AN327="Oui"),1,0)</f>
        <v/>
      </c>
      <c r="BI327" s="7">
        <f>IF(AS327=1,N327,"")</f>
        <v/>
      </c>
      <c r="BJ327" s="7">
        <f>IF(BF327=1,N327,"")</f>
        <v/>
      </c>
      <c r="BK327" s="7">
        <f>IF(BF327=1,M327,"")</f>
        <v/>
      </c>
      <c r="BL327" s="7">
        <f>IF(AR327=1,D327&amp;" | "&amp;J327,"")</f>
        <v/>
      </c>
      <c r="BM327" s="7">
        <f>IF(AND(AR327=1,AL327="Non"),D327,"")</f>
        <v/>
      </c>
      <c r="BN327" s="7">
        <f>IF(OR(AO327="",AO327="OK"),0,1)</f>
        <v/>
      </c>
    </row>
    <row r="328" ht="18" customHeight="1">
      <c r="A328" s="7" t="n"/>
      <c r="B328" s="7" t="n"/>
      <c r="C328" s="7" t="n"/>
      <c r="D328" s="7" t="n"/>
      <c r="E328" s="7" t="n"/>
      <c r="F328" s="7" t="n"/>
      <c r="G328" s="7" t="n"/>
      <c r="H328" s="7" t="n"/>
      <c r="I328" s="7" t="n"/>
      <c r="J328" s="7" t="n"/>
      <c r="K328" s="7" t="n"/>
      <c r="L328" s="7" t="n"/>
      <c r="M328" s="7" t="n"/>
      <c r="N328" s="7" t="n"/>
      <c r="O328" s="7" t="n"/>
      <c r="P328" s="7" t="n"/>
      <c r="Q328" s="7" t="n"/>
      <c r="R328" s="20" t="n"/>
      <c r="S328" s="16" t="n"/>
      <c r="T328" s="20" t="n"/>
      <c r="U328" s="20" t="n"/>
      <c r="V328" s="16" t="n"/>
      <c r="W328" s="16" t="n"/>
      <c r="X328" s="21" t="n"/>
      <c r="Y328" s="21" t="n"/>
      <c r="Z328" s="21" t="n"/>
      <c r="AA328" s="21" t="n"/>
      <c r="AB328" s="21" t="n"/>
      <c r="AC328" s="7" t="n"/>
      <c r="AD328" s="7" t="n"/>
      <c r="AE328" s="22" t="n"/>
      <c r="AF328" s="22" t="n"/>
      <c r="AG328" s="22" t="n"/>
      <c r="AH328" s="22">
        <f>IF(A328="","",SUM(AE328:AG328))</f>
        <v/>
      </c>
      <c r="AI328" s="21">
        <f>IF(AND(R328&lt;&gt;"",T328&lt;&gt;""),(T328-R328)*24,"")</f>
        <v/>
      </c>
      <c r="AJ328" s="21">
        <f>IF(AND(R328&lt;&gt;"",U328&lt;&gt;""),(U328-R328)*24,"")</f>
        <v/>
      </c>
      <c r="AK328" s="7">
        <f>IF(OR(AA328="",AI328=""),"",IF(AI328&lt;=AA328,"Oui","Non"))</f>
        <v/>
      </c>
      <c r="AL328" s="7">
        <f>IF(OR(AB328="",AJ328=""),"",IF(AJ328&lt;=AB328,"Oui","Non"))</f>
        <v/>
      </c>
      <c r="AM328" s="7">
        <f>IF(A328="","",IF(OR(N328="Réalisé",N328="Clôturé"),"Oui","Non"))</f>
        <v/>
      </c>
      <c r="AN328" s="7">
        <f>IF(AM328="","",IF(AND(AM328="Non",S328&lt;&gt;"",S328&lt;'Tableau de bord'!$C$7),"Oui","Non"))</f>
        <v/>
      </c>
      <c r="AO328" s="7">
        <f>IF(A328="","",IF(COUNTIF($A$5:$A$504,A328)&gt;1,"N° d’OT en double",IF(COUNTIF('Sites et équipements'!$D$5:$D$204,F328)=0,"Code installation inconnu",IF(OR(D328="",J328="",N328="",M328=""),"Champ obligatoire manquant",IF(AND(R328="",S328=""),"Date de demande ou planifiée manquante",IF(AND(AM328="Oui",V328=""),"Date de réalisation manquante",IF(AND(N328="Clôturé",W328=""),"Date de clôture manquante",IF(OR(AND(T328&lt;&gt;"",R328&lt;&gt;"",T328&lt;R328),AND(U328&lt;&gt;"",T328&lt;&gt;"",U328&lt;T328)),"Chronologie incohérente",IF(AND(Q328="Oui",U328=""),"Rétablissement non daté","OK")))))))))</f>
        <v/>
      </c>
      <c r="AP328" s="16">
        <f>IF(R328&lt;&gt;"",R328,IF(S328&lt;&gt;"",S328,""))</f>
        <v/>
      </c>
      <c r="AQ328" s="7">
        <f>IF(AND(A328&lt;&gt;"",OR('Tableau de bord'!$C$9="",D328='Tableau de bord'!$C$9),OR('Tableau de bord'!$C$10="",E328='Tableau de bord'!$C$10),OR('Tableau de bord'!$C$11="",G328='Tableau de bord'!$C$11),OR('Tableau de bord'!$C$12="",H328='Tableau de bord'!$C$12),OR('Tableau de bord'!$C$13="",J328='Tableau de bord'!$C$13),OR('Tableau de bord'!$C$14="",N328='Tableau de bord'!$C$14),OR('Tableau de bord'!$C$15="",M328='Tableau de bord'!$C$15),OR('Tableau de bord'!$C$16="",O328='Tableau de bord'!$C$16),OR('Tableau de bord'!$C$17="",AD328='Tableau de bord'!$C$17)),1,0)</f>
        <v/>
      </c>
      <c r="AR328" s="7">
        <f>IF(AND(A328&lt;&gt;"",AP328&lt;&gt;""),IF(AND(AP328&gt;='Tableau de bord'!$C$5,AP328&lt;'Tableau de bord'!$C$6+1),1,0),0)</f>
        <v/>
      </c>
      <c r="AS328" s="7">
        <f>IF(AND(AQ328=1,AR328=1),1,0)</f>
        <v/>
      </c>
      <c r="AT328" s="7">
        <f>IF(AND(AS328=1,J328="Corrective"),1,0)</f>
        <v/>
      </c>
      <c r="AU328" s="7">
        <f>IF(AND(AS328=1,J328="Préventive"),1,0)</f>
        <v/>
      </c>
      <c r="AV328" s="7">
        <f>IF(AND(AS328=1,Q328="Oui"),1,0)</f>
        <v/>
      </c>
      <c r="AW328" s="21">
        <f>IF(AND(AV328=1,AJ328&lt;&gt;""),AJ328,0)</f>
        <v/>
      </c>
      <c r="AX328" s="21">
        <f>IF(AND(AS328=1,Y328&lt;&gt;""),Y328,0)</f>
        <v/>
      </c>
      <c r="AY328" s="22">
        <f>IF(AND(AS328=1,AH328&lt;&gt;""),AH328,0)</f>
        <v/>
      </c>
      <c r="AZ328" s="22">
        <f>IF(AS328=1,SUM(AE328:AF328),0)</f>
        <v/>
      </c>
      <c r="BA328" s="22">
        <f>IF(AND(AS328=1,AC328="Hors forfait"),AY328,0)</f>
        <v/>
      </c>
      <c r="BB328" s="7">
        <f>IF(AND(AS328=1,AK328&lt;&gt;""),1,0)</f>
        <v/>
      </c>
      <c r="BC328" s="7">
        <f>IF(AND(BB328=1,AK328="Oui"),1,0)</f>
        <v/>
      </c>
      <c r="BD328" s="7">
        <f>IF(AND(AS328=1,AL328&lt;&gt;""),1,0)</f>
        <v/>
      </c>
      <c r="BE328" s="7">
        <f>IF(AND(BD328=1,AL328="Oui"),1,0)</f>
        <v/>
      </c>
      <c r="BF328" s="7">
        <f>IF(AND(AQ328=1,AM328="Non"),1,0)</f>
        <v/>
      </c>
      <c r="BG328" s="21">
        <f>IF(AND(BF328=1,Z328&lt;&gt;""),Z328,0)</f>
        <v/>
      </c>
      <c r="BH328" s="7">
        <f>IF(AND(BF328=1,AN328="Oui"),1,0)</f>
        <v/>
      </c>
      <c r="BI328" s="7">
        <f>IF(AS328=1,N328,"")</f>
        <v/>
      </c>
      <c r="BJ328" s="7">
        <f>IF(BF328=1,N328,"")</f>
        <v/>
      </c>
      <c r="BK328" s="7">
        <f>IF(BF328=1,M328,"")</f>
        <v/>
      </c>
      <c r="BL328" s="7">
        <f>IF(AR328=1,D328&amp;" | "&amp;J328,"")</f>
        <v/>
      </c>
      <c r="BM328" s="7">
        <f>IF(AND(AR328=1,AL328="Non"),D328,"")</f>
        <v/>
      </c>
      <c r="BN328" s="7">
        <f>IF(OR(AO328="",AO328="OK"),0,1)</f>
        <v/>
      </c>
    </row>
    <row r="329" ht="18" customHeight="1">
      <c r="A329" s="7" t="n"/>
      <c r="B329" s="7" t="n"/>
      <c r="C329" s="7" t="n"/>
      <c r="D329" s="7" t="n"/>
      <c r="E329" s="7" t="n"/>
      <c r="F329" s="7" t="n"/>
      <c r="G329" s="7" t="n"/>
      <c r="H329" s="7" t="n"/>
      <c r="I329" s="7" t="n"/>
      <c r="J329" s="7" t="n"/>
      <c r="K329" s="7" t="n"/>
      <c r="L329" s="7" t="n"/>
      <c r="M329" s="7" t="n"/>
      <c r="N329" s="7" t="n"/>
      <c r="O329" s="7" t="n"/>
      <c r="P329" s="7" t="n"/>
      <c r="Q329" s="7" t="n"/>
      <c r="R329" s="20" t="n"/>
      <c r="S329" s="16" t="n"/>
      <c r="T329" s="20" t="n"/>
      <c r="U329" s="20" t="n"/>
      <c r="V329" s="16" t="n"/>
      <c r="W329" s="16" t="n"/>
      <c r="X329" s="21" t="n"/>
      <c r="Y329" s="21" t="n"/>
      <c r="Z329" s="21" t="n"/>
      <c r="AA329" s="21" t="n"/>
      <c r="AB329" s="21" t="n"/>
      <c r="AC329" s="7" t="n"/>
      <c r="AD329" s="7" t="n"/>
      <c r="AE329" s="22" t="n"/>
      <c r="AF329" s="22" t="n"/>
      <c r="AG329" s="22" t="n"/>
      <c r="AH329" s="22">
        <f>IF(A329="","",SUM(AE329:AG329))</f>
        <v/>
      </c>
      <c r="AI329" s="21">
        <f>IF(AND(R329&lt;&gt;"",T329&lt;&gt;""),(T329-R329)*24,"")</f>
        <v/>
      </c>
      <c r="AJ329" s="21">
        <f>IF(AND(R329&lt;&gt;"",U329&lt;&gt;""),(U329-R329)*24,"")</f>
        <v/>
      </c>
      <c r="AK329" s="7">
        <f>IF(OR(AA329="",AI329=""),"",IF(AI329&lt;=AA329,"Oui","Non"))</f>
        <v/>
      </c>
      <c r="AL329" s="7">
        <f>IF(OR(AB329="",AJ329=""),"",IF(AJ329&lt;=AB329,"Oui","Non"))</f>
        <v/>
      </c>
      <c r="AM329" s="7">
        <f>IF(A329="","",IF(OR(N329="Réalisé",N329="Clôturé"),"Oui","Non"))</f>
        <v/>
      </c>
      <c r="AN329" s="7">
        <f>IF(AM329="","",IF(AND(AM329="Non",S329&lt;&gt;"",S329&lt;'Tableau de bord'!$C$7),"Oui","Non"))</f>
        <v/>
      </c>
      <c r="AO329" s="7">
        <f>IF(A329="","",IF(COUNTIF($A$5:$A$504,A329)&gt;1,"N° d’OT en double",IF(COUNTIF('Sites et équipements'!$D$5:$D$204,F329)=0,"Code installation inconnu",IF(OR(D329="",J329="",N329="",M329=""),"Champ obligatoire manquant",IF(AND(R329="",S329=""),"Date de demande ou planifiée manquante",IF(AND(AM329="Oui",V329=""),"Date de réalisation manquante",IF(AND(N329="Clôturé",W329=""),"Date de clôture manquante",IF(OR(AND(T329&lt;&gt;"",R329&lt;&gt;"",T329&lt;R329),AND(U329&lt;&gt;"",T329&lt;&gt;"",U329&lt;T329)),"Chronologie incohérente",IF(AND(Q329="Oui",U329=""),"Rétablissement non daté","OK")))))))))</f>
        <v/>
      </c>
      <c r="AP329" s="16">
        <f>IF(R329&lt;&gt;"",R329,IF(S329&lt;&gt;"",S329,""))</f>
        <v/>
      </c>
      <c r="AQ329" s="7">
        <f>IF(AND(A329&lt;&gt;"",OR('Tableau de bord'!$C$9="",D329='Tableau de bord'!$C$9),OR('Tableau de bord'!$C$10="",E329='Tableau de bord'!$C$10),OR('Tableau de bord'!$C$11="",G329='Tableau de bord'!$C$11),OR('Tableau de bord'!$C$12="",H329='Tableau de bord'!$C$12),OR('Tableau de bord'!$C$13="",J329='Tableau de bord'!$C$13),OR('Tableau de bord'!$C$14="",N329='Tableau de bord'!$C$14),OR('Tableau de bord'!$C$15="",M329='Tableau de bord'!$C$15),OR('Tableau de bord'!$C$16="",O329='Tableau de bord'!$C$16),OR('Tableau de bord'!$C$17="",AD329='Tableau de bord'!$C$17)),1,0)</f>
        <v/>
      </c>
      <c r="AR329" s="7">
        <f>IF(AND(A329&lt;&gt;"",AP329&lt;&gt;""),IF(AND(AP329&gt;='Tableau de bord'!$C$5,AP329&lt;'Tableau de bord'!$C$6+1),1,0),0)</f>
        <v/>
      </c>
      <c r="AS329" s="7">
        <f>IF(AND(AQ329=1,AR329=1),1,0)</f>
        <v/>
      </c>
      <c r="AT329" s="7">
        <f>IF(AND(AS329=1,J329="Corrective"),1,0)</f>
        <v/>
      </c>
      <c r="AU329" s="7">
        <f>IF(AND(AS329=1,J329="Préventive"),1,0)</f>
        <v/>
      </c>
      <c r="AV329" s="7">
        <f>IF(AND(AS329=1,Q329="Oui"),1,0)</f>
        <v/>
      </c>
      <c r="AW329" s="21">
        <f>IF(AND(AV329=1,AJ329&lt;&gt;""),AJ329,0)</f>
        <v/>
      </c>
      <c r="AX329" s="21">
        <f>IF(AND(AS329=1,Y329&lt;&gt;""),Y329,0)</f>
        <v/>
      </c>
      <c r="AY329" s="22">
        <f>IF(AND(AS329=1,AH329&lt;&gt;""),AH329,0)</f>
        <v/>
      </c>
      <c r="AZ329" s="22">
        <f>IF(AS329=1,SUM(AE329:AF329),0)</f>
        <v/>
      </c>
      <c r="BA329" s="22">
        <f>IF(AND(AS329=1,AC329="Hors forfait"),AY329,0)</f>
        <v/>
      </c>
      <c r="BB329" s="7">
        <f>IF(AND(AS329=1,AK329&lt;&gt;""),1,0)</f>
        <v/>
      </c>
      <c r="BC329" s="7">
        <f>IF(AND(BB329=1,AK329="Oui"),1,0)</f>
        <v/>
      </c>
      <c r="BD329" s="7">
        <f>IF(AND(AS329=1,AL329&lt;&gt;""),1,0)</f>
        <v/>
      </c>
      <c r="BE329" s="7">
        <f>IF(AND(BD329=1,AL329="Oui"),1,0)</f>
        <v/>
      </c>
      <c r="BF329" s="7">
        <f>IF(AND(AQ329=1,AM329="Non"),1,0)</f>
        <v/>
      </c>
      <c r="BG329" s="21">
        <f>IF(AND(BF329=1,Z329&lt;&gt;""),Z329,0)</f>
        <v/>
      </c>
      <c r="BH329" s="7">
        <f>IF(AND(BF329=1,AN329="Oui"),1,0)</f>
        <v/>
      </c>
      <c r="BI329" s="7">
        <f>IF(AS329=1,N329,"")</f>
        <v/>
      </c>
      <c r="BJ329" s="7">
        <f>IF(BF329=1,N329,"")</f>
        <v/>
      </c>
      <c r="BK329" s="7">
        <f>IF(BF329=1,M329,"")</f>
        <v/>
      </c>
      <c r="BL329" s="7">
        <f>IF(AR329=1,D329&amp;" | "&amp;J329,"")</f>
        <v/>
      </c>
      <c r="BM329" s="7">
        <f>IF(AND(AR329=1,AL329="Non"),D329,"")</f>
        <v/>
      </c>
      <c r="BN329" s="7">
        <f>IF(OR(AO329="",AO329="OK"),0,1)</f>
        <v/>
      </c>
    </row>
    <row r="330" ht="18" customHeight="1">
      <c r="A330" s="7" t="n"/>
      <c r="B330" s="7" t="n"/>
      <c r="C330" s="7" t="n"/>
      <c r="D330" s="7" t="n"/>
      <c r="E330" s="7" t="n"/>
      <c r="F330" s="7" t="n"/>
      <c r="G330" s="7" t="n"/>
      <c r="H330" s="7" t="n"/>
      <c r="I330" s="7" t="n"/>
      <c r="J330" s="7" t="n"/>
      <c r="K330" s="7" t="n"/>
      <c r="L330" s="7" t="n"/>
      <c r="M330" s="7" t="n"/>
      <c r="N330" s="7" t="n"/>
      <c r="O330" s="7" t="n"/>
      <c r="P330" s="7" t="n"/>
      <c r="Q330" s="7" t="n"/>
      <c r="R330" s="20" t="n"/>
      <c r="S330" s="16" t="n"/>
      <c r="T330" s="20" t="n"/>
      <c r="U330" s="20" t="n"/>
      <c r="V330" s="16" t="n"/>
      <c r="W330" s="16" t="n"/>
      <c r="X330" s="21" t="n"/>
      <c r="Y330" s="21" t="n"/>
      <c r="Z330" s="21" t="n"/>
      <c r="AA330" s="21" t="n"/>
      <c r="AB330" s="21" t="n"/>
      <c r="AC330" s="7" t="n"/>
      <c r="AD330" s="7" t="n"/>
      <c r="AE330" s="22" t="n"/>
      <c r="AF330" s="22" t="n"/>
      <c r="AG330" s="22" t="n"/>
      <c r="AH330" s="22">
        <f>IF(A330="","",SUM(AE330:AG330))</f>
        <v/>
      </c>
      <c r="AI330" s="21">
        <f>IF(AND(R330&lt;&gt;"",T330&lt;&gt;""),(T330-R330)*24,"")</f>
        <v/>
      </c>
      <c r="AJ330" s="21">
        <f>IF(AND(R330&lt;&gt;"",U330&lt;&gt;""),(U330-R330)*24,"")</f>
        <v/>
      </c>
      <c r="AK330" s="7">
        <f>IF(OR(AA330="",AI330=""),"",IF(AI330&lt;=AA330,"Oui","Non"))</f>
        <v/>
      </c>
      <c r="AL330" s="7">
        <f>IF(OR(AB330="",AJ330=""),"",IF(AJ330&lt;=AB330,"Oui","Non"))</f>
        <v/>
      </c>
      <c r="AM330" s="7">
        <f>IF(A330="","",IF(OR(N330="Réalisé",N330="Clôturé"),"Oui","Non"))</f>
        <v/>
      </c>
      <c r="AN330" s="7">
        <f>IF(AM330="","",IF(AND(AM330="Non",S330&lt;&gt;"",S330&lt;'Tableau de bord'!$C$7),"Oui","Non"))</f>
        <v/>
      </c>
      <c r="AO330" s="7">
        <f>IF(A330="","",IF(COUNTIF($A$5:$A$504,A330)&gt;1,"N° d’OT en double",IF(COUNTIF('Sites et équipements'!$D$5:$D$204,F330)=0,"Code installation inconnu",IF(OR(D330="",J330="",N330="",M330=""),"Champ obligatoire manquant",IF(AND(R330="",S330=""),"Date de demande ou planifiée manquante",IF(AND(AM330="Oui",V330=""),"Date de réalisation manquante",IF(AND(N330="Clôturé",W330=""),"Date de clôture manquante",IF(OR(AND(T330&lt;&gt;"",R330&lt;&gt;"",T330&lt;R330),AND(U330&lt;&gt;"",T330&lt;&gt;"",U330&lt;T330)),"Chronologie incohérente",IF(AND(Q330="Oui",U330=""),"Rétablissement non daté","OK")))))))))</f>
        <v/>
      </c>
      <c r="AP330" s="16">
        <f>IF(R330&lt;&gt;"",R330,IF(S330&lt;&gt;"",S330,""))</f>
        <v/>
      </c>
      <c r="AQ330" s="7">
        <f>IF(AND(A330&lt;&gt;"",OR('Tableau de bord'!$C$9="",D330='Tableau de bord'!$C$9),OR('Tableau de bord'!$C$10="",E330='Tableau de bord'!$C$10),OR('Tableau de bord'!$C$11="",G330='Tableau de bord'!$C$11),OR('Tableau de bord'!$C$12="",H330='Tableau de bord'!$C$12),OR('Tableau de bord'!$C$13="",J330='Tableau de bord'!$C$13),OR('Tableau de bord'!$C$14="",N330='Tableau de bord'!$C$14),OR('Tableau de bord'!$C$15="",M330='Tableau de bord'!$C$15),OR('Tableau de bord'!$C$16="",O330='Tableau de bord'!$C$16),OR('Tableau de bord'!$C$17="",AD330='Tableau de bord'!$C$17)),1,0)</f>
        <v/>
      </c>
      <c r="AR330" s="7">
        <f>IF(AND(A330&lt;&gt;"",AP330&lt;&gt;""),IF(AND(AP330&gt;='Tableau de bord'!$C$5,AP330&lt;'Tableau de bord'!$C$6+1),1,0),0)</f>
        <v/>
      </c>
      <c r="AS330" s="7">
        <f>IF(AND(AQ330=1,AR330=1),1,0)</f>
        <v/>
      </c>
      <c r="AT330" s="7">
        <f>IF(AND(AS330=1,J330="Corrective"),1,0)</f>
        <v/>
      </c>
      <c r="AU330" s="7">
        <f>IF(AND(AS330=1,J330="Préventive"),1,0)</f>
        <v/>
      </c>
      <c r="AV330" s="7">
        <f>IF(AND(AS330=1,Q330="Oui"),1,0)</f>
        <v/>
      </c>
      <c r="AW330" s="21">
        <f>IF(AND(AV330=1,AJ330&lt;&gt;""),AJ330,0)</f>
        <v/>
      </c>
      <c r="AX330" s="21">
        <f>IF(AND(AS330=1,Y330&lt;&gt;""),Y330,0)</f>
        <v/>
      </c>
      <c r="AY330" s="22">
        <f>IF(AND(AS330=1,AH330&lt;&gt;""),AH330,0)</f>
        <v/>
      </c>
      <c r="AZ330" s="22">
        <f>IF(AS330=1,SUM(AE330:AF330),0)</f>
        <v/>
      </c>
      <c r="BA330" s="22">
        <f>IF(AND(AS330=1,AC330="Hors forfait"),AY330,0)</f>
        <v/>
      </c>
      <c r="BB330" s="7">
        <f>IF(AND(AS330=1,AK330&lt;&gt;""),1,0)</f>
        <v/>
      </c>
      <c r="BC330" s="7">
        <f>IF(AND(BB330=1,AK330="Oui"),1,0)</f>
        <v/>
      </c>
      <c r="BD330" s="7">
        <f>IF(AND(AS330=1,AL330&lt;&gt;""),1,0)</f>
        <v/>
      </c>
      <c r="BE330" s="7">
        <f>IF(AND(BD330=1,AL330="Oui"),1,0)</f>
        <v/>
      </c>
      <c r="BF330" s="7">
        <f>IF(AND(AQ330=1,AM330="Non"),1,0)</f>
        <v/>
      </c>
      <c r="BG330" s="21">
        <f>IF(AND(BF330=1,Z330&lt;&gt;""),Z330,0)</f>
        <v/>
      </c>
      <c r="BH330" s="7">
        <f>IF(AND(BF330=1,AN330="Oui"),1,0)</f>
        <v/>
      </c>
      <c r="BI330" s="7">
        <f>IF(AS330=1,N330,"")</f>
        <v/>
      </c>
      <c r="BJ330" s="7">
        <f>IF(BF330=1,N330,"")</f>
        <v/>
      </c>
      <c r="BK330" s="7">
        <f>IF(BF330=1,M330,"")</f>
        <v/>
      </c>
      <c r="BL330" s="7">
        <f>IF(AR330=1,D330&amp;" | "&amp;J330,"")</f>
        <v/>
      </c>
      <c r="BM330" s="7">
        <f>IF(AND(AR330=1,AL330="Non"),D330,"")</f>
        <v/>
      </c>
      <c r="BN330" s="7">
        <f>IF(OR(AO330="",AO330="OK"),0,1)</f>
        <v/>
      </c>
    </row>
    <row r="331" ht="18" customHeight="1">
      <c r="A331" s="7" t="n"/>
      <c r="B331" s="7" t="n"/>
      <c r="C331" s="7" t="n"/>
      <c r="D331" s="7" t="n"/>
      <c r="E331" s="7" t="n"/>
      <c r="F331" s="7" t="n"/>
      <c r="G331" s="7" t="n"/>
      <c r="H331" s="7" t="n"/>
      <c r="I331" s="7" t="n"/>
      <c r="J331" s="7" t="n"/>
      <c r="K331" s="7" t="n"/>
      <c r="L331" s="7" t="n"/>
      <c r="M331" s="7" t="n"/>
      <c r="N331" s="7" t="n"/>
      <c r="O331" s="7" t="n"/>
      <c r="P331" s="7" t="n"/>
      <c r="Q331" s="7" t="n"/>
      <c r="R331" s="20" t="n"/>
      <c r="S331" s="16" t="n"/>
      <c r="T331" s="20" t="n"/>
      <c r="U331" s="20" t="n"/>
      <c r="V331" s="16" t="n"/>
      <c r="W331" s="16" t="n"/>
      <c r="X331" s="21" t="n"/>
      <c r="Y331" s="21" t="n"/>
      <c r="Z331" s="21" t="n"/>
      <c r="AA331" s="21" t="n"/>
      <c r="AB331" s="21" t="n"/>
      <c r="AC331" s="7" t="n"/>
      <c r="AD331" s="7" t="n"/>
      <c r="AE331" s="22" t="n"/>
      <c r="AF331" s="22" t="n"/>
      <c r="AG331" s="22" t="n"/>
      <c r="AH331" s="22">
        <f>IF(A331="","",SUM(AE331:AG331))</f>
        <v/>
      </c>
      <c r="AI331" s="21">
        <f>IF(AND(R331&lt;&gt;"",T331&lt;&gt;""),(T331-R331)*24,"")</f>
        <v/>
      </c>
      <c r="AJ331" s="21">
        <f>IF(AND(R331&lt;&gt;"",U331&lt;&gt;""),(U331-R331)*24,"")</f>
        <v/>
      </c>
      <c r="AK331" s="7">
        <f>IF(OR(AA331="",AI331=""),"",IF(AI331&lt;=AA331,"Oui","Non"))</f>
        <v/>
      </c>
      <c r="AL331" s="7">
        <f>IF(OR(AB331="",AJ331=""),"",IF(AJ331&lt;=AB331,"Oui","Non"))</f>
        <v/>
      </c>
      <c r="AM331" s="7">
        <f>IF(A331="","",IF(OR(N331="Réalisé",N331="Clôturé"),"Oui","Non"))</f>
        <v/>
      </c>
      <c r="AN331" s="7">
        <f>IF(AM331="","",IF(AND(AM331="Non",S331&lt;&gt;"",S331&lt;'Tableau de bord'!$C$7),"Oui","Non"))</f>
        <v/>
      </c>
      <c r="AO331" s="7">
        <f>IF(A331="","",IF(COUNTIF($A$5:$A$504,A331)&gt;1,"N° d’OT en double",IF(COUNTIF('Sites et équipements'!$D$5:$D$204,F331)=0,"Code installation inconnu",IF(OR(D331="",J331="",N331="",M331=""),"Champ obligatoire manquant",IF(AND(R331="",S331=""),"Date de demande ou planifiée manquante",IF(AND(AM331="Oui",V331=""),"Date de réalisation manquante",IF(AND(N331="Clôturé",W331=""),"Date de clôture manquante",IF(OR(AND(T331&lt;&gt;"",R331&lt;&gt;"",T331&lt;R331),AND(U331&lt;&gt;"",T331&lt;&gt;"",U331&lt;T331)),"Chronologie incohérente",IF(AND(Q331="Oui",U331=""),"Rétablissement non daté","OK")))))))))</f>
        <v/>
      </c>
      <c r="AP331" s="16">
        <f>IF(R331&lt;&gt;"",R331,IF(S331&lt;&gt;"",S331,""))</f>
        <v/>
      </c>
      <c r="AQ331" s="7">
        <f>IF(AND(A331&lt;&gt;"",OR('Tableau de bord'!$C$9="",D331='Tableau de bord'!$C$9),OR('Tableau de bord'!$C$10="",E331='Tableau de bord'!$C$10),OR('Tableau de bord'!$C$11="",G331='Tableau de bord'!$C$11),OR('Tableau de bord'!$C$12="",H331='Tableau de bord'!$C$12),OR('Tableau de bord'!$C$13="",J331='Tableau de bord'!$C$13),OR('Tableau de bord'!$C$14="",N331='Tableau de bord'!$C$14),OR('Tableau de bord'!$C$15="",M331='Tableau de bord'!$C$15),OR('Tableau de bord'!$C$16="",O331='Tableau de bord'!$C$16),OR('Tableau de bord'!$C$17="",AD331='Tableau de bord'!$C$17)),1,0)</f>
        <v/>
      </c>
      <c r="AR331" s="7">
        <f>IF(AND(A331&lt;&gt;"",AP331&lt;&gt;""),IF(AND(AP331&gt;='Tableau de bord'!$C$5,AP331&lt;'Tableau de bord'!$C$6+1),1,0),0)</f>
        <v/>
      </c>
      <c r="AS331" s="7">
        <f>IF(AND(AQ331=1,AR331=1),1,0)</f>
        <v/>
      </c>
      <c r="AT331" s="7">
        <f>IF(AND(AS331=1,J331="Corrective"),1,0)</f>
        <v/>
      </c>
      <c r="AU331" s="7">
        <f>IF(AND(AS331=1,J331="Préventive"),1,0)</f>
        <v/>
      </c>
      <c r="AV331" s="7">
        <f>IF(AND(AS331=1,Q331="Oui"),1,0)</f>
        <v/>
      </c>
      <c r="AW331" s="21">
        <f>IF(AND(AV331=1,AJ331&lt;&gt;""),AJ331,0)</f>
        <v/>
      </c>
      <c r="AX331" s="21">
        <f>IF(AND(AS331=1,Y331&lt;&gt;""),Y331,0)</f>
        <v/>
      </c>
      <c r="AY331" s="22">
        <f>IF(AND(AS331=1,AH331&lt;&gt;""),AH331,0)</f>
        <v/>
      </c>
      <c r="AZ331" s="22">
        <f>IF(AS331=1,SUM(AE331:AF331),0)</f>
        <v/>
      </c>
      <c r="BA331" s="22">
        <f>IF(AND(AS331=1,AC331="Hors forfait"),AY331,0)</f>
        <v/>
      </c>
      <c r="BB331" s="7">
        <f>IF(AND(AS331=1,AK331&lt;&gt;""),1,0)</f>
        <v/>
      </c>
      <c r="BC331" s="7">
        <f>IF(AND(BB331=1,AK331="Oui"),1,0)</f>
        <v/>
      </c>
      <c r="BD331" s="7">
        <f>IF(AND(AS331=1,AL331&lt;&gt;""),1,0)</f>
        <v/>
      </c>
      <c r="BE331" s="7">
        <f>IF(AND(BD331=1,AL331="Oui"),1,0)</f>
        <v/>
      </c>
      <c r="BF331" s="7">
        <f>IF(AND(AQ331=1,AM331="Non"),1,0)</f>
        <v/>
      </c>
      <c r="BG331" s="21">
        <f>IF(AND(BF331=1,Z331&lt;&gt;""),Z331,0)</f>
        <v/>
      </c>
      <c r="BH331" s="7">
        <f>IF(AND(BF331=1,AN331="Oui"),1,0)</f>
        <v/>
      </c>
      <c r="BI331" s="7">
        <f>IF(AS331=1,N331,"")</f>
        <v/>
      </c>
      <c r="BJ331" s="7">
        <f>IF(BF331=1,N331,"")</f>
        <v/>
      </c>
      <c r="BK331" s="7">
        <f>IF(BF331=1,M331,"")</f>
        <v/>
      </c>
      <c r="BL331" s="7">
        <f>IF(AR331=1,D331&amp;" | "&amp;J331,"")</f>
        <v/>
      </c>
      <c r="BM331" s="7">
        <f>IF(AND(AR331=1,AL331="Non"),D331,"")</f>
        <v/>
      </c>
      <c r="BN331" s="7">
        <f>IF(OR(AO331="",AO331="OK"),0,1)</f>
        <v/>
      </c>
    </row>
    <row r="332" ht="18" customHeight="1">
      <c r="A332" s="7" t="n"/>
      <c r="B332" s="7" t="n"/>
      <c r="C332" s="7" t="n"/>
      <c r="D332" s="7" t="n"/>
      <c r="E332" s="7" t="n"/>
      <c r="F332" s="7" t="n"/>
      <c r="G332" s="7" t="n"/>
      <c r="H332" s="7" t="n"/>
      <c r="I332" s="7" t="n"/>
      <c r="J332" s="7" t="n"/>
      <c r="K332" s="7" t="n"/>
      <c r="L332" s="7" t="n"/>
      <c r="M332" s="7" t="n"/>
      <c r="N332" s="7" t="n"/>
      <c r="O332" s="7" t="n"/>
      <c r="P332" s="7" t="n"/>
      <c r="Q332" s="7" t="n"/>
      <c r="R332" s="20" t="n"/>
      <c r="S332" s="16" t="n"/>
      <c r="T332" s="20" t="n"/>
      <c r="U332" s="20" t="n"/>
      <c r="V332" s="16" t="n"/>
      <c r="W332" s="16" t="n"/>
      <c r="X332" s="21" t="n"/>
      <c r="Y332" s="21" t="n"/>
      <c r="Z332" s="21" t="n"/>
      <c r="AA332" s="21" t="n"/>
      <c r="AB332" s="21" t="n"/>
      <c r="AC332" s="7" t="n"/>
      <c r="AD332" s="7" t="n"/>
      <c r="AE332" s="22" t="n"/>
      <c r="AF332" s="22" t="n"/>
      <c r="AG332" s="22" t="n"/>
      <c r="AH332" s="22">
        <f>IF(A332="","",SUM(AE332:AG332))</f>
        <v/>
      </c>
      <c r="AI332" s="21">
        <f>IF(AND(R332&lt;&gt;"",T332&lt;&gt;""),(T332-R332)*24,"")</f>
        <v/>
      </c>
      <c r="AJ332" s="21">
        <f>IF(AND(R332&lt;&gt;"",U332&lt;&gt;""),(U332-R332)*24,"")</f>
        <v/>
      </c>
      <c r="AK332" s="7">
        <f>IF(OR(AA332="",AI332=""),"",IF(AI332&lt;=AA332,"Oui","Non"))</f>
        <v/>
      </c>
      <c r="AL332" s="7">
        <f>IF(OR(AB332="",AJ332=""),"",IF(AJ332&lt;=AB332,"Oui","Non"))</f>
        <v/>
      </c>
      <c r="AM332" s="7">
        <f>IF(A332="","",IF(OR(N332="Réalisé",N332="Clôturé"),"Oui","Non"))</f>
        <v/>
      </c>
      <c r="AN332" s="7">
        <f>IF(AM332="","",IF(AND(AM332="Non",S332&lt;&gt;"",S332&lt;'Tableau de bord'!$C$7),"Oui","Non"))</f>
        <v/>
      </c>
      <c r="AO332" s="7">
        <f>IF(A332="","",IF(COUNTIF($A$5:$A$504,A332)&gt;1,"N° d’OT en double",IF(COUNTIF('Sites et équipements'!$D$5:$D$204,F332)=0,"Code installation inconnu",IF(OR(D332="",J332="",N332="",M332=""),"Champ obligatoire manquant",IF(AND(R332="",S332=""),"Date de demande ou planifiée manquante",IF(AND(AM332="Oui",V332=""),"Date de réalisation manquante",IF(AND(N332="Clôturé",W332=""),"Date de clôture manquante",IF(OR(AND(T332&lt;&gt;"",R332&lt;&gt;"",T332&lt;R332),AND(U332&lt;&gt;"",T332&lt;&gt;"",U332&lt;T332)),"Chronologie incohérente",IF(AND(Q332="Oui",U332=""),"Rétablissement non daté","OK")))))))))</f>
        <v/>
      </c>
      <c r="AP332" s="16">
        <f>IF(R332&lt;&gt;"",R332,IF(S332&lt;&gt;"",S332,""))</f>
        <v/>
      </c>
      <c r="AQ332" s="7">
        <f>IF(AND(A332&lt;&gt;"",OR('Tableau de bord'!$C$9="",D332='Tableau de bord'!$C$9),OR('Tableau de bord'!$C$10="",E332='Tableau de bord'!$C$10),OR('Tableau de bord'!$C$11="",G332='Tableau de bord'!$C$11),OR('Tableau de bord'!$C$12="",H332='Tableau de bord'!$C$12),OR('Tableau de bord'!$C$13="",J332='Tableau de bord'!$C$13),OR('Tableau de bord'!$C$14="",N332='Tableau de bord'!$C$14),OR('Tableau de bord'!$C$15="",M332='Tableau de bord'!$C$15),OR('Tableau de bord'!$C$16="",O332='Tableau de bord'!$C$16),OR('Tableau de bord'!$C$17="",AD332='Tableau de bord'!$C$17)),1,0)</f>
        <v/>
      </c>
      <c r="AR332" s="7">
        <f>IF(AND(A332&lt;&gt;"",AP332&lt;&gt;""),IF(AND(AP332&gt;='Tableau de bord'!$C$5,AP332&lt;'Tableau de bord'!$C$6+1),1,0),0)</f>
        <v/>
      </c>
      <c r="AS332" s="7">
        <f>IF(AND(AQ332=1,AR332=1),1,0)</f>
        <v/>
      </c>
      <c r="AT332" s="7">
        <f>IF(AND(AS332=1,J332="Corrective"),1,0)</f>
        <v/>
      </c>
      <c r="AU332" s="7">
        <f>IF(AND(AS332=1,J332="Préventive"),1,0)</f>
        <v/>
      </c>
      <c r="AV332" s="7">
        <f>IF(AND(AS332=1,Q332="Oui"),1,0)</f>
        <v/>
      </c>
      <c r="AW332" s="21">
        <f>IF(AND(AV332=1,AJ332&lt;&gt;""),AJ332,0)</f>
        <v/>
      </c>
      <c r="AX332" s="21">
        <f>IF(AND(AS332=1,Y332&lt;&gt;""),Y332,0)</f>
        <v/>
      </c>
      <c r="AY332" s="22">
        <f>IF(AND(AS332=1,AH332&lt;&gt;""),AH332,0)</f>
        <v/>
      </c>
      <c r="AZ332" s="22">
        <f>IF(AS332=1,SUM(AE332:AF332),0)</f>
        <v/>
      </c>
      <c r="BA332" s="22">
        <f>IF(AND(AS332=1,AC332="Hors forfait"),AY332,0)</f>
        <v/>
      </c>
      <c r="BB332" s="7">
        <f>IF(AND(AS332=1,AK332&lt;&gt;""),1,0)</f>
        <v/>
      </c>
      <c r="BC332" s="7">
        <f>IF(AND(BB332=1,AK332="Oui"),1,0)</f>
        <v/>
      </c>
      <c r="BD332" s="7">
        <f>IF(AND(AS332=1,AL332&lt;&gt;""),1,0)</f>
        <v/>
      </c>
      <c r="BE332" s="7">
        <f>IF(AND(BD332=1,AL332="Oui"),1,0)</f>
        <v/>
      </c>
      <c r="BF332" s="7">
        <f>IF(AND(AQ332=1,AM332="Non"),1,0)</f>
        <v/>
      </c>
      <c r="BG332" s="21">
        <f>IF(AND(BF332=1,Z332&lt;&gt;""),Z332,0)</f>
        <v/>
      </c>
      <c r="BH332" s="7">
        <f>IF(AND(BF332=1,AN332="Oui"),1,0)</f>
        <v/>
      </c>
      <c r="BI332" s="7">
        <f>IF(AS332=1,N332,"")</f>
        <v/>
      </c>
      <c r="BJ332" s="7">
        <f>IF(BF332=1,N332,"")</f>
        <v/>
      </c>
      <c r="BK332" s="7">
        <f>IF(BF332=1,M332,"")</f>
        <v/>
      </c>
      <c r="BL332" s="7">
        <f>IF(AR332=1,D332&amp;" | "&amp;J332,"")</f>
        <v/>
      </c>
      <c r="BM332" s="7">
        <f>IF(AND(AR332=1,AL332="Non"),D332,"")</f>
        <v/>
      </c>
      <c r="BN332" s="7">
        <f>IF(OR(AO332="",AO332="OK"),0,1)</f>
        <v/>
      </c>
    </row>
    <row r="333" ht="18" customHeight="1">
      <c r="A333" s="7" t="n"/>
      <c r="B333" s="7" t="n"/>
      <c r="C333" s="7" t="n"/>
      <c r="D333" s="7" t="n"/>
      <c r="E333" s="7" t="n"/>
      <c r="F333" s="7" t="n"/>
      <c r="G333" s="7" t="n"/>
      <c r="H333" s="7" t="n"/>
      <c r="I333" s="7" t="n"/>
      <c r="J333" s="7" t="n"/>
      <c r="K333" s="7" t="n"/>
      <c r="L333" s="7" t="n"/>
      <c r="M333" s="7" t="n"/>
      <c r="N333" s="7" t="n"/>
      <c r="O333" s="7" t="n"/>
      <c r="P333" s="7" t="n"/>
      <c r="Q333" s="7" t="n"/>
      <c r="R333" s="20" t="n"/>
      <c r="S333" s="16" t="n"/>
      <c r="T333" s="20" t="n"/>
      <c r="U333" s="20" t="n"/>
      <c r="V333" s="16" t="n"/>
      <c r="W333" s="16" t="n"/>
      <c r="X333" s="21" t="n"/>
      <c r="Y333" s="21" t="n"/>
      <c r="Z333" s="21" t="n"/>
      <c r="AA333" s="21" t="n"/>
      <c r="AB333" s="21" t="n"/>
      <c r="AC333" s="7" t="n"/>
      <c r="AD333" s="7" t="n"/>
      <c r="AE333" s="22" t="n"/>
      <c r="AF333" s="22" t="n"/>
      <c r="AG333" s="22" t="n"/>
      <c r="AH333" s="22">
        <f>IF(A333="","",SUM(AE333:AG333))</f>
        <v/>
      </c>
      <c r="AI333" s="21">
        <f>IF(AND(R333&lt;&gt;"",T333&lt;&gt;""),(T333-R333)*24,"")</f>
        <v/>
      </c>
      <c r="AJ333" s="21">
        <f>IF(AND(R333&lt;&gt;"",U333&lt;&gt;""),(U333-R333)*24,"")</f>
        <v/>
      </c>
      <c r="AK333" s="7">
        <f>IF(OR(AA333="",AI333=""),"",IF(AI333&lt;=AA333,"Oui","Non"))</f>
        <v/>
      </c>
      <c r="AL333" s="7">
        <f>IF(OR(AB333="",AJ333=""),"",IF(AJ333&lt;=AB333,"Oui","Non"))</f>
        <v/>
      </c>
      <c r="AM333" s="7">
        <f>IF(A333="","",IF(OR(N333="Réalisé",N333="Clôturé"),"Oui","Non"))</f>
        <v/>
      </c>
      <c r="AN333" s="7">
        <f>IF(AM333="","",IF(AND(AM333="Non",S333&lt;&gt;"",S333&lt;'Tableau de bord'!$C$7),"Oui","Non"))</f>
        <v/>
      </c>
      <c r="AO333" s="7">
        <f>IF(A333="","",IF(COUNTIF($A$5:$A$504,A333)&gt;1,"N° d’OT en double",IF(COUNTIF('Sites et équipements'!$D$5:$D$204,F333)=0,"Code installation inconnu",IF(OR(D333="",J333="",N333="",M333=""),"Champ obligatoire manquant",IF(AND(R333="",S333=""),"Date de demande ou planifiée manquante",IF(AND(AM333="Oui",V333=""),"Date de réalisation manquante",IF(AND(N333="Clôturé",W333=""),"Date de clôture manquante",IF(OR(AND(T333&lt;&gt;"",R333&lt;&gt;"",T333&lt;R333),AND(U333&lt;&gt;"",T333&lt;&gt;"",U333&lt;T333)),"Chronologie incohérente",IF(AND(Q333="Oui",U333=""),"Rétablissement non daté","OK")))))))))</f>
        <v/>
      </c>
      <c r="AP333" s="16">
        <f>IF(R333&lt;&gt;"",R333,IF(S333&lt;&gt;"",S333,""))</f>
        <v/>
      </c>
      <c r="AQ333" s="7">
        <f>IF(AND(A333&lt;&gt;"",OR('Tableau de bord'!$C$9="",D333='Tableau de bord'!$C$9),OR('Tableau de bord'!$C$10="",E333='Tableau de bord'!$C$10),OR('Tableau de bord'!$C$11="",G333='Tableau de bord'!$C$11),OR('Tableau de bord'!$C$12="",H333='Tableau de bord'!$C$12),OR('Tableau de bord'!$C$13="",J333='Tableau de bord'!$C$13),OR('Tableau de bord'!$C$14="",N333='Tableau de bord'!$C$14),OR('Tableau de bord'!$C$15="",M333='Tableau de bord'!$C$15),OR('Tableau de bord'!$C$16="",O333='Tableau de bord'!$C$16),OR('Tableau de bord'!$C$17="",AD333='Tableau de bord'!$C$17)),1,0)</f>
        <v/>
      </c>
      <c r="AR333" s="7">
        <f>IF(AND(A333&lt;&gt;"",AP333&lt;&gt;""),IF(AND(AP333&gt;='Tableau de bord'!$C$5,AP333&lt;'Tableau de bord'!$C$6+1),1,0),0)</f>
        <v/>
      </c>
      <c r="AS333" s="7">
        <f>IF(AND(AQ333=1,AR333=1),1,0)</f>
        <v/>
      </c>
      <c r="AT333" s="7">
        <f>IF(AND(AS333=1,J333="Corrective"),1,0)</f>
        <v/>
      </c>
      <c r="AU333" s="7">
        <f>IF(AND(AS333=1,J333="Préventive"),1,0)</f>
        <v/>
      </c>
      <c r="AV333" s="7">
        <f>IF(AND(AS333=1,Q333="Oui"),1,0)</f>
        <v/>
      </c>
      <c r="AW333" s="21">
        <f>IF(AND(AV333=1,AJ333&lt;&gt;""),AJ333,0)</f>
        <v/>
      </c>
      <c r="AX333" s="21">
        <f>IF(AND(AS333=1,Y333&lt;&gt;""),Y333,0)</f>
        <v/>
      </c>
      <c r="AY333" s="22">
        <f>IF(AND(AS333=1,AH333&lt;&gt;""),AH333,0)</f>
        <v/>
      </c>
      <c r="AZ333" s="22">
        <f>IF(AS333=1,SUM(AE333:AF333),0)</f>
        <v/>
      </c>
      <c r="BA333" s="22">
        <f>IF(AND(AS333=1,AC333="Hors forfait"),AY333,0)</f>
        <v/>
      </c>
      <c r="BB333" s="7">
        <f>IF(AND(AS333=1,AK333&lt;&gt;""),1,0)</f>
        <v/>
      </c>
      <c r="BC333" s="7">
        <f>IF(AND(BB333=1,AK333="Oui"),1,0)</f>
        <v/>
      </c>
      <c r="BD333" s="7">
        <f>IF(AND(AS333=1,AL333&lt;&gt;""),1,0)</f>
        <v/>
      </c>
      <c r="BE333" s="7">
        <f>IF(AND(BD333=1,AL333="Oui"),1,0)</f>
        <v/>
      </c>
      <c r="BF333" s="7">
        <f>IF(AND(AQ333=1,AM333="Non"),1,0)</f>
        <v/>
      </c>
      <c r="BG333" s="21">
        <f>IF(AND(BF333=1,Z333&lt;&gt;""),Z333,0)</f>
        <v/>
      </c>
      <c r="BH333" s="7">
        <f>IF(AND(BF333=1,AN333="Oui"),1,0)</f>
        <v/>
      </c>
      <c r="BI333" s="7">
        <f>IF(AS333=1,N333,"")</f>
        <v/>
      </c>
      <c r="BJ333" s="7">
        <f>IF(BF333=1,N333,"")</f>
        <v/>
      </c>
      <c r="BK333" s="7">
        <f>IF(BF333=1,M333,"")</f>
        <v/>
      </c>
      <c r="BL333" s="7">
        <f>IF(AR333=1,D333&amp;" | "&amp;J333,"")</f>
        <v/>
      </c>
      <c r="BM333" s="7">
        <f>IF(AND(AR333=1,AL333="Non"),D333,"")</f>
        <v/>
      </c>
      <c r="BN333" s="7">
        <f>IF(OR(AO333="",AO333="OK"),0,1)</f>
        <v/>
      </c>
    </row>
    <row r="334" ht="18" customHeight="1">
      <c r="A334" s="7" t="n"/>
      <c r="B334" s="7" t="n"/>
      <c r="C334" s="7" t="n"/>
      <c r="D334" s="7" t="n"/>
      <c r="E334" s="7" t="n"/>
      <c r="F334" s="7" t="n"/>
      <c r="G334" s="7" t="n"/>
      <c r="H334" s="7" t="n"/>
      <c r="I334" s="7" t="n"/>
      <c r="J334" s="7" t="n"/>
      <c r="K334" s="7" t="n"/>
      <c r="L334" s="7" t="n"/>
      <c r="M334" s="7" t="n"/>
      <c r="N334" s="7" t="n"/>
      <c r="O334" s="7" t="n"/>
      <c r="P334" s="7" t="n"/>
      <c r="Q334" s="7" t="n"/>
      <c r="R334" s="20" t="n"/>
      <c r="S334" s="16" t="n"/>
      <c r="T334" s="20" t="n"/>
      <c r="U334" s="20" t="n"/>
      <c r="V334" s="16" t="n"/>
      <c r="W334" s="16" t="n"/>
      <c r="X334" s="21" t="n"/>
      <c r="Y334" s="21" t="n"/>
      <c r="Z334" s="21" t="n"/>
      <c r="AA334" s="21" t="n"/>
      <c r="AB334" s="21" t="n"/>
      <c r="AC334" s="7" t="n"/>
      <c r="AD334" s="7" t="n"/>
      <c r="AE334" s="22" t="n"/>
      <c r="AF334" s="22" t="n"/>
      <c r="AG334" s="22" t="n"/>
      <c r="AH334" s="22">
        <f>IF(A334="","",SUM(AE334:AG334))</f>
        <v/>
      </c>
      <c r="AI334" s="21">
        <f>IF(AND(R334&lt;&gt;"",T334&lt;&gt;""),(T334-R334)*24,"")</f>
        <v/>
      </c>
      <c r="AJ334" s="21">
        <f>IF(AND(R334&lt;&gt;"",U334&lt;&gt;""),(U334-R334)*24,"")</f>
        <v/>
      </c>
      <c r="AK334" s="7">
        <f>IF(OR(AA334="",AI334=""),"",IF(AI334&lt;=AA334,"Oui","Non"))</f>
        <v/>
      </c>
      <c r="AL334" s="7">
        <f>IF(OR(AB334="",AJ334=""),"",IF(AJ334&lt;=AB334,"Oui","Non"))</f>
        <v/>
      </c>
      <c r="AM334" s="7">
        <f>IF(A334="","",IF(OR(N334="Réalisé",N334="Clôturé"),"Oui","Non"))</f>
        <v/>
      </c>
      <c r="AN334" s="7">
        <f>IF(AM334="","",IF(AND(AM334="Non",S334&lt;&gt;"",S334&lt;'Tableau de bord'!$C$7),"Oui","Non"))</f>
        <v/>
      </c>
      <c r="AO334" s="7">
        <f>IF(A334="","",IF(COUNTIF($A$5:$A$504,A334)&gt;1,"N° d’OT en double",IF(COUNTIF('Sites et équipements'!$D$5:$D$204,F334)=0,"Code installation inconnu",IF(OR(D334="",J334="",N334="",M334=""),"Champ obligatoire manquant",IF(AND(R334="",S334=""),"Date de demande ou planifiée manquante",IF(AND(AM334="Oui",V334=""),"Date de réalisation manquante",IF(AND(N334="Clôturé",W334=""),"Date de clôture manquante",IF(OR(AND(T334&lt;&gt;"",R334&lt;&gt;"",T334&lt;R334),AND(U334&lt;&gt;"",T334&lt;&gt;"",U334&lt;T334)),"Chronologie incohérente",IF(AND(Q334="Oui",U334=""),"Rétablissement non daté","OK")))))))))</f>
        <v/>
      </c>
      <c r="AP334" s="16">
        <f>IF(R334&lt;&gt;"",R334,IF(S334&lt;&gt;"",S334,""))</f>
        <v/>
      </c>
      <c r="AQ334" s="7">
        <f>IF(AND(A334&lt;&gt;"",OR('Tableau de bord'!$C$9="",D334='Tableau de bord'!$C$9),OR('Tableau de bord'!$C$10="",E334='Tableau de bord'!$C$10),OR('Tableau de bord'!$C$11="",G334='Tableau de bord'!$C$11),OR('Tableau de bord'!$C$12="",H334='Tableau de bord'!$C$12),OR('Tableau de bord'!$C$13="",J334='Tableau de bord'!$C$13),OR('Tableau de bord'!$C$14="",N334='Tableau de bord'!$C$14),OR('Tableau de bord'!$C$15="",M334='Tableau de bord'!$C$15),OR('Tableau de bord'!$C$16="",O334='Tableau de bord'!$C$16),OR('Tableau de bord'!$C$17="",AD334='Tableau de bord'!$C$17)),1,0)</f>
        <v/>
      </c>
      <c r="AR334" s="7">
        <f>IF(AND(A334&lt;&gt;"",AP334&lt;&gt;""),IF(AND(AP334&gt;='Tableau de bord'!$C$5,AP334&lt;'Tableau de bord'!$C$6+1),1,0),0)</f>
        <v/>
      </c>
      <c r="AS334" s="7">
        <f>IF(AND(AQ334=1,AR334=1),1,0)</f>
        <v/>
      </c>
      <c r="AT334" s="7">
        <f>IF(AND(AS334=1,J334="Corrective"),1,0)</f>
        <v/>
      </c>
      <c r="AU334" s="7">
        <f>IF(AND(AS334=1,J334="Préventive"),1,0)</f>
        <v/>
      </c>
      <c r="AV334" s="7">
        <f>IF(AND(AS334=1,Q334="Oui"),1,0)</f>
        <v/>
      </c>
      <c r="AW334" s="21">
        <f>IF(AND(AV334=1,AJ334&lt;&gt;""),AJ334,0)</f>
        <v/>
      </c>
      <c r="AX334" s="21">
        <f>IF(AND(AS334=1,Y334&lt;&gt;""),Y334,0)</f>
        <v/>
      </c>
      <c r="AY334" s="22">
        <f>IF(AND(AS334=1,AH334&lt;&gt;""),AH334,0)</f>
        <v/>
      </c>
      <c r="AZ334" s="22">
        <f>IF(AS334=1,SUM(AE334:AF334),0)</f>
        <v/>
      </c>
      <c r="BA334" s="22">
        <f>IF(AND(AS334=1,AC334="Hors forfait"),AY334,0)</f>
        <v/>
      </c>
      <c r="BB334" s="7">
        <f>IF(AND(AS334=1,AK334&lt;&gt;""),1,0)</f>
        <v/>
      </c>
      <c r="BC334" s="7">
        <f>IF(AND(BB334=1,AK334="Oui"),1,0)</f>
        <v/>
      </c>
      <c r="BD334" s="7">
        <f>IF(AND(AS334=1,AL334&lt;&gt;""),1,0)</f>
        <v/>
      </c>
      <c r="BE334" s="7">
        <f>IF(AND(BD334=1,AL334="Oui"),1,0)</f>
        <v/>
      </c>
      <c r="BF334" s="7">
        <f>IF(AND(AQ334=1,AM334="Non"),1,0)</f>
        <v/>
      </c>
      <c r="BG334" s="21">
        <f>IF(AND(BF334=1,Z334&lt;&gt;""),Z334,0)</f>
        <v/>
      </c>
      <c r="BH334" s="7">
        <f>IF(AND(BF334=1,AN334="Oui"),1,0)</f>
        <v/>
      </c>
      <c r="BI334" s="7">
        <f>IF(AS334=1,N334,"")</f>
        <v/>
      </c>
      <c r="BJ334" s="7">
        <f>IF(BF334=1,N334,"")</f>
        <v/>
      </c>
      <c r="BK334" s="7">
        <f>IF(BF334=1,M334,"")</f>
        <v/>
      </c>
      <c r="BL334" s="7">
        <f>IF(AR334=1,D334&amp;" | "&amp;J334,"")</f>
        <v/>
      </c>
      <c r="BM334" s="7">
        <f>IF(AND(AR334=1,AL334="Non"),D334,"")</f>
        <v/>
      </c>
      <c r="BN334" s="7">
        <f>IF(OR(AO334="",AO334="OK"),0,1)</f>
        <v/>
      </c>
    </row>
    <row r="335" ht="18" customHeight="1">
      <c r="A335" s="7" t="n"/>
      <c r="B335" s="7" t="n"/>
      <c r="C335" s="7" t="n"/>
      <c r="D335" s="7" t="n"/>
      <c r="E335" s="7" t="n"/>
      <c r="F335" s="7" t="n"/>
      <c r="G335" s="7" t="n"/>
      <c r="H335" s="7" t="n"/>
      <c r="I335" s="7" t="n"/>
      <c r="J335" s="7" t="n"/>
      <c r="K335" s="7" t="n"/>
      <c r="L335" s="7" t="n"/>
      <c r="M335" s="7" t="n"/>
      <c r="N335" s="7" t="n"/>
      <c r="O335" s="7" t="n"/>
      <c r="P335" s="7" t="n"/>
      <c r="Q335" s="7" t="n"/>
      <c r="R335" s="20" t="n"/>
      <c r="S335" s="16" t="n"/>
      <c r="T335" s="20" t="n"/>
      <c r="U335" s="20" t="n"/>
      <c r="V335" s="16" t="n"/>
      <c r="W335" s="16" t="n"/>
      <c r="X335" s="21" t="n"/>
      <c r="Y335" s="21" t="n"/>
      <c r="Z335" s="21" t="n"/>
      <c r="AA335" s="21" t="n"/>
      <c r="AB335" s="21" t="n"/>
      <c r="AC335" s="7" t="n"/>
      <c r="AD335" s="7" t="n"/>
      <c r="AE335" s="22" t="n"/>
      <c r="AF335" s="22" t="n"/>
      <c r="AG335" s="22" t="n"/>
      <c r="AH335" s="22">
        <f>IF(A335="","",SUM(AE335:AG335))</f>
        <v/>
      </c>
      <c r="AI335" s="21">
        <f>IF(AND(R335&lt;&gt;"",T335&lt;&gt;""),(T335-R335)*24,"")</f>
        <v/>
      </c>
      <c r="AJ335" s="21">
        <f>IF(AND(R335&lt;&gt;"",U335&lt;&gt;""),(U335-R335)*24,"")</f>
        <v/>
      </c>
      <c r="AK335" s="7">
        <f>IF(OR(AA335="",AI335=""),"",IF(AI335&lt;=AA335,"Oui","Non"))</f>
        <v/>
      </c>
      <c r="AL335" s="7">
        <f>IF(OR(AB335="",AJ335=""),"",IF(AJ335&lt;=AB335,"Oui","Non"))</f>
        <v/>
      </c>
      <c r="AM335" s="7">
        <f>IF(A335="","",IF(OR(N335="Réalisé",N335="Clôturé"),"Oui","Non"))</f>
        <v/>
      </c>
      <c r="AN335" s="7">
        <f>IF(AM335="","",IF(AND(AM335="Non",S335&lt;&gt;"",S335&lt;'Tableau de bord'!$C$7),"Oui","Non"))</f>
        <v/>
      </c>
      <c r="AO335" s="7">
        <f>IF(A335="","",IF(COUNTIF($A$5:$A$504,A335)&gt;1,"N° d’OT en double",IF(COUNTIF('Sites et équipements'!$D$5:$D$204,F335)=0,"Code installation inconnu",IF(OR(D335="",J335="",N335="",M335=""),"Champ obligatoire manquant",IF(AND(R335="",S335=""),"Date de demande ou planifiée manquante",IF(AND(AM335="Oui",V335=""),"Date de réalisation manquante",IF(AND(N335="Clôturé",W335=""),"Date de clôture manquante",IF(OR(AND(T335&lt;&gt;"",R335&lt;&gt;"",T335&lt;R335),AND(U335&lt;&gt;"",T335&lt;&gt;"",U335&lt;T335)),"Chronologie incohérente",IF(AND(Q335="Oui",U335=""),"Rétablissement non daté","OK")))))))))</f>
        <v/>
      </c>
      <c r="AP335" s="16">
        <f>IF(R335&lt;&gt;"",R335,IF(S335&lt;&gt;"",S335,""))</f>
        <v/>
      </c>
      <c r="AQ335" s="7">
        <f>IF(AND(A335&lt;&gt;"",OR('Tableau de bord'!$C$9="",D335='Tableau de bord'!$C$9),OR('Tableau de bord'!$C$10="",E335='Tableau de bord'!$C$10),OR('Tableau de bord'!$C$11="",G335='Tableau de bord'!$C$11),OR('Tableau de bord'!$C$12="",H335='Tableau de bord'!$C$12),OR('Tableau de bord'!$C$13="",J335='Tableau de bord'!$C$13),OR('Tableau de bord'!$C$14="",N335='Tableau de bord'!$C$14),OR('Tableau de bord'!$C$15="",M335='Tableau de bord'!$C$15),OR('Tableau de bord'!$C$16="",O335='Tableau de bord'!$C$16),OR('Tableau de bord'!$C$17="",AD335='Tableau de bord'!$C$17)),1,0)</f>
        <v/>
      </c>
      <c r="AR335" s="7">
        <f>IF(AND(A335&lt;&gt;"",AP335&lt;&gt;""),IF(AND(AP335&gt;='Tableau de bord'!$C$5,AP335&lt;'Tableau de bord'!$C$6+1),1,0),0)</f>
        <v/>
      </c>
      <c r="AS335" s="7">
        <f>IF(AND(AQ335=1,AR335=1),1,0)</f>
        <v/>
      </c>
      <c r="AT335" s="7">
        <f>IF(AND(AS335=1,J335="Corrective"),1,0)</f>
        <v/>
      </c>
      <c r="AU335" s="7">
        <f>IF(AND(AS335=1,J335="Préventive"),1,0)</f>
        <v/>
      </c>
      <c r="AV335" s="7">
        <f>IF(AND(AS335=1,Q335="Oui"),1,0)</f>
        <v/>
      </c>
      <c r="AW335" s="21">
        <f>IF(AND(AV335=1,AJ335&lt;&gt;""),AJ335,0)</f>
        <v/>
      </c>
      <c r="AX335" s="21">
        <f>IF(AND(AS335=1,Y335&lt;&gt;""),Y335,0)</f>
        <v/>
      </c>
      <c r="AY335" s="22">
        <f>IF(AND(AS335=1,AH335&lt;&gt;""),AH335,0)</f>
        <v/>
      </c>
      <c r="AZ335" s="22">
        <f>IF(AS335=1,SUM(AE335:AF335),0)</f>
        <v/>
      </c>
      <c r="BA335" s="22">
        <f>IF(AND(AS335=1,AC335="Hors forfait"),AY335,0)</f>
        <v/>
      </c>
      <c r="BB335" s="7">
        <f>IF(AND(AS335=1,AK335&lt;&gt;""),1,0)</f>
        <v/>
      </c>
      <c r="BC335" s="7">
        <f>IF(AND(BB335=1,AK335="Oui"),1,0)</f>
        <v/>
      </c>
      <c r="BD335" s="7">
        <f>IF(AND(AS335=1,AL335&lt;&gt;""),1,0)</f>
        <v/>
      </c>
      <c r="BE335" s="7">
        <f>IF(AND(BD335=1,AL335="Oui"),1,0)</f>
        <v/>
      </c>
      <c r="BF335" s="7">
        <f>IF(AND(AQ335=1,AM335="Non"),1,0)</f>
        <v/>
      </c>
      <c r="BG335" s="21">
        <f>IF(AND(BF335=1,Z335&lt;&gt;""),Z335,0)</f>
        <v/>
      </c>
      <c r="BH335" s="7">
        <f>IF(AND(BF335=1,AN335="Oui"),1,0)</f>
        <v/>
      </c>
      <c r="BI335" s="7">
        <f>IF(AS335=1,N335,"")</f>
        <v/>
      </c>
      <c r="BJ335" s="7">
        <f>IF(BF335=1,N335,"")</f>
        <v/>
      </c>
      <c r="BK335" s="7">
        <f>IF(BF335=1,M335,"")</f>
        <v/>
      </c>
      <c r="BL335" s="7">
        <f>IF(AR335=1,D335&amp;" | "&amp;J335,"")</f>
        <v/>
      </c>
      <c r="BM335" s="7">
        <f>IF(AND(AR335=1,AL335="Non"),D335,"")</f>
        <v/>
      </c>
      <c r="BN335" s="7">
        <f>IF(OR(AO335="",AO335="OK"),0,1)</f>
        <v/>
      </c>
    </row>
    <row r="336" ht="18" customHeight="1">
      <c r="A336" s="7" t="n"/>
      <c r="B336" s="7" t="n"/>
      <c r="C336" s="7" t="n"/>
      <c r="D336" s="7" t="n"/>
      <c r="E336" s="7" t="n"/>
      <c r="F336" s="7" t="n"/>
      <c r="G336" s="7" t="n"/>
      <c r="H336" s="7" t="n"/>
      <c r="I336" s="7" t="n"/>
      <c r="J336" s="7" t="n"/>
      <c r="K336" s="7" t="n"/>
      <c r="L336" s="7" t="n"/>
      <c r="M336" s="7" t="n"/>
      <c r="N336" s="7" t="n"/>
      <c r="O336" s="7" t="n"/>
      <c r="P336" s="7" t="n"/>
      <c r="Q336" s="7" t="n"/>
      <c r="R336" s="20" t="n"/>
      <c r="S336" s="16" t="n"/>
      <c r="T336" s="20" t="n"/>
      <c r="U336" s="20" t="n"/>
      <c r="V336" s="16" t="n"/>
      <c r="W336" s="16" t="n"/>
      <c r="X336" s="21" t="n"/>
      <c r="Y336" s="21" t="n"/>
      <c r="Z336" s="21" t="n"/>
      <c r="AA336" s="21" t="n"/>
      <c r="AB336" s="21" t="n"/>
      <c r="AC336" s="7" t="n"/>
      <c r="AD336" s="7" t="n"/>
      <c r="AE336" s="22" t="n"/>
      <c r="AF336" s="22" t="n"/>
      <c r="AG336" s="22" t="n"/>
      <c r="AH336" s="22">
        <f>IF(A336="","",SUM(AE336:AG336))</f>
        <v/>
      </c>
      <c r="AI336" s="21">
        <f>IF(AND(R336&lt;&gt;"",T336&lt;&gt;""),(T336-R336)*24,"")</f>
        <v/>
      </c>
      <c r="AJ336" s="21">
        <f>IF(AND(R336&lt;&gt;"",U336&lt;&gt;""),(U336-R336)*24,"")</f>
        <v/>
      </c>
      <c r="AK336" s="7">
        <f>IF(OR(AA336="",AI336=""),"",IF(AI336&lt;=AA336,"Oui","Non"))</f>
        <v/>
      </c>
      <c r="AL336" s="7">
        <f>IF(OR(AB336="",AJ336=""),"",IF(AJ336&lt;=AB336,"Oui","Non"))</f>
        <v/>
      </c>
      <c r="AM336" s="7">
        <f>IF(A336="","",IF(OR(N336="Réalisé",N336="Clôturé"),"Oui","Non"))</f>
        <v/>
      </c>
      <c r="AN336" s="7">
        <f>IF(AM336="","",IF(AND(AM336="Non",S336&lt;&gt;"",S336&lt;'Tableau de bord'!$C$7),"Oui","Non"))</f>
        <v/>
      </c>
      <c r="AO336" s="7">
        <f>IF(A336="","",IF(COUNTIF($A$5:$A$504,A336)&gt;1,"N° d’OT en double",IF(COUNTIF('Sites et équipements'!$D$5:$D$204,F336)=0,"Code installation inconnu",IF(OR(D336="",J336="",N336="",M336=""),"Champ obligatoire manquant",IF(AND(R336="",S336=""),"Date de demande ou planifiée manquante",IF(AND(AM336="Oui",V336=""),"Date de réalisation manquante",IF(AND(N336="Clôturé",W336=""),"Date de clôture manquante",IF(OR(AND(T336&lt;&gt;"",R336&lt;&gt;"",T336&lt;R336),AND(U336&lt;&gt;"",T336&lt;&gt;"",U336&lt;T336)),"Chronologie incohérente",IF(AND(Q336="Oui",U336=""),"Rétablissement non daté","OK")))))))))</f>
        <v/>
      </c>
      <c r="AP336" s="16">
        <f>IF(R336&lt;&gt;"",R336,IF(S336&lt;&gt;"",S336,""))</f>
        <v/>
      </c>
      <c r="AQ336" s="7">
        <f>IF(AND(A336&lt;&gt;"",OR('Tableau de bord'!$C$9="",D336='Tableau de bord'!$C$9),OR('Tableau de bord'!$C$10="",E336='Tableau de bord'!$C$10),OR('Tableau de bord'!$C$11="",G336='Tableau de bord'!$C$11),OR('Tableau de bord'!$C$12="",H336='Tableau de bord'!$C$12),OR('Tableau de bord'!$C$13="",J336='Tableau de bord'!$C$13),OR('Tableau de bord'!$C$14="",N336='Tableau de bord'!$C$14),OR('Tableau de bord'!$C$15="",M336='Tableau de bord'!$C$15),OR('Tableau de bord'!$C$16="",O336='Tableau de bord'!$C$16),OR('Tableau de bord'!$C$17="",AD336='Tableau de bord'!$C$17)),1,0)</f>
        <v/>
      </c>
      <c r="AR336" s="7">
        <f>IF(AND(A336&lt;&gt;"",AP336&lt;&gt;""),IF(AND(AP336&gt;='Tableau de bord'!$C$5,AP336&lt;'Tableau de bord'!$C$6+1),1,0),0)</f>
        <v/>
      </c>
      <c r="AS336" s="7">
        <f>IF(AND(AQ336=1,AR336=1),1,0)</f>
        <v/>
      </c>
      <c r="AT336" s="7">
        <f>IF(AND(AS336=1,J336="Corrective"),1,0)</f>
        <v/>
      </c>
      <c r="AU336" s="7">
        <f>IF(AND(AS336=1,J336="Préventive"),1,0)</f>
        <v/>
      </c>
      <c r="AV336" s="7">
        <f>IF(AND(AS336=1,Q336="Oui"),1,0)</f>
        <v/>
      </c>
      <c r="AW336" s="21">
        <f>IF(AND(AV336=1,AJ336&lt;&gt;""),AJ336,0)</f>
        <v/>
      </c>
      <c r="AX336" s="21">
        <f>IF(AND(AS336=1,Y336&lt;&gt;""),Y336,0)</f>
        <v/>
      </c>
      <c r="AY336" s="22">
        <f>IF(AND(AS336=1,AH336&lt;&gt;""),AH336,0)</f>
        <v/>
      </c>
      <c r="AZ336" s="22">
        <f>IF(AS336=1,SUM(AE336:AF336),0)</f>
        <v/>
      </c>
      <c r="BA336" s="22">
        <f>IF(AND(AS336=1,AC336="Hors forfait"),AY336,0)</f>
        <v/>
      </c>
      <c r="BB336" s="7">
        <f>IF(AND(AS336=1,AK336&lt;&gt;""),1,0)</f>
        <v/>
      </c>
      <c r="BC336" s="7">
        <f>IF(AND(BB336=1,AK336="Oui"),1,0)</f>
        <v/>
      </c>
      <c r="BD336" s="7">
        <f>IF(AND(AS336=1,AL336&lt;&gt;""),1,0)</f>
        <v/>
      </c>
      <c r="BE336" s="7">
        <f>IF(AND(BD336=1,AL336="Oui"),1,0)</f>
        <v/>
      </c>
      <c r="BF336" s="7">
        <f>IF(AND(AQ336=1,AM336="Non"),1,0)</f>
        <v/>
      </c>
      <c r="BG336" s="21">
        <f>IF(AND(BF336=1,Z336&lt;&gt;""),Z336,0)</f>
        <v/>
      </c>
      <c r="BH336" s="7">
        <f>IF(AND(BF336=1,AN336="Oui"),1,0)</f>
        <v/>
      </c>
      <c r="BI336" s="7">
        <f>IF(AS336=1,N336,"")</f>
        <v/>
      </c>
      <c r="BJ336" s="7">
        <f>IF(BF336=1,N336,"")</f>
        <v/>
      </c>
      <c r="BK336" s="7">
        <f>IF(BF336=1,M336,"")</f>
        <v/>
      </c>
      <c r="BL336" s="7">
        <f>IF(AR336=1,D336&amp;" | "&amp;J336,"")</f>
        <v/>
      </c>
      <c r="BM336" s="7">
        <f>IF(AND(AR336=1,AL336="Non"),D336,"")</f>
        <v/>
      </c>
      <c r="BN336" s="7">
        <f>IF(OR(AO336="",AO336="OK"),0,1)</f>
        <v/>
      </c>
    </row>
    <row r="337" ht="18" customHeight="1">
      <c r="A337" s="7" t="n"/>
      <c r="B337" s="7" t="n"/>
      <c r="C337" s="7" t="n"/>
      <c r="D337" s="7" t="n"/>
      <c r="E337" s="7" t="n"/>
      <c r="F337" s="7" t="n"/>
      <c r="G337" s="7" t="n"/>
      <c r="H337" s="7" t="n"/>
      <c r="I337" s="7" t="n"/>
      <c r="J337" s="7" t="n"/>
      <c r="K337" s="7" t="n"/>
      <c r="L337" s="7" t="n"/>
      <c r="M337" s="7" t="n"/>
      <c r="N337" s="7" t="n"/>
      <c r="O337" s="7" t="n"/>
      <c r="P337" s="7" t="n"/>
      <c r="Q337" s="7" t="n"/>
      <c r="R337" s="20" t="n"/>
      <c r="S337" s="16" t="n"/>
      <c r="T337" s="20" t="n"/>
      <c r="U337" s="20" t="n"/>
      <c r="V337" s="16" t="n"/>
      <c r="W337" s="16" t="n"/>
      <c r="X337" s="21" t="n"/>
      <c r="Y337" s="21" t="n"/>
      <c r="Z337" s="21" t="n"/>
      <c r="AA337" s="21" t="n"/>
      <c r="AB337" s="21" t="n"/>
      <c r="AC337" s="7" t="n"/>
      <c r="AD337" s="7" t="n"/>
      <c r="AE337" s="22" t="n"/>
      <c r="AF337" s="22" t="n"/>
      <c r="AG337" s="22" t="n"/>
      <c r="AH337" s="22">
        <f>IF(A337="","",SUM(AE337:AG337))</f>
        <v/>
      </c>
      <c r="AI337" s="21">
        <f>IF(AND(R337&lt;&gt;"",T337&lt;&gt;""),(T337-R337)*24,"")</f>
        <v/>
      </c>
      <c r="AJ337" s="21">
        <f>IF(AND(R337&lt;&gt;"",U337&lt;&gt;""),(U337-R337)*24,"")</f>
        <v/>
      </c>
      <c r="AK337" s="7">
        <f>IF(OR(AA337="",AI337=""),"",IF(AI337&lt;=AA337,"Oui","Non"))</f>
        <v/>
      </c>
      <c r="AL337" s="7">
        <f>IF(OR(AB337="",AJ337=""),"",IF(AJ337&lt;=AB337,"Oui","Non"))</f>
        <v/>
      </c>
      <c r="AM337" s="7">
        <f>IF(A337="","",IF(OR(N337="Réalisé",N337="Clôturé"),"Oui","Non"))</f>
        <v/>
      </c>
      <c r="AN337" s="7">
        <f>IF(AM337="","",IF(AND(AM337="Non",S337&lt;&gt;"",S337&lt;'Tableau de bord'!$C$7),"Oui","Non"))</f>
        <v/>
      </c>
      <c r="AO337" s="7">
        <f>IF(A337="","",IF(COUNTIF($A$5:$A$504,A337)&gt;1,"N° d’OT en double",IF(COUNTIF('Sites et équipements'!$D$5:$D$204,F337)=0,"Code installation inconnu",IF(OR(D337="",J337="",N337="",M337=""),"Champ obligatoire manquant",IF(AND(R337="",S337=""),"Date de demande ou planifiée manquante",IF(AND(AM337="Oui",V337=""),"Date de réalisation manquante",IF(AND(N337="Clôturé",W337=""),"Date de clôture manquante",IF(OR(AND(T337&lt;&gt;"",R337&lt;&gt;"",T337&lt;R337),AND(U337&lt;&gt;"",T337&lt;&gt;"",U337&lt;T337)),"Chronologie incohérente",IF(AND(Q337="Oui",U337=""),"Rétablissement non daté","OK")))))))))</f>
        <v/>
      </c>
      <c r="AP337" s="16">
        <f>IF(R337&lt;&gt;"",R337,IF(S337&lt;&gt;"",S337,""))</f>
        <v/>
      </c>
      <c r="AQ337" s="7">
        <f>IF(AND(A337&lt;&gt;"",OR('Tableau de bord'!$C$9="",D337='Tableau de bord'!$C$9),OR('Tableau de bord'!$C$10="",E337='Tableau de bord'!$C$10),OR('Tableau de bord'!$C$11="",G337='Tableau de bord'!$C$11),OR('Tableau de bord'!$C$12="",H337='Tableau de bord'!$C$12),OR('Tableau de bord'!$C$13="",J337='Tableau de bord'!$C$13),OR('Tableau de bord'!$C$14="",N337='Tableau de bord'!$C$14),OR('Tableau de bord'!$C$15="",M337='Tableau de bord'!$C$15),OR('Tableau de bord'!$C$16="",O337='Tableau de bord'!$C$16),OR('Tableau de bord'!$C$17="",AD337='Tableau de bord'!$C$17)),1,0)</f>
        <v/>
      </c>
      <c r="AR337" s="7">
        <f>IF(AND(A337&lt;&gt;"",AP337&lt;&gt;""),IF(AND(AP337&gt;='Tableau de bord'!$C$5,AP337&lt;'Tableau de bord'!$C$6+1),1,0),0)</f>
        <v/>
      </c>
      <c r="AS337" s="7">
        <f>IF(AND(AQ337=1,AR337=1),1,0)</f>
        <v/>
      </c>
      <c r="AT337" s="7">
        <f>IF(AND(AS337=1,J337="Corrective"),1,0)</f>
        <v/>
      </c>
      <c r="AU337" s="7">
        <f>IF(AND(AS337=1,J337="Préventive"),1,0)</f>
        <v/>
      </c>
      <c r="AV337" s="7">
        <f>IF(AND(AS337=1,Q337="Oui"),1,0)</f>
        <v/>
      </c>
      <c r="AW337" s="21">
        <f>IF(AND(AV337=1,AJ337&lt;&gt;""),AJ337,0)</f>
        <v/>
      </c>
      <c r="AX337" s="21">
        <f>IF(AND(AS337=1,Y337&lt;&gt;""),Y337,0)</f>
        <v/>
      </c>
      <c r="AY337" s="22">
        <f>IF(AND(AS337=1,AH337&lt;&gt;""),AH337,0)</f>
        <v/>
      </c>
      <c r="AZ337" s="22">
        <f>IF(AS337=1,SUM(AE337:AF337),0)</f>
        <v/>
      </c>
      <c r="BA337" s="22">
        <f>IF(AND(AS337=1,AC337="Hors forfait"),AY337,0)</f>
        <v/>
      </c>
      <c r="BB337" s="7">
        <f>IF(AND(AS337=1,AK337&lt;&gt;""),1,0)</f>
        <v/>
      </c>
      <c r="BC337" s="7">
        <f>IF(AND(BB337=1,AK337="Oui"),1,0)</f>
        <v/>
      </c>
      <c r="BD337" s="7">
        <f>IF(AND(AS337=1,AL337&lt;&gt;""),1,0)</f>
        <v/>
      </c>
      <c r="BE337" s="7">
        <f>IF(AND(BD337=1,AL337="Oui"),1,0)</f>
        <v/>
      </c>
      <c r="BF337" s="7">
        <f>IF(AND(AQ337=1,AM337="Non"),1,0)</f>
        <v/>
      </c>
      <c r="BG337" s="21">
        <f>IF(AND(BF337=1,Z337&lt;&gt;""),Z337,0)</f>
        <v/>
      </c>
      <c r="BH337" s="7">
        <f>IF(AND(BF337=1,AN337="Oui"),1,0)</f>
        <v/>
      </c>
      <c r="BI337" s="7">
        <f>IF(AS337=1,N337,"")</f>
        <v/>
      </c>
      <c r="BJ337" s="7">
        <f>IF(BF337=1,N337,"")</f>
        <v/>
      </c>
      <c r="BK337" s="7">
        <f>IF(BF337=1,M337,"")</f>
        <v/>
      </c>
      <c r="BL337" s="7">
        <f>IF(AR337=1,D337&amp;" | "&amp;J337,"")</f>
        <v/>
      </c>
      <c r="BM337" s="7">
        <f>IF(AND(AR337=1,AL337="Non"),D337,"")</f>
        <v/>
      </c>
      <c r="BN337" s="7">
        <f>IF(OR(AO337="",AO337="OK"),0,1)</f>
        <v/>
      </c>
    </row>
    <row r="338" ht="18" customHeight="1">
      <c r="A338" s="7" t="n"/>
      <c r="B338" s="7" t="n"/>
      <c r="C338" s="7" t="n"/>
      <c r="D338" s="7" t="n"/>
      <c r="E338" s="7" t="n"/>
      <c r="F338" s="7" t="n"/>
      <c r="G338" s="7" t="n"/>
      <c r="H338" s="7" t="n"/>
      <c r="I338" s="7" t="n"/>
      <c r="J338" s="7" t="n"/>
      <c r="K338" s="7" t="n"/>
      <c r="L338" s="7" t="n"/>
      <c r="M338" s="7" t="n"/>
      <c r="N338" s="7" t="n"/>
      <c r="O338" s="7" t="n"/>
      <c r="P338" s="7" t="n"/>
      <c r="Q338" s="7" t="n"/>
      <c r="R338" s="20" t="n"/>
      <c r="S338" s="16" t="n"/>
      <c r="T338" s="20" t="n"/>
      <c r="U338" s="20" t="n"/>
      <c r="V338" s="16" t="n"/>
      <c r="W338" s="16" t="n"/>
      <c r="X338" s="21" t="n"/>
      <c r="Y338" s="21" t="n"/>
      <c r="Z338" s="21" t="n"/>
      <c r="AA338" s="21" t="n"/>
      <c r="AB338" s="21" t="n"/>
      <c r="AC338" s="7" t="n"/>
      <c r="AD338" s="7" t="n"/>
      <c r="AE338" s="22" t="n"/>
      <c r="AF338" s="22" t="n"/>
      <c r="AG338" s="22" t="n"/>
      <c r="AH338" s="22">
        <f>IF(A338="","",SUM(AE338:AG338))</f>
        <v/>
      </c>
      <c r="AI338" s="21">
        <f>IF(AND(R338&lt;&gt;"",T338&lt;&gt;""),(T338-R338)*24,"")</f>
        <v/>
      </c>
      <c r="AJ338" s="21">
        <f>IF(AND(R338&lt;&gt;"",U338&lt;&gt;""),(U338-R338)*24,"")</f>
        <v/>
      </c>
      <c r="AK338" s="7">
        <f>IF(OR(AA338="",AI338=""),"",IF(AI338&lt;=AA338,"Oui","Non"))</f>
        <v/>
      </c>
      <c r="AL338" s="7">
        <f>IF(OR(AB338="",AJ338=""),"",IF(AJ338&lt;=AB338,"Oui","Non"))</f>
        <v/>
      </c>
      <c r="AM338" s="7">
        <f>IF(A338="","",IF(OR(N338="Réalisé",N338="Clôturé"),"Oui","Non"))</f>
        <v/>
      </c>
      <c r="AN338" s="7">
        <f>IF(AM338="","",IF(AND(AM338="Non",S338&lt;&gt;"",S338&lt;'Tableau de bord'!$C$7),"Oui","Non"))</f>
        <v/>
      </c>
      <c r="AO338" s="7">
        <f>IF(A338="","",IF(COUNTIF($A$5:$A$504,A338)&gt;1,"N° d’OT en double",IF(COUNTIF('Sites et équipements'!$D$5:$D$204,F338)=0,"Code installation inconnu",IF(OR(D338="",J338="",N338="",M338=""),"Champ obligatoire manquant",IF(AND(R338="",S338=""),"Date de demande ou planifiée manquante",IF(AND(AM338="Oui",V338=""),"Date de réalisation manquante",IF(AND(N338="Clôturé",W338=""),"Date de clôture manquante",IF(OR(AND(T338&lt;&gt;"",R338&lt;&gt;"",T338&lt;R338),AND(U338&lt;&gt;"",T338&lt;&gt;"",U338&lt;T338)),"Chronologie incohérente",IF(AND(Q338="Oui",U338=""),"Rétablissement non daté","OK")))))))))</f>
        <v/>
      </c>
      <c r="AP338" s="16">
        <f>IF(R338&lt;&gt;"",R338,IF(S338&lt;&gt;"",S338,""))</f>
        <v/>
      </c>
      <c r="AQ338" s="7">
        <f>IF(AND(A338&lt;&gt;"",OR('Tableau de bord'!$C$9="",D338='Tableau de bord'!$C$9),OR('Tableau de bord'!$C$10="",E338='Tableau de bord'!$C$10),OR('Tableau de bord'!$C$11="",G338='Tableau de bord'!$C$11),OR('Tableau de bord'!$C$12="",H338='Tableau de bord'!$C$12),OR('Tableau de bord'!$C$13="",J338='Tableau de bord'!$C$13),OR('Tableau de bord'!$C$14="",N338='Tableau de bord'!$C$14),OR('Tableau de bord'!$C$15="",M338='Tableau de bord'!$C$15),OR('Tableau de bord'!$C$16="",O338='Tableau de bord'!$C$16),OR('Tableau de bord'!$C$17="",AD338='Tableau de bord'!$C$17)),1,0)</f>
        <v/>
      </c>
      <c r="AR338" s="7">
        <f>IF(AND(A338&lt;&gt;"",AP338&lt;&gt;""),IF(AND(AP338&gt;='Tableau de bord'!$C$5,AP338&lt;'Tableau de bord'!$C$6+1),1,0),0)</f>
        <v/>
      </c>
      <c r="AS338" s="7">
        <f>IF(AND(AQ338=1,AR338=1),1,0)</f>
        <v/>
      </c>
      <c r="AT338" s="7">
        <f>IF(AND(AS338=1,J338="Corrective"),1,0)</f>
        <v/>
      </c>
      <c r="AU338" s="7">
        <f>IF(AND(AS338=1,J338="Préventive"),1,0)</f>
        <v/>
      </c>
      <c r="AV338" s="7">
        <f>IF(AND(AS338=1,Q338="Oui"),1,0)</f>
        <v/>
      </c>
      <c r="AW338" s="21">
        <f>IF(AND(AV338=1,AJ338&lt;&gt;""),AJ338,0)</f>
        <v/>
      </c>
      <c r="AX338" s="21">
        <f>IF(AND(AS338=1,Y338&lt;&gt;""),Y338,0)</f>
        <v/>
      </c>
      <c r="AY338" s="22">
        <f>IF(AND(AS338=1,AH338&lt;&gt;""),AH338,0)</f>
        <v/>
      </c>
      <c r="AZ338" s="22">
        <f>IF(AS338=1,SUM(AE338:AF338),0)</f>
        <v/>
      </c>
      <c r="BA338" s="22">
        <f>IF(AND(AS338=1,AC338="Hors forfait"),AY338,0)</f>
        <v/>
      </c>
      <c r="BB338" s="7">
        <f>IF(AND(AS338=1,AK338&lt;&gt;""),1,0)</f>
        <v/>
      </c>
      <c r="BC338" s="7">
        <f>IF(AND(BB338=1,AK338="Oui"),1,0)</f>
        <v/>
      </c>
      <c r="BD338" s="7">
        <f>IF(AND(AS338=1,AL338&lt;&gt;""),1,0)</f>
        <v/>
      </c>
      <c r="BE338" s="7">
        <f>IF(AND(BD338=1,AL338="Oui"),1,0)</f>
        <v/>
      </c>
      <c r="BF338" s="7">
        <f>IF(AND(AQ338=1,AM338="Non"),1,0)</f>
        <v/>
      </c>
      <c r="BG338" s="21">
        <f>IF(AND(BF338=1,Z338&lt;&gt;""),Z338,0)</f>
        <v/>
      </c>
      <c r="BH338" s="7">
        <f>IF(AND(BF338=1,AN338="Oui"),1,0)</f>
        <v/>
      </c>
      <c r="BI338" s="7">
        <f>IF(AS338=1,N338,"")</f>
        <v/>
      </c>
      <c r="BJ338" s="7">
        <f>IF(BF338=1,N338,"")</f>
        <v/>
      </c>
      <c r="BK338" s="7">
        <f>IF(BF338=1,M338,"")</f>
        <v/>
      </c>
      <c r="BL338" s="7">
        <f>IF(AR338=1,D338&amp;" | "&amp;J338,"")</f>
        <v/>
      </c>
      <c r="BM338" s="7">
        <f>IF(AND(AR338=1,AL338="Non"),D338,"")</f>
        <v/>
      </c>
      <c r="BN338" s="7">
        <f>IF(OR(AO338="",AO338="OK"),0,1)</f>
        <v/>
      </c>
    </row>
    <row r="339" ht="18" customHeight="1">
      <c r="A339" s="7" t="n"/>
      <c r="B339" s="7" t="n"/>
      <c r="C339" s="7" t="n"/>
      <c r="D339" s="7" t="n"/>
      <c r="E339" s="7" t="n"/>
      <c r="F339" s="7" t="n"/>
      <c r="G339" s="7" t="n"/>
      <c r="H339" s="7" t="n"/>
      <c r="I339" s="7" t="n"/>
      <c r="J339" s="7" t="n"/>
      <c r="K339" s="7" t="n"/>
      <c r="L339" s="7" t="n"/>
      <c r="M339" s="7" t="n"/>
      <c r="N339" s="7" t="n"/>
      <c r="O339" s="7" t="n"/>
      <c r="P339" s="7" t="n"/>
      <c r="Q339" s="7" t="n"/>
      <c r="R339" s="20" t="n"/>
      <c r="S339" s="16" t="n"/>
      <c r="T339" s="20" t="n"/>
      <c r="U339" s="20" t="n"/>
      <c r="V339" s="16" t="n"/>
      <c r="W339" s="16" t="n"/>
      <c r="X339" s="21" t="n"/>
      <c r="Y339" s="21" t="n"/>
      <c r="Z339" s="21" t="n"/>
      <c r="AA339" s="21" t="n"/>
      <c r="AB339" s="21" t="n"/>
      <c r="AC339" s="7" t="n"/>
      <c r="AD339" s="7" t="n"/>
      <c r="AE339" s="22" t="n"/>
      <c r="AF339" s="22" t="n"/>
      <c r="AG339" s="22" t="n"/>
      <c r="AH339" s="22">
        <f>IF(A339="","",SUM(AE339:AG339))</f>
        <v/>
      </c>
      <c r="AI339" s="21">
        <f>IF(AND(R339&lt;&gt;"",T339&lt;&gt;""),(T339-R339)*24,"")</f>
        <v/>
      </c>
      <c r="AJ339" s="21">
        <f>IF(AND(R339&lt;&gt;"",U339&lt;&gt;""),(U339-R339)*24,"")</f>
        <v/>
      </c>
      <c r="AK339" s="7">
        <f>IF(OR(AA339="",AI339=""),"",IF(AI339&lt;=AA339,"Oui","Non"))</f>
        <v/>
      </c>
      <c r="AL339" s="7">
        <f>IF(OR(AB339="",AJ339=""),"",IF(AJ339&lt;=AB339,"Oui","Non"))</f>
        <v/>
      </c>
      <c r="AM339" s="7">
        <f>IF(A339="","",IF(OR(N339="Réalisé",N339="Clôturé"),"Oui","Non"))</f>
        <v/>
      </c>
      <c r="AN339" s="7">
        <f>IF(AM339="","",IF(AND(AM339="Non",S339&lt;&gt;"",S339&lt;'Tableau de bord'!$C$7),"Oui","Non"))</f>
        <v/>
      </c>
      <c r="AO339" s="7">
        <f>IF(A339="","",IF(COUNTIF($A$5:$A$504,A339)&gt;1,"N° d’OT en double",IF(COUNTIF('Sites et équipements'!$D$5:$D$204,F339)=0,"Code installation inconnu",IF(OR(D339="",J339="",N339="",M339=""),"Champ obligatoire manquant",IF(AND(R339="",S339=""),"Date de demande ou planifiée manquante",IF(AND(AM339="Oui",V339=""),"Date de réalisation manquante",IF(AND(N339="Clôturé",W339=""),"Date de clôture manquante",IF(OR(AND(T339&lt;&gt;"",R339&lt;&gt;"",T339&lt;R339),AND(U339&lt;&gt;"",T339&lt;&gt;"",U339&lt;T339)),"Chronologie incohérente",IF(AND(Q339="Oui",U339=""),"Rétablissement non daté","OK")))))))))</f>
        <v/>
      </c>
      <c r="AP339" s="16">
        <f>IF(R339&lt;&gt;"",R339,IF(S339&lt;&gt;"",S339,""))</f>
        <v/>
      </c>
      <c r="AQ339" s="7">
        <f>IF(AND(A339&lt;&gt;"",OR('Tableau de bord'!$C$9="",D339='Tableau de bord'!$C$9),OR('Tableau de bord'!$C$10="",E339='Tableau de bord'!$C$10),OR('Tableau de bord'!$C$11="",G339='Tableau de bord'!$C$11),OR('Tableau de bord'!$C$12="",H339='Tableau de bord'!$C$12),OR('Tableau de bord'!$C$13="",J339='Tableau de bord'!$C$13),OR('Tableau de bord'!$C$14="",N339='Tableau de bord'!$C$14),OR('Tableau de bord'!$C$15="",M339='Tableau de bord'!$C$15),OR('Tableau de bord'!$C$16="",O339='Tableau de bord'!$C$16),OR('Tableau de bord'!$C$17="",AD339='Tableau de bord'!$C$17)),1,0)</f>
        <v/>
      </c>
      <c r="AR339" s="7">
        <f>IF(AND(A339&lt;&gt;"",AP339&lt;&gt;""),IF(AND(AP339&gt;='Tableau de bord'!$C$5,AP339&lt;'Tableau de bord'!$C$6+1),1,0),0)</f>
        <v/>
      </c>
      <c r="AS339" s="7">
        <f>IF(AND(AQ339=1,AR339=1),1,0)</f>
        <v/>
      </c>
      <c r="AT339" s="7">
        <f>IF(AND(AS339=1,J339="Corrective"),1,0)</f>
        <v/>
      </c>
      <c r="AU339" s="7">
        <f>IF(AND(AS339=1,J339="Préventive"),1,0)</f>
        <v/>
      </c>
      <c r="AV339" s="7">
        <f>IF(AND(AS339=1,Q339="Oui"),1,0)</f>
        <v/>
      </c>
      <c r="AW339" s="21">
        <f>IF(AND(AV339=1,AJ339&lt;&gt;""),AJ339,0)</f>
        <v/>
      </c>
      <c r="AX339" s="21">
        <f>IF(AND(AS339=1,Y339&lt;&gt;""),Y339,0)</f>
        <v/>
      </c>
      <c r="AY339" s="22">
        <f>IF(AND(AS339=1,AH339&lt;&gt;""),AH339,0)</f>
        <v/>
      </c>
      <c r="AZ339" s="22">
        <f>IF(AS339=1,SUM(AE339:AF339),0)</f>
        <v/>
      </c>
      <c r="BA339" s="22">
        <f>IF(AND(AS339=1,AC339="Hors forfait"),AY339,0)</f>
        <v/>
      </c>
      <c r="BB339" s="7">
        <f>IF(AND(AS339=1,AK339&lt;&gt;""),1,0)</f>
        <v/>
      </c>
      <c r="BC339" s="7">
        <f>IF(AND(BB339=1,AK339="Oui"),1,0)</f>
        <v/>
      </c>
      <c r="BD339" s="7">
        <f>IF(AND(AS339=1,AL339&lt;&gt;""),1,0)</f>
        <v/>
      </c>
      <c r="BE339" s="7">
        <f>IF(AND(BD339=1,AL339="Oui"),1,0)</f>
        <v/>
      </c>
      <c r="BF339" s="7">
        <f>IF(AND(AQ339=1,AM339="Non"),1,0)</f>
        <v/>
      </c>
      <c r="BG339" s="21">
        <f>IF(AND(BF339=1,Z339&lt;&gt;""),Z339,0)</f>
        <v/>
      </c>
      <c r="BH339" s="7">
        <f>IF(AND(BF339=1,AN339="Oui"),1,0)</f>
        <v/>
      </c>
      <c r="BI339" s="7">
        <f>IF(AS339=1,N339,"")</f>
        <v/>
      </c>
      <c r="BJ339" s="7">
        <f>IF(BF339=1,N339,"")</f>
        <v/>
      </c>
      <c r="BK339" s="7">
        <f>IF(BF339=1,M339,"")</f>
        <v/>
      </c>
      <c r="BL339" s="7">
        <f>IF(AR339=1,D339&amp;" | "&amp;J339,"")</f>
        <v/>
      </c>
      <c r="BM339" s="7">
        <f>IF(AND(AR339=1,AL339="Non"),D339,"")</f>
        <v/>
      </c>
      <c r="BN339" s="7">
        <f>IF(OR(AO339="",AO339="OK"),0,1)</f>
        <v/>
      </c>
    </row>
    <row r="340" ht="18" customHeight="1">
      <c r="A340" s="7" t="n"/>
      <c r="B340" s="7" t="n"/>
      <c r="C340" s="7" t="n"/>
      <c r="D340" s="7" t="n"/>
      <c r="E340" s="7" t="n"/>
      <c r="F340" s="7" t="n"/>
      <c r="G340" s="7" t="n"/>
      <c r="H340" s="7" t="n"/>
      <c r="I340" s="7" t="n"/>
      <c r="J340" s="7" t="n"/>
      <c r="K340" s="7" t="n"/>
      <c r="L340" s="7" t="n"/>
      <c r="M340" s="7" t="n"/>
      <c r="N340" s="7" t="n"/>
      <c r="O340" s="7" t="n"/>
      <c r="P340" s="7" t="n"/>
      <c r="Q340" s="7" t="n"/>
      <c r="R340" s="20" t="n"/>
      <c r="S340" s="16" t="n"/>
      <c r="T340" s="20" t="n"/>
      <c r="U340" s="20" t="n"/>
      <c r="V340" s="16" t="n"/>
      <c r="W340" s="16" t="n"/>
      <c r="X340" s="21" t="n"/>
      <c r="Y340" s="21" t="n"/>
      <c r="Z340" s="21" t="n"/>
      <c r="AA340" s="21" t="n"/>
      <c r="AB340" s="21" t="n"/>
      <c r="AC340" s="7" t="n"/>
      <c r="AD340" s="7" t="n"/>
      <c r="AE340" s="22" t="n"/>
      <c r="AF340" s="22" t="n"/>
      <c r="AG340" s="22" t="n"/>
      <c r="AH340" s="22">
        <f>IF(A340="","",SUM(AE340:AG340))</f>
        <v/>
      </c>
      <c r="AI340" s="21">
        <f>IF(AND(R340&lt;&gt;"",T340&lt;&gt;""),(T340-R340)*24,"")</f>
        <v/>
      </c>
      <c r="AJ340" s="21">
        <f>IF(AND(R340&lt;&gt;"",U340&lt;&gt;""),(U340-R340)*24,"")</f>
        <v/>
      </c>
      <c r="AK340" s="7">
        <f>IF(OR(AA340="",AI340=""),"",IF(AI340&lt;=AA340,"Oui","Non"))</f>
        <v/>
      </c>
      <c r="AL340" s="7">
        <f>IF(OR(AB340="",AJ340=""),"",IF(AJ340&lt;=AB340,"Oui","Non"))</f>
        <v/>
      </c>
      <c r="AM340" s="7">
        <f>IF(A340="","",IF(OR(N340="Réalisé",N340="Clôturé"),"Oui","Non"))</f>
        <v/>
      </c>
      <c r="AN340" s="7">
        <f>IF(AM340="","",IF(AND(AM340="Non",S340&lt;&gt;"",S340&lt;'Tableau de bord'!$C$7),"Oui","Non"))</f>
        <v/>
      </c>
      <c r="AO340" s="7">
        <f>IF(A340="","",IF(COUNTIF($A$5:$A$504,A340)&gt;1,"N° d’OT en double",IF(COUNTIF('Sites et équipements'!$D$5:$D$204,F340)=0,"Code installation inconnu",IF(OR(D340="",J340="",N340="",M340=""),"Champ obligatoire manquant",IF(AND(R340="",S340=""),"Date de demande ou planifiée manquante",IF(AND(AM340="Oui",V340=""),"Date de réalisation manquante",IF(AND(N340="Clôturé",W340=""),"Date de clôture manquante",IF(OR(AND(T340&lt;&gt;"",R340&lt;&gt;"",T340&lt;R340),AND(U340&lt;&gt;"",T340&lt;&gt;"",U340&lt;T340)),"Chronologie incohérente",IF(AND(Q340="Oui",U340=""),"Rétablissement non daté","OK")))))))))</f>
        <v/>
      </c>
      <c r="AP340" s="16">
        <f>IF(R340&lt;&gt;"",R340,IF(S340&lt;&gt;"",S340,""))</f>
        <v/>
      </c>
      <c r="AQ340" s="7">
        <f>IF(AND(A340&lt;&gt;"",OR('Tableau de bord'!$C$9="",D340='Tableau de bord'!$C$9),OR('Tableau de bord'!$C$10="",E340='Tableau de bord'!$C$10),OR('Tableau de bord'!$C$11="",G340='Tableau de bord'!$C$11),OR('Tableau de bord'!$C$12="",H340='Tableau de bord'!$C$12),OR('Tableau de bord'!$C$13="",J340='Tableau de bord'!$C$13),OR('Tableau de bord'!$C$14="",N340='Tableau de bord'!$C$14),OR('Tableau de bord'!$C$15="",M340='Tableau de bord'!$C$15),OR('Tableau de bord'!$C$16="",O340='Tableau de bord'!$C$16),OR('Tableau de bord'!$C$17="",AD340='Tableau de bord'!$C$17)),1,0)</f>
        <v/>
      </c>
      <c r="AR340" s="7">
        <f>IF(AND(A340&lt;&gt;"",AP340&lt;&gt;""),IF(AND(AP340&gt;='Tableau de bord'!$C$5,AP340&lt;'Tableau de bord'!$C$6+1),1,0),0)</f>
        <v/>
      </c>
      <c r="AS340" s="7">
        <f>IF(AND(AQ340=1,AR340=1),1,0)</f>
        <v/>
      </c>
      <c r="AT340" s="7">
        <f>IF(AND(AS340=1,J340="Corrective"),1,0)</f>
        <v/>
      </c>
      <c r="AU340" s="7">
        <f>IF(AND(AS340=1,J340="Préventive"),1,0)</f>
        <v/>
      </c>
      <c r="AV340" s="7">
        <f>IF(AND(AS340=1,Q340="Oui"),1,0)</f>
        <v/>
      </c>
      <c r="AW340" s="21">
        <f>IF(AND(AV340=1,AJ340&lt;&gt;""),AJ340,0)</f>
        <v/>
      </c>
      <c r="AX340" s="21">
        <f>IF(AND(AS340=1,Y340&lt;&gt;""),Y340,0)</f>
        <v/>
      </c>
      <c r="AY340" s="22">
        <f>IF(AND(AS340=1,AH340&lt;&gt;""),AH340,0)</f>
        <v/>
      </c>
      <c r="AZ340" s="22">
        <f>IF(AS340=1,SUM(AE340:AF340),0)</f>
        <v/>
      </c>
      <c r="BA340" s="22">
        <f>IF(AND(AS340=1,AC340="Hors forfait"),AY340,0)</f>
        <v/>
      </c>
      <c r="BB340" s="7">
        <f>IF(AND(AS340=1,AK340&lt;&gt;""),1,0)</f>
        <v/>
      </c>
      <c r="BC340" s="7">
        <f>IF(AND(BB340=1,AK340="Oui"),1,0)</f>
        <v/>
      </c>
      <c r="BD340" s="7">
        <f>IF(AND(AS340=1,AL340&lt;&gt;""),1,0)</f>
        <v/>
      </c>
      <c r="BE340" s="7">
        <f>IF(AND(BD340=1,AL340="Oui"),1,0)</f>
        <v/>
      </c>
      <c r="BF340" s="7">
        <f>IF(AND(AQ340=1,AM340="Non"),1,0)</f>
        <v/>
      </c>
      <c r="BG340" s="21">
        <f>IF(AND(BF340=1,Z340&lt;&gt;""),Z340,0)</f>
        <v/>
      </c>
      <c r="BH340" s="7">
        <f>IF(AND(BF340=1,AN340="Oui"),1,0)</f>
        <v/>
      </c>
      <c r="BI340" s="7">
        <f>IF(AS340=1,N340,"")</f>
        <v/>
      </c>
      <c r="BJ340" s="7">
        <f>IF(BF340=1,N340,"")</f>
        <v/>
      </c>
      <c r="BK340" s="7">
        <f>IF(BF340=1,M340,"")</f>
        <v/>
      </c>
      <c r="BL340" s="7">
        <f>IF(AR340=1,D340&amp;" | "&amp;J340,"")</f>
        <v/>
      </c>
      <c r="BM340" s="7">
        <f>IF(AND(AR340=1,AL340="Non"),D340,"")</f>
        <v/>
      </c>
      <c r="BN340" s="7">
        <f>IF(OR(AO340="",AO340="OK"),0,1)</f>
        <v/>
      </c>
    </row>
    <row r="341" ht="18" customHeight="1">
      <c r="A341" s="7" t="n"/>
      <c r="B341" s="7" t="n"/>
      <c r="C341" s="7" t="n"/>
      <c r="D341" s="7" t="n"/>
      <c r="E341" s="7" t="n"/>
      <c r="F341" s="7" t="n"/>
      <c r="G341" s="7" t="n"/>
      <c r="H341" s="7" t="n"/>
      <c r="I341" s="7" t="n"/>
      <c r="J341" s="7" t="n"/>
      <c r="K341" s="7" t="n"/>
      <c r="L341" s="7" t="n"/>
      <c r="M341" s="7" t="n"/>
      <c r="N341" s="7" t="n"/>
      <c r="O341" s="7" t="n"/>
      <c r="P341" s="7" t="n"/>
      <c r="Q341" s="7" t="n"/>
      <c r="R341" s="20" t="n"/>
      <c r="S341" s="16" t="n"/>
      <c r="T341" s="20" t="n"/>
      <c r="U341" s="20" t="n"/>
      <c r="V341" s="16" t="n"/>
      <c r="W341" s="16" t="n"/>
      <c r="X341" s="21" t="n"/>
      <c r="Y341" s="21" t="n"/>
      <c r="Z341" s="21" t="n"/>
      <c r="AA341" s="21" t="n"/>
      <c r="AB341" s="21" t="n"/>
      <c r="AC341" s="7" t="n"/>
      <c r="AD341" s="7" t="n"/>
      <c r="AE341" s="22" t="n"/>
      <c r="AF341" s="22" t="n"/>
      <c r="AG341" s="22" t="n"/>
      <c r="AH341" s="22">
        <f>IF(A341="","",SUM(AE341:AG341))</f>
        <v/>
      </c>
      <c r="AI341" s="21">
        <f>IF(AND(R341&lt;&gt;"",T341&lt;&gt;""),(T341-R341)*24,"")</f>
        <v/>
      </c>
      <c r="AJ341" s="21">
        <f>IF(AND(R341&lt;&gt;"",U341&lt;&gt;""),(U341-R341)*24,"")</f>
        <v/>
      </c>
      <c r="AK341" s="7">
        <f>IF(OR(AA341="",AI341=""),"",IF(AI341&lt;=AA341,"Oui","Non"))</f>
        <v/>
      </c>
      <c r="AL341" s="7">
        <f>IF(OR(AB341="",AJ341=""),"",IF(AJ341&lt;=AB341,"Oui","Non"))</f>
        <v/>
      </c>
      <c r="AM341" s="7">
        <f>IF(A341="","",IF(OR(N341="Réalisé",N341="Clôturé"),"Oui","Non"))</f>
        <v/>
      </c>
      <c r="AN341" s="7">
        <f>IF(AM341="","",IF(AND(AM341="Non",S341&lt;&gt;"",S341&lt;'Tableau de bord'!$C$7),"Oui","Non"))</f>
        <v/>
      </c>
      <c r="AO341" s="7">
        <f>IF(A341="","",IF(COUNTIF($A$5:$A$504,A341)&gt;1,"N° d’OT en double",IF(COUNTIF('Sites et équipements'!$D$5:$D$204,F341)=0,"Code installation inconnu",IF(OR(D341="",J341="",N341="",M341=""),"Champ obligatoire manquant",IF(AND(R341="",S341=""),"Date de demande ou planifiée manquante",IF(AND(AM341="Oui",V341=""),"Date de réalisation manquante",IF(AND(N341="Clôturé",W341=""),"Date de clôture manquante",IF(OR(AND(T341&lt;&gt;"",R341&lt;&gt;"",T341&lt;R341),AND(U341&lt;&gt;"",T341&lt;&gt;"",U341&lt;T341)),"Chronologie incohérente",IF(AND(Q341="Oui",U341=""),"Rétablissement non daté","OK")))))))))</f>
        <v/>
      </c>
      <c r="AP341" s="16">
        <f>IF(R341&lt;&gt;"",R341,IF(S341&lt;&gt;"",S341,""))</f>
        <v/>
      </c>
      <c r="AQ341" s="7">
        <f>IF(AND(A341&lt;&gt;"",OR('Tableau de bord'!$C$9="",D341='Tableau de bord'!$C$9),OR('Tableau de bord'!$C$10="",E341='Tableau de bord'!$C$10),OR('Tableau de bord'!$C$11="",G341='Tableau de bord'!$C$11),OR('Tableau de bord'!$C$12="",H341='Tableau de bord'!$C$12),OR('Tableau de bord'!$C$13="",J341='Tableau de bord'!$C$13),OR('Tableau de bord'!$C$14="",N341='Tableau de bord'!$C$14),OR('Tableau de bord'!$C$15="",M341='Tableau de bord'!$C$15),OR('Tableau de bord'!$C$16="",O341='Tableau de bord'!$C$16),OR('Tableau de bord'!$C$17="",AD341='Tableau de bord'!$C$17)),1,0)</f>
        <v/>
      </c>
      <c r="AR341" s="7">
        <f>IF(AND(A341&lt;&gt;"",AP341&lt;&gt;""),IF(AND(AP341&gt;='Tableau de bord'!$C$5,AP341&lt;'Tableau de bord'!$C$6+1),1,0),0)</f>
        <v/>
      </c>
      <c r="AS341" s="7">
        <f>IF(AND(AQ341=1,AR341=1),1,0)</f>
        <v/>
      </c>
      <c r="AT341" s="7">
        <f>IF(AND(AS341=1,J341="Corrective"),1,0)</f>
        <v/>
      </c>
      <c r="AU341" s="7">
        <f>IF(AND(AS341=1,J341="Préventive"),1,0)</f>
        <v/>
      </c>
      <c r="AV341" s="7">
        <f>IF(AND(AS341=1,Q341="Oui"),1,0)</f>
        <v/>
      </c>
      <c r="AW341" s="21">
        <f>IF(AND(AV341=1,AJ341&lt;&gt;""),AJ341,0)</f>
        <v/>
      </c>
      <c r="AX341" s="21">
        <f>IF(AND(AS341=1,Y341&lt;&gt;""),Y341,0)</f>
        <v/>
      </c>
      <c r="AY341" s="22">
        <f>IF(AND(AS341=1,AH341&lt;&gt;""),AH341,0)</f>
        <v/>
      </c>
      <c r="AZ341" s="22">
        <f>IF(AS341=1,SUM(AE341:AF341),0)</f>
        <v/>
      </c>
      <c r="BA341" s="22">
        <f>IF(AND(AS341=1,AC341="Hors forfait"),AY341,0)</f>
        <v/>
      </c>
      <c r="BB341" s="7">
        <f>IF(AND(AS341=1,AK341&lt;&gt;""),1,0)</f>
        <v/>
      </c>
      <c r="BC341" s="7">
        <f>IF(AND(BB341=1,AK341="Oui"),1,0)</f>
        <v/>
      </c>
      <c r="BD341" s="7">
        <f>IF(AND(AS341=1,AL341&lt;&gt;""),1,0)</f>
        <v/>
      </c>
      <c r="BE341" s="7">
        <f>IF(AND(BD341=1,AL341="Oui"),1,0)</f>
        <v/>
      </c>
      <c r="BF341" s="7">
        <f>IF(AND(AQ341=1,AM341="Non"),1,0)</f>
        <v/>
      </c>
      <c r="BG341" s="21">
        <f>IF(AND(BF341=1,Z341&lt;&gt;""),Z341,0)</f>
        <v/>
      </c>
      <c r="BH341" s="7">
        <f>IF(AND(BF341=1,AN341="Oui"),1,0)</f>
        <v/>
      </c>
      <c r="BI341" s="7">
        <f>IF(AS341=1,N341,"")</f>
        <v/>
      </c>
      <c r="BJ341" s="7">
        <f>IF(BF341=1,N341,"")</f>
        <v/>
      </c>
      <c r="BK341" s="7">
        <f>IF(BF341=1,M341,"")</f>
        <v/>
      </c>
      <c r="BL341" s="7">
        <f>IF(AR341=1,D341&amp;" | "&amp;J341,"")</f>
        <v/>
      </c>
      <c r="BM341" s="7">
        <f>IF(AND(AR341=1,AL341="Non"),D341,"")</f>
        <v/>
      </c>
      <c r="BN341" s="7">
        <f>IF(OR(AO341="",AO341="OK"),0,1)</f>
        <v/>
      </c>
    </row>
    <row r="342" ht="18" customHeight="1">
      <c r="A342" s="7" t="n"/>
      <c r="B342" s="7" t="n"/>
      <c r="C342" s="7" t="n"/>
      <c r="D342" s="7" t="n"/>
      <c r="E342" s="7" t="n"/>
      <c r="F342" s="7" t="n"/>
      <c r="G342" s="7" t="n"/>
      <c r="H342" s="7" t="n"/>
      <c r="I342" s="7" t="n"/>
      <c r="J342" s="7" t="n"/>
      <c r="K342" s="7" t="n"/>
      <c r="L342" s="7" t="n"/>
      <c r="M342" s="7" t="n"/>
      <c r="N342" s="7" t="n"/>
      <c r="O342" s="7" t="n"/>
      <c r="P342" s="7" t="n"/>
      <c r="Q342" s="7" t="n"/>
      <c r="R342" s="20" t="n"/>
      <c r="S342" s="16" t="n"/>
      <c r="T342" s="20" t="n"/>
      <c r="U342" s="20" t="n"/>
      <c r="V342" s="16" t="n"/>
      <c r="W342" s="16" t="n"/>
      <c r="X342" s="21" t="n"/>
      <c r="Y342" s="21" t="n"/>
      <c r="Z342" s="21" t="n"/>
      <c r="AA342" s="21" t="n"/>
      <c r="AB342" s="21" t="n"/>
      <c r="AC342" s="7" t="n"/>
      <c r="AD342" s="7" t="n"/>
      <c r="AE342" s="22" t="n"/>
      <c r="AF342" s="22" t="n"/>
      <c r="AG342" s="22" t="n"/>
      <c r="AH342" s="22">
        <f>IF(A342="","",SUM(AE342:AG342))</f>
        <v/>
      </c>
      <c r="AI342" s="21">
        <f>IF(AND(R342&lt;&gt;"",T342&lt;&gt;""),(T342-R342)*24,"")</f>
        <v/>
      </c>
      <c r="AJ342" s="21">
        <f>IF(AND(R342&lt;&gt;"",U342&lt;&gt;""),(U342-R342)*24,"")</f>
        <v/>
      </c>
      <c r="AK342" s="7">
        <f>IF(OR(AA342="",AI342=""),"",IF(AI342&lt;=AA342,"Oui","Non"))</f>
        <v/>
      </c>
      <c r="AL342" s="7">
        <f>IF(OR(AB342="",AJ342=""),"",IF(AJ342&lt;=AB342,"Oui","Non"))</f>
        <v/>
      </c>
      <c r="AM342" s="7">
        <f>IF(A342="","",IF(OR(N342="Réalisé",N342="Clôturé"),"Oui","Non"))</f>
        <v/>
      </c>
      <c r="AN342" s="7">
        <f>IF(AM342="","",IF(AND(AM342="Non",S342&lt;&gt;"",S342&lt;'Tableau de bord'!$C$7),"Oui","Non"))</f>
        <v/>
      </c>
      <c r="AO342" s="7">
        <f>IF(A342="","",IF(COUNTIF($A$5:$A$504,A342)&gt;1,"N° d’OT en double",IF(COUNTIF('Sites et équipements'!$D$5:$D$204,F342)=0,"Code installation inconnu",IF(OR(D342="",J342="",N342="",M342=""),"Champ obligatoire manquant",IF(AND(R342="",S342=""),"Date de demande ou planifiée manquante",IF(AND(AM342="Oui",V342=""),"Date de réalisation manquante",IF(AND(N342="Clôturé",W342=""),"Date de clôture manquante",IF(OR(AND(T342&lt;&gt;"",R342&lt;&gt;"",T342&lt;R342),AND(U342&lt;&gt;"",T342&lt;&gt;"",U342&lt;T342)),"Chronologie incohérente",IF(AND(Q342="Oui",U342=""),"Rétablissement non daté","OK")))))))))</f>
        <v/>
      </c>
      <c r="AP342" s="16">
        <f>IF(R342&lt;&gt;"",R342,IF(S342&lt;&gt;"",S342,""))</f>
        <v/>
      </c>
      <c r="AQ342" s="7">
        <f>IF(AND(A342&lt;&gt;"",OR('Tableau de bord'!$C$9="",D342='Tableau de bord'!$C$9),OR('Tableau de bord'!$C$10="",E342='Tableau de bord'!$C$10),OR('Tableau de bord'!$C$11="",G342='Tableau de bord'!$C$11),OR('Tableau de bord'!$C$12="",H342='Tableau de bord'!$C$12),OR('Tableau de bord'!$C$13="",J342='Tableau de bord'!$C$13),OR('Tableau de bord'!$C$14="",N342='Tableau de bord'!$C$14),OR('Tableau de bord'!$C$15="",M342='Tableau de bord'!$C$15),OR('Tableau de bord'!$C$16="",O342='Tableau de bord'!$C$16),OR('Tableau de bord'!$C$17="",AD342='Tableau de bord'!$C$17)),1,0)</f>
        <v/>
      </c>
      <c r="AR342" s="7">
        <f>IF(AND(A342&lt;&gt;"",AP342&lt;&gt;""),IF(AND(AP342&gt;='Tableau de bord'!$C$5,AP342&lt;'Tableau de bord'!$C$6+1),1,0),0)</f>
        <v/>
      </c>
      <c r="AS342" s="7">
        <f>IF(AND(AQ342=1,AR342=1),1,0)</f>
        <v/>
      </c>
      <c r="AT342" s="7">
        <f>IF(AND(AS342=1,J342="Corrective"),1,0)</f>
        <v/>
      </c>
      <c r="AU342" s="7">
        <f>IF(AND(AS342=1,J342="Préventive"),1,0)</f>
        <v/>
      </c>
      <c r="AV342" s="7">
        <f>IF(AND(AS342=1,Q342="Oui"),1,0)</f>
        <v/>
      </c>
      <c r="AW342" s="21">
        <f>IF(AND(AV342=1,AJ342&lt;&gt;""),AJ342,0)</f>
        <v/>
      </c>
      <c r="AX342" s="21">
        <f>IF(AND(AS342=1,Y342&lt;&gt;""),Y342,0)</f>
        <v/>
      </c>
      <c r="AY342" s="22">
        <f>IF(AND(AS342=1,AH342&lt;&gt;""),AH342,0)</f>
        <v/>
      </c>
      <c r="AZ342" s="22">
        <f>IF(AS342=1,SUM(AE342:AF342),0)</f>
        <v/>
      </c>
      <c r="BA342" s="22">
        <f>IF(AND(AS342=1,AC342="Hors forfait"),AY342,0)</f>
        <v/>
      </c>
      <c r="BB342" s="7">
        <f>IF(AND(AS342=1,AK342&lt;&gt;""),1,0)</f>
        <v/>
      </c>
      <c r="BC342" s="7">
        <f>IF(AND(BB342=1,AK342="Oui"),1,0)</f>
        <v/>
      </c>
      <c r="BD342" s="7">
        <f>IF(AND(AS342=1,AL342&lt;&gt;""),1,0)</f>
        <v/>
      </c>
      <c r="BE342" s="7">
        <f>IF(AND(BD342=1,AL342="Oui"),1,0)</f>
        <v/>
      </c>
      <c r="BF342" s="7">
        <f>IF(AND(AQ342=1,AM342="Non"),1,0)</f>
        <v/>
      </c>
      <c r="BG342" s="21">
        <f>IF(AND(BF342=1,Z342&lt;&gt;""),Z342,0)</f>
        <v/>
      </c>
      <c r="BH342" s="7">
        <f>IF(AND(BF342=1,AN342="Oui"),1,0)</f>
        <v/>
      </c>
      <c r="BI342" s="7">
        <f>IF(AS342=1,N342,"")</f>
        <v/>
      </c>
      <c r="BJ342" s="7">
        <f>IF(BF342=1,N342,"")</f>
        <v/>
      </c>
      <c r="BK342" s="7">
        <f>IF(BF342=1,M342,"")</f>
        <v/>
      </c>
      <c r="BL342" s="7">
        <f>IF(AR342=1,D342&amp;" | "&amp;J342,"")</f>
        <v/>
      </c>
      <c r="BM342" s="7">
        <f>IF(AND(AR342=1,AL342="Non"),D342,"")</f>
        <v/>
      </c>
      <c r="BN342" s="7">
        <f>IF(OR(AO342="",AO342="OK"),0,1)</f>
        <v/>
      </c>
    </row>
    <row r="343" ht="18" customHeight="1">
      <c r="A343" s="7" t="n"/>
      <c r="B343" s="7" t="n"/>
      <c r="C343" s="7" t="n"/>
      <c r="D343" s="7" t="n"/>
      <c r="E343" s="7" t="n"/>
      <c r="F343" s="7" t="n"/>
      <c r="G343" s="7" t="n"/>
      <c r="H343" s="7" t="n"/>
      <c r="I343" s="7" t="n"/>
      <c r="J343" s="7" t="n"/>
      <c r="K343" s="7" t="n"/>
      <c r="L343" s="7" t="n"/>
      <c r="M343" s="7" t="n"/>
      <c r="N343" s="7" t="n"/>
      <c r="O343" s="7" t="n"/>
      <c r="P343" s="7" t="n"/>
      <c r="Q343" s="7" t="n"/>
      <c r="R343" s="20" t="n"/>
      <c r="S343" s="16" t="n"/>
      <c r="T343" s="20" t="n"/>
      <c r="U343" s="20" t="n"/>
      <c r="V343" s="16" t="n"/>
      <c r="W343" s="16" t="n"/>
      <c r="X343" s="21" t="n"/>
      <c r="Y343" s="21" t="n"/>
      <c r="Z343" s="21" t="n"/>
      <c r="AA343" s="21" t="n"/>
      <c r="AB343" s="21" t="n"/>
      <c r="AC343" s="7" t="n"/>
      <c r="AD343" s="7" t="n"/>
      <c r="AE343" s="22" t="n"/>
      <c r="AF343" s="22" t="n"/>
      <c r="AG343" s="22" t="n"/>
      <c r="AH343" s="22">
        <f>IF(A343="","",SUM(AE343:AG343))</f>
        <v/>
      </c>
      <c r="AI343" s="21">
        <f>IF(AND(R343&lt;&gt;"",T343&lt;&gt;""),(T343-R343)*24,"")</f>
        <v/>
      </c>
      <c r="AJ343" s="21">
        <f>IF(AND(R343&lt;&gt;"",U343&lt;&gt;""),(U343-R343)*24,"")</f>
        <v/>
      </c>
      <c r="AK343" s="7">
        <f>IF(OR(AA343="",AI343=""),"",IF(AI343&lt;=AA343,"Oui","Non"))</f>
        <v/>
      </c>
      <c r="AL343" s="7">
        <f>IF(OR(AB343="",AJ343=""),"",IF(AJ343&lt;=AB343,"Oui","Non"))</f>
        <v/>
      </c>
      <c r="AM343" s="7">
        <f>IF(A343="","",IF(OR(N343="Réalisé",N343="Clôturé"),"Oui","Non"))</f>
        <v/>
      </c>
      <c r="AN343" s="7">
        <f>IF(AM343="","",IF(AND(AM343="Non",S343&lt;&gt;"",S343&lt;'Tableau de bord'!$C$7),"Oui","Non"))</f>
        <v/>
      </c>
      <c r="AO343" s="7">
        <f>IF(A343="","",IF(COUNTIF($A$5:$A$504,A343)&gt;1,"N° d’OT en double",IF(COUNTIF('Sites et équipements'!$D$5:$D$204,F343)=0,"Code installation inconnu",IF(OR(D343="",J343="",N343="",M343=""),"Champ obligatoire manquant",IF(AND(R343="",S343=""),"Date de demande ou planifiée manquante",IF(AND(AM343="Oui",V343=""),"Date de réalisation manquante",IF(AND(N343="Clôturé",W343=""),"Date de clôture manquante",IF(OR(AND(T343&lt;&gt;"",R343&lt;&gt;"",T343&lt;R343),AND(U343&lt;&gt;"",T343&lt;&gt;"",U343&lt;T343)),"Chronologie incohérente",IF(AND(Q343="Oui",U343=""),"Rétablissement non daté","OK")))))))))</f>
        <v/>
      </c>
      <c r="AP343" s="16">
        <f>IF(R343&lt;&gt;"",R343,IF(S343&lt;&gt;"",S343,""))</f>
        <v/>
      </c>
      <c r="AQ343" s="7">
        <f>IF(AND(A343&lt;&gt;"",OR('Tableau de bord'!$C$9="",D343='Tableau de bord'!$C$9),OR('Tableau de bord'!$C$10="",E343='Tableau de bord'!$C$10),OR('Tableau de bord'!$C$11="",G343='Tableau de bord'!$C$11),OR('Tableau de bord'!$C$12="",H343='Tableau de bord'!$C$12),OR('Tableau de bord'!$C$13="",J343='Tableau de bord'!$C$13),OR('Tableau de bord'!$C$14="",N343='Tableau de bord'!$C$14),OR('Tableau de bord'!$C$15="",M343='Tableau de bord'!$C$15),OR('Tableau de bord'!$C$16="",O343='Tableau de bord'!$C$16),OR('Tableau de bord'!$C$17="",AD343='Tableau de bord'!$C$17)),1,0)</f>
        <v/>
      </c>
      <c r="AR343" s="7">
        <f>IF(AND(A343&lt;&gt;"",AP343&lt;&gt;""),IF(AND(AP343&gt;='Tableau de bord'!$C$5,AP343&lt;'Tableau de bord'!$C$6+1),1,0),0)</f>
        <v/>
      </c>
      <c r="AS343" s="7">
        <f>IF(AND(AQ343=1,AR343=1),1,0)</f>
        <v/>
      </c>
      <c r="AT343" s="7">
        <f>IF(AND(AS343=1,J343="Corrective"),1,0)</f>
        <v/>
      </c>
      <c r="AU343" s="7">
        <f>IF(AND(AS343=1,J343="Préventive"),1,0)</f>
        <v/>
      </c>
      <c r="AV343" s="7">
        <f>IF(AND(AS343=1,Q343="Oui"),1,0)</f>
        <v/>
      </c>
      <c r="AW343" s="21">
        <f>IF(AND(AV343=1,AJ343&lt;&gt;""),AJ343,0)</f>
        <v/>
      </c>
      <c r="AX343" s="21">
        <f>IF(AND(AS343=1,Y343&lt;&gt;""),Y343,0)</f>
        <v/>
      </c>
      <c r="AY343" s="22">
        <f>IF(AND(AS343=1,AH343&lt;&gt;""),AH343,0)</f>
        <v/>
      </c>
      <c r="AZ343" s="22">
        <f>IF(AS343=1,SUM(AE343:AF343),0)</f>
        <v/>
      </c>
      <c r="BA343" s="22">
        <f>IF(AND(AS343=1,AC343="Hors forfait"),AY343,0)</f>
        <v/>
      </c>
      <c r="BB343" s="7">
        <f>IF(AND(AS343=1,AK343&lt;&gt;""),1,0)</f>
        <v/>
      </c>
      <c r="BC343" s="7">
        <f>IF(AND(BB343=1,AK343="Oui"),1,0)</f>
        <v/>
      </c>
      <c r="BD343" s="7">
        <f>IF(AND(AS343=1,AL343&lt;&gt;""),1,0)</f>
        <v/>
      </c>
      <c r="BE343" s="7">
        <f>IF(AND(BD343=1,AL343="Oui"),1,0)</f>
        <v/>
      </c>
      <c r="BF343" s="7">
        <f>IF(AND(AQ343=1,AM343="Non"),1,0)</f>
        <v/>
      </c>
      <c r="BG343" s="21">
        <f>IF(AND(BF343=1,Z343&lt;&gt;""),Z343,0)</f>
        <v/>
      </c>
      <c r="BH343" s="7">
        <f>IF(AND(BF343=1,AN343="Oui"),1,0)</f>
        <v/>
      </c>
      <c r="BI343" s="7">
        <f>IF(AS343=1,N343,"")</f>
        <v/>
      </c>
      <c r="BJ343" s="7">
        <f>IF(BF343=1,N343,"")</f>
        <v/>
      </c>
      <c r="BK343" s="7">
        <f>IF(BF343=1,M343,"")</f>
        <v/>
      </c>
      <c r="BL343" s="7">
        <f>IF(AR343=1,D343&amp;" | "&amp;J343,"")</f>
        <v/>
      </c>
      <c r="BM343" s="7">
        <f>IF(AND(AR343=1,AL343="Non"),D343,"")</f>
        <v/>
      </c>
      <c r="BN343" s="7">
        <f>IF(OR(AO343="",AO343="OK"),0,1)</f>
        <v/>
      </c>
    </row>
    <row r="344" ht="18" customHeight="1">
      <c r="A344" s="7" t="n"/>
      <c r="B344" s="7" t="n"/>
      <c r="C344" s="7" t="n"/>
      <c r="D344" s="7" t="n"/>
      <c r="E344" s="7" t="n"/>
      <c r="F344" s="7" t="n"/>
      <c r="G344" s="7" t="n"/>
      <c r="H344" s="7" t="n"/>
      <c r="I344" s="7" t="n"/>
      <c r="J344" s="7" t="n"/>
      <c r="K344" s="7" t="n"/>
      <c r="L344" s="7" t="n"/>
      <c r="M344" s="7" t="n"/>
      <c r="N344" s="7" t="n"/>
      <c r="O344" s="7" t="n"/>
      <c r="P344" s="7" t="n"/>
      <c r="Q344" s="7" t="n"/>
      <c r="R344" s="20" t="n"/>
      <c r="S344" s="16" t="n"/>
      <c r="T344" s="20" t="n"/>
      <c r="U344" s="20" t="n"/>
      <c r="V344" s="16" t="n"/>
      <c r="W344" s="16" t="n"/>
      <c r="X344" s="21" t="n"/>
      <c r="Y344" s="21" t="n"/>
      <c r="Z344" s="21" t="n"/>
      <c r="AA344" s="21" t="n"/>
      <c r="AB344" s="21" t="n"/>
      <c r="AC344" s="7" t="n"/>
      <c r="AD344" s="7" t="n"/>
      <c r="AE344" s="22" t="n"/>
      <c r="AF344" s="22" t="n"/>
      <c r="AG344" s="22" t="n"/>
      <c r="AH344" s="22">
        <f>IF(A344="","",SUM(AE344:AG344))</f>
        <v/>
      </c>
      <c r="AI344" s="21">
        <f>IF(AND(R344&lt;&gt;"",T344&lt;&gt;""),(T344-R344)*24,"")</f>
        <v/>
      </c>
      <c r="AJ344" s="21">
        <f>IF(AND(R344&lt;&gt;"",U344&lt;&gt;""),(U344-R344)*24,"")</f>
        <v/>
      </c>
      <c r="AK344" s="7">
        <f>IF(OR(AA344="",AI344=""),"",IF(AI344&lt;=AA344,"Oui","Non"))</f>
        <v/>
      </c>
      <c r="AL344" s="7">
        <f>IF(OR(AB344="",AJ344=""),"",IF(AJ344&lt;=AB344,"Oui","Non"))</f>
        <v/>
      </c>
      <c r="AM344" s="7">
        <f>IF(A344="","",IF(OR(N344="Réalisé",N344="Clôturé"),"Oui","Non"))</f>
        <v/>
      </c>
      <c r="AN344" s="7">
        <f>IF(AM344="","",IF(AND(AM344="Non",S344&lt;&gt;"",S344&lt;'Tableau de bord'!$C$7),"Oui","Non"))</f>
        <v/>
      </c>
      <c r="AO344" s="7">
        <f>IF(A344="","",IF(COUNTIF($A$5:$A$504,A344)&gt;1,"N° d’OT en double",IF(COUNTIF('Sites et équipements'!$D$5:$D$204,F344)=0,"Code installation inconnu",IF(OR(D344="",J344="",N344="",M344=""),"Champ obligatoire manquant",IF(AND(R344="",S344=""),"Date de demande ou planifiée manquante",IF(AND(AM344="Oui",V344=""),"Date de réalisation manquante",IF(AND(N344="Clôturé",W344=""),"Date de clôture manquante",IF(OR(AND(T344&lt;&gt;"",R344&lt;&gt;"",T344&lt;R344),AND(U344&lt;&gt;"",T344&lt;&gt;"",U344&lt;T344)),"Chronologie incohérente",IF(AND(Q344="Oui",U344=""),"Rétablissement non daté","OK")))))))))</f>
        <v/>
      </c>
      <c r="AP344" s="16">
        <f>IF(R344&lt;&gt;"",R344,IF(S344&lt;&gt;"",S344,""))</f>
        <v/>
      </c>
      <c r="AQ344" s="7">
        <f>IF(AND(A344&lt;&gt;"",OR('Tableau de bord'!$C$9="",D344='Tableau de bord'!$C$9),OR('Tableau de bord'!$C$10="",E344='Tableau de bord'!$C$10),OR('Tableau de bord'!$C$11="",G344='Tableau de bord'!$C$11),OR('Tableau de bord'!$C$12="",H344='Tableau de bord'!$C$12),OR('Tableau de bord'!$C$13="",J344='Tableau de bord'!$C$13),OR('Tableau de bord'!$C$14="",N344='Tableau de bord'!$C$14),OR('Tableau de bord'!$C$15="",M344='Tableau de bord'!$C$15),OR('Tableau de bord'!$C$16="",O344='Tableau de bord'!$C$16),OR('Tableau de bord'!$C$17="",AD344='Tableau de bord'!$C$17)),1,0)</f>
        <v/>
      </c>
      <c r="AR344" s="7">
        <f>IF(AND(A344&lt;&gt;"",AP344&lt;&gt;""),IF(AND(AP344&gt;='Tableau de bord'!$C$5,AP344&lt;'Tableau de bord'!$C$6+1),1,0),0)</f>
        <v/>
      </c>
      <c r="AS344" s="7">
        <f>IF(AND(AQ344=1,AR344=1),1,0)</f>
        <v/>
      </c>
      <c r="AT344" s="7">
        <f>IF(AND(AS344=1,J344="Corrective"),1,0)</f>
        <v/>
      </c>
      <c r="AU344" s="7">
        <f>IF(AND(AS344=1,J344="Préventive"),1,0)</f>
        <v/>
      </c>
      <c r="AV344" s="7">
        <f>IF(AND(AS344=1,Q344="Oui"),1,0)</f>
        <v/>
      </c>
      <c r="AW344" s="21">
        <f>IF(AND(AV344=1,AJ344&lt;&gt;""),AJ344,0)</f>
        <v/>
      </c>
      <c r="AX344" s="21">
        <f>IF(AND(AS344=1,Y344&lt;&gt;""),Y344,0)</f>
        <v/>
      </c>
      <c r="AY344" s="22">
        <f>IF(AND(AS344=1,AH344&lt;&gt;""),AH344,0)</f>
        <v/>
      </c>
      <c r="AZ344" s="22">
        <f>IF(AS344=1,SUM(AE344:AF344),0)</f>
        <v/>
      </c>
      <c r="BA344" s="22">
        <f>IF(AND(AS344=1,AC344="Hors forfait"),AY344,0)</f>
        <v/>
      </c>
      <c r="BB344" s="7">
        <f>IF(AND(AS344=1,AK344&lt;&gt;""),1,0)</f>
        <v/>
      </c>
      <c r="BC344" s="7">
        <f>IF(AND(BB344=1,AK344="Oui"),1,0)</f>
        <v/>
      </c>
      <c r="BD344" s="7">
        <f>IF(AND(AS344=1,AL344&lt;&gt;""),1,0)</f>
        <v/>
      </c>
      <c r="BE344" s="7">
        <f>IF(AND(BD344=1,AL344="Oui"),1,0)</f>
        <v/>
      </c>
      <c r="BF344" s="7">
        <f>IF(AND(AQ344=1,AM344="Non"),1,0)</f>
        <v/>
      </c>
      <c r="BG344" s="21">
        <f>IF(AND(BF344=1,Z344&lt;&gt;""),Z344,0)</f>
        <v/>
      </c>
      <c r="BH344" s="7">
        <f>IF(AND(BF344=1,AN344="Oui"),1,0)</f>
        <v/>
      </c>
      <c r="BI344" s="7">
        <f>IF(AS344=1,N344,"")</f>
        <v/>
      </c>
      <c r="BJ344" s="7">
        <f>IF(BF344=1,N344,"")</f>
        <v/>
      </c>
      <c r="BK344" s="7">
        <f>IF(BF344=1,M344,"")</f>
        <v/>
      </c>
      <c r="BL344" s="7">
        <f>IF(AR344=1,D344&amp;" | "&amp;J344,"")</f>
        <v/>
      </c>
      <c r="BM344" s="7">
        <f>IF(AND(AR344=1,AL344="Non"),D344,"")</f>
        <v/>
      </c>
      <c r="BN344" s="7">
        <f>IF(OR(AO344="",AO344="OK"),0,1)</f>
        <v/>
      </c>
    </row>
    <row r="345" ht="18" customHeight="1">
      <c r="A345" s="7" t="n"/>
      <c r="B345" s="7" t="n"/>
      <c r="C345" s="7" t="n"/>
      <c r="D345" s="7" t="n"/>
      <c r="E345" s="7" t="n"/>
      <c r="F345" s="7" t="n"/>
      <c r="G345" s="7" t="n"/>
      <c r="H345" s="7" t="n"/>
      <c r="I345" s="7" t="n"/>
      <c r="J345" s="7" t="n"/>
      <c r="K345" s="7" t="n"/>
      <c r="L345" s="7" t="n"/>
      <c r="M345" s="7" t="n"/>
      <c r="N345" s="7" t="n"/>
      <c r="O345" s="7" t="n"/>
      <c r="P345" s="7" t="n"/>
      <c r="Q345" s="7" t="n"/>
      <c r="R345" s="20" t="n"/>
      <c r="S345" s="16" t="n"/>
      <c r="T345" s="20" t="n"/>
      <c r="U345" s="20" t="n"/>
      <c r="V345" s="16" t="n"/>
      <c r="W345" s="16" t="n"/>
      <c r="X345" s="21" t="n"/>
      <c r="Y345" s="21" t="n"/>
      <c r="Z345" s="21" t="n"/>
      <c r="AA345" s="21" t="n"/>
      <c r="AB345" s="21" t="n"/>
      <c r="AC345" s="7" t="n"/>
      <c r="AD345" s="7" t="n"/>
      <c r="AE345" s="22" t="n"/>
      <c r="AF345" s="22" t="n"/>
      <c r="AG345" s="22" t="n"/>
      <c r="AH345" s="22">
        <f>IF(A345="","",SUM(AE345:AG345))</f>
        <v/>
      </c>
      <c r="AI345" s="21">
        <f>IF(AND(R345&lt;&gt;"",T345&lt;&gt;""),(T345-R345)*24,"")</f>
        <v/>
      </c>
      <c r="AJ345" s="21">
        <f>IF(AND(R345&lt;&gt;"",U345&lt;&gt;""),(U345-R345)*24,"")</f>
        <v/>
      </c>
      <c r="AK345" s="7">
        <f>IF(OR(AA345="",AI345=""),"",IF(AI345&lt;=AA345,"Oui","Non"))</f>
        <v/>
      </c>
      <c r="AL345" s="7">
        <f>IF(OR(AB345="",AJ345=""),"",IF(AJ345&lt;=AB345,"Oui","Non"))</f>
        <v/>
      </c>
      <c r="AM345" s="7">
        <f>IF(A345="","",IF(OR(N345="Réalisé",N345="Clôturé"),"Oui","Non"))</f>
        <v/>
      </c>
      <c r="AN345" s="7">
        <f>IF(AM345="","",IF(AND(AM345="Non",S345&lt;&gt;"",S345&lt;'Tableau de bord'!$C$7),"Oui","Non"))</f>
        <v/>
      </c>
      <c r="AO345" s="7">
        <f>IF(A345="","",IF(COUNTIF($A$5:$A$504,A345)&gt;1,"N° d’OT en double",IF(COUNTIF('Sites et équipements'!$D$5:$D$204,F345)=0,"Code installation inconnu",IF(OR(D345="",J345="",N345="",M345=""),"Champ obligatoire manquant",IF(AND(R345="",S345=""),"Date de demande ou planifiée manquante",IF(AND(AM345="Oui",V345=""),"Date de réalisation manquante",IF(AND(N345="Clôturé",W345=""),"Date de clôture manquante",IF(OR(AND(T345&lt;&gt;"",R345&lt;&gt;"",T345&lt;R345),AND(U345&lt;&gt;"",T345&lt;&gt;"",U345&lt;T345)),"Chronologie incohérente",IF(AND(Q345="Oui",U345=""),"Rétablissement non daté","OK")))))))))</f>
        <v/>
      </c>
      <c r="AP345" s="16">
        <f>IF(R345&lt;&gt;"",R345,IF(S345&lt;&gt;"",S345,""))</f>
        <v/>
      </c>
      <c r="AQ345" s="7">
        <f>IF(AND(A345&lt;&gt;"",OR('Tableau de bord'!$C$9="",D345='Tableau de bord'!$C$9),OR('Tableau de bord'!$C$10="",E345='Tableau de bord'!$C$10),OR('Tableau de bord'!$C$11="",G345='Tableau de bord'!$C$11),OR('Tableau de bord'!$C$12="",H345='Tableau de bord'!$C$12),OR('Tableau de bord'!$C$13="",J345='Tableau de bord'!$C$13),OR('Tableau de bord'!$C$14="",N345='Tableau de bord'!$C$14),OR('Tableau de bord'!$C$15="",M345='Tableau de bord'!$C$15),OR('Tableau de bord'!$C$16="",O345='Tableau de bord'!$C$16),OR('Tableau de bord'!$C$17="",AD345='Tableau de bord'!$C$17)),1,0)</f>
        <v/>
      </c>
      <c r="AR345" s="7">
        <f>IF(AND(A345&lt;&gt;"",AP345&lt;&gt;""),IF(AND(AP345&gt;='Tableau de bord'!$C$5,AP345&lt;'Tableau de bord'!$C$6+1),1,0),0)</f>
        <v/>
      </c>
      <c r="AS345" s="7">
        <f>IF(AND(AQ345=1,AR345=1),1,0)</f>
        <v/>
      </c>
      <c r="AT345" s="7">
        <f>IF(AND(AS345=1,J345="Corrective"),1,0)</f>
        <v/>
      </c>
      <c r="AU345" s="7">
        <f>IF(AND(AS345=1,J345="Préventive"),1,0)</f>
        <v/>
      </c>
      <c r="AV345" s="7">
        <f>IF(AND(AS345=1,Q345="Oui"),1,0)</f>
        <v/>
      </c>
      <c r="AW345" s="21">
        <f>IF(AND(AV345=1,AJ345&lt;&gt;""),AJ345,0)</f>
        <v/>
      </c>
      <c r="AX345" s="21">
        <f>IF(AND(AS345=1,Y345&lt;&gt;""),Y345,0)</f>
        <v/>
      </c>
      <c r="AY345" s="22">
        <f>IF(AND(AS345=1,AH345&lt;&gt;""),AH345,0)</f>
        <v/>
      </c>
      <c r="AZ345" s="22">
        <f>IF(AS345=1,SUM(AE345:AF345),0)</f>
        <v/>
      </c>
      <c r="BA345" s="22">
        <f>IF(AND(AS345=1,AC345="Hors forfait"),AY345,0)</f>
        <v/>
      </c>
      <c r="BB345" s="7">
        <f>IF(AND(AS345=1,AK345&lt;&gt;""),1,0)</f>
        <v/>
      </c>
      <c r="BC345" s="7">
        <f>IF(AND(BB345=1,AK345="Oui"),1,0)</f>
        <v/>
      </c>
      <c r="BD345" s="7">
        <f>IF(AND(AS345=1,AL345&lt;&gt;""),1,0)</f>
        <v/>
      </c>
      <c r="BE345" s="7">
        <f>IF(AND(BD345=1,AL345="Oui"),1,0)</f>
        <v/>
      </c>
      <c r="BF345" s="7">
        <f>IF(AND(AQ345=1,AM345="Non"),1,0)</f>
        <v/>
      </c>
      <c r="BG345" s="21">
        <f>IF(AND(BF345=1,Z345&lt;&gt;""),Z345,0)</f>
        <v/>
      </c>
      <c r="BH345" s="7">
        <f>IF(AND(BF345=1,AN345="Oui"),1,0)</f>
        <v/>
      </c>
      <c r="BI345" s="7">
        <f>IF(AS345=1,N345,"")</f>
        <v/>
      </c>
      <c r="BJ345" s="7">
        <f>IF(BF345=1,N345,"")</f>
        <v/>
      </c>
      <c r="BK345" s="7">
        <f>IF(BF345=1,M345,"")</f>
        <v/>
      </c>
      <c r="BL345" s="7">
        <f>IF(AR345=1,D345&amp;" | "&amp;J345,"")</f>
        <v/>
      </c>
      <c r="BM345" s="7">
        <f>IF(AND(AR345=1,AL345="Non"),D345,"")</f>
        <v/>
      </c>
      <c r="BN345" s="7">
        <f>IF(OR(AO345="",AO345="OK"),0,1)</f>
        <v/>
      </c>
    </row>
    <row r="346" ht="18" customHeight="1">
      <c r="A346" s="7" t="n"/>
      <c r="B346" s="7" t="n"/>
      <c r="C346" s="7" t="n"/>
      <c r="D346" s="7" t="n"/>
      <c r="E346" s="7" t="n"/>
      <c r="F346" s="7" t="n"/>
      <c r="G346" s="7" t="n"/>
      <c r="H346" s="7" t="n"/>
      <c r="I346" s="7" t="n"/>
      <c r="J346" s="7" t="n"/>
      <c r="K346" s="7" t="n"/>
      <c r="L346" s="7" t="n"/>
      <c r="M346" s="7" t="n"/>
      <c r="N346" s="7" t="n"/>
      <c r="O346" s="7" t="n"/>
      <c r="P346" s="7" t="n"/>
      <c r="Q346" s="7" t="n"/>
      <c r="R346" s="20" t="n"/>
      <c r="S346" s="16" t="n"/>
      <c r="T346" s="20" t="n"/>
      <c r="U346" s="20" t="n"/>
      <c r="V346" s="16" t="n"/>
      <c r="W346" s="16" t="n"/>
      <c r="X346" s="21" t="n"/>
      <c r="Y346" s="21" t="n"/>
      <c r="Z346" s="21" t="n"/>
      <c r="AA346" s="21" t="n"/>
      <c r="AB346" s="21" t="n"/>
      <c r="AC346" s="7" t="n"/>
      <c r="AD346" s="7" t="n"/>
      <c r="AE346" s="22" t="n"/>
      <c r="AF346" s="22" t="n"/>
      <c r="AG346" s="22" t="n"/>
      <c r="AH346" s="22">
        <f>IF(A346="","",SUM(AE346:AG346))</f>
        <v/>
      </c>
      <c r="AI346" s="21">
        <f>IF(AND(R346&lt;&gt;"",T346&lt;&gt;""),(T346-R346)*24,"")</f>
        <v/>
      </c>
      <c r="AJ346" s="21">
        <f>IF(AND(R346&lt;&gt;"",U346&lt;&gt;""),(U346-R346)*24,"")</f>
        <v/>
      </c>
      <c r="AK346" s="7">
        <f>IF(OR(AA346="",AI346=""),"",IF(AI346&lt;=AA346,"Oui","Non"))</f>
        <v/>
      </c>
      <c r="AL346" s="7">
        <f>IF(OR(AB346="",AJ346=""),"",IF(AJ346&lt;=AB346,"Oui","Non"))</f>
        <v/>
      </c>
      <c r="AM346" s="7">
        <f>IF(A346="","",IF(OR(N346="Réalisé",N346="Clôturé"),"Oui","Non"))</f>
        <v/>
      </c>
      <c r="AN346" s="7">
        <f>IF(AM346="","",IF(AND(AM346="Non",S346&lt;&gt;"",S346&lt;'Tableau de bord'!$C$7),"Oui","Non"))</f>
        <v/>
      </c>
      <c r="AO346" s="7">
        <f>IF(A346="","",IF(COUNTIF($A$5:$A$504,A346)&gt;1,"N° d’OT en double",IF(COUNTIF('Sites et équipements'!$D$5:$D$204,F346)=0,"Code installation inconnu",IF(OR(D346="",J346="",N346="",M346=""),"Champ obligatoire manquant",IF(AND(R346="",S346=""),"Date de demande ou planifiée manquante",IF(AND(AM346="Oui",V346=""),"Date de réalisation manquante",IF(AND(N346="Clôturé",W346=""),"Date de clôture manquante",IF(OR(AND(T346&lt;&gt;"",R346&lt;&gt;"",T346&lt;R346),AND(U346&lt;&gt;"",T346&lt;&gt;"",U346&lt;T346)),"Chronologie incohérente",IF(AND(Q346="Oui",U346=""),"Rétablissement non daté","OK")))))))))</f>
        <v/>
      </c>
      <c r="AP346" s="16">
        <f>IF(R346&lt;&gt;"",R346,IF(S346&lt;&gt;"",S346,""))</f>
        <v/>
      </c>
      <c r="AQ346" s="7">
        <f>IF(AND(A346&lt;&gt;"",OR('Tableau de bord'!$C$9="",D346='Tableau de bord'!$C$9),OR('Tableau de bord'!$C$10="",E346='Tableau de bord'!$C$10),OR('Tableau de bord'!$C$11="",G346='Tableau de bord'!$C$11),OR('Tableau de bord'!$C$12="",H346='Tableau de bord'!$C$12),OR('Tableau de bord'!$C$13="",J346='Tableau de bord'!$C$13),OR('Tableau de bord'!$C$14="",N346='Tableau de bord'!$C$14),OR('Tableau de bord'!$C$15="",M346='Tableau de bord'!$C$15),OR('Tableau de bord'!$C$16="",O346='Tableau de bord'!$C$16),OR('Tableau de bord'!$C$17="",AD346='Tableau de bord'!$C$17)),1,0)</f>
        <v/>
      </c>
      <c r="AR346" s="7">
        <f>IF(AND(A346&lt;&gt;"",AP346&lt;&gt;""),IF(AND(AP346&gt;='Tableau de bord'!$C$5,AP346&lt;'Tableau de bord'!$C$6+1),1,0),0)</f>
        <v/>
      </c>
      <c r="AS346" s="7">
        <f>IF(AND(AQ346=1,AR346=1),1,0)</f>
        <v/>
      </c>
      <c r="AT346" s="7">
        <f>IF(AND(AS346=1,J346="Corrective"),1,0)</f>
        <v/>
      </c>
      <c r="AU346" s="7">
        <f>IF(AND(AS346=1,J346="Préventive"),1,0)</f>
        <v/>
      </c>
      <c r="AV346" s="7">
        <f>IF(AND(AS346=1,Q346="Oui"),1,0)</f>
        <v/>
      </c>
      <c r="AW346" s="21">
        <f>IF(AND(AV346=1,AJ346&lt;&gt;""),AJ346,0)</f>
        <v/>
      </c>
      <c r="AX346" s="21">
        <f>IF(AND(AS346=1,Y346&lt;&gt;""),Y346,0)</f>
        <v/>
      </c>
      <c r="AY346" s="22">
        <f>IF(AND(AS346=1,AH346&lt;&gt;""),AH346,0)</f>
        <v/>
      </c>
      <c r="AZ346" s="22">
        <f>IF(AS346=1,SUM(AE346:AF346),0)</f>
        <v/>
      </c>
      <c r="BA346" s="22">
        <f>IF(AND(AS346=1,AC346="Hors forfait"),AY346,0)</f>
        <v/>
      </c>
      <c r="BB346" s="7">
        <f>IF(AND(AS346=1,AK346&lt;&gt;""),1,0)</f>
        <v/>
      </c>
      <c r="BC346" s="7">
        <f>IF(AND(BB346=1,AK346="Oui"),1,0)</f>
        <v/>
      </c>
      <c r="BD346" s="7">
        <f>IF(AND(AS346=1,AL346&lt;&gt;""),1,0)</f>
        <v/>
      </c>
      <c r="BE346" s="7">
        <f>IF(AND(BD346=1,AL346="Oui"),1,0)</f>
        <v/>
      </c>
      <c r="BF346" s="7">
        <f>IF(AND(AQ346=1,AM346="Non"),1,0)</f>
        <v/>
      </c>
      <c r="BG346" s="21">
        <f>IF(AND(BF346=1,Z346&lt;&gt;""),Z346,0)</f>
        <v/>
      </c>
      <c r="BH346" s="7">
        <f>IF(AND(BF346=1,AN346="Oui"),1,0)</f>
        <v/>
      </c>
      <c r="BI346" s="7">
        <f>IF(AS346=1,N346,"")</f>
        <v/>
      </c>
      <c r="BJ346" s="7">
        <f>IF(BF346=1,N346,"")</f>
        <v/>
      </c>
      <c r="BK346" s="7">
        <f>IF(BF346=1,M346,"")</f>
        <v/>
      </c>
      <c r="BL346" s="7">
        <f>IF(AR346=1,D346&amp;" | "&amp;J346,"")</f>
        <v/>
      </c>
      <c r="BM346" s="7">
        <f>IF(AND(AR346=1,AL346="Non"),D346,"")</f>
        <v/>
      </c>
      <c r="BN346" s="7">
        <f>IF(OR(AO346="",AO346="OK"),0,1)</f>
        <v/>
      </c>
    </row>
    <row r="347" ht="18" customHeight="1">
      <c r="A347" s="7" t="n"/>
      <c r="B347" s="7" t="n"/>
      <c r="C347" s="7" t="n"/>
      <c r="D347" s="7" t="n"/>
      <c r="E347" s="7" t="n"/>
      <c r="F347" s="7" t="n"/>
      <c r="G347" s="7" t="n"/>
      <c r="H347" s="7" t="n"/>
      <c r="I347" s="7" t="n"/>
      <c r="J347" s="7" t="n"/>
      <c r="K347" s="7" t="n"/>
      <c r="L347" s="7" t="n"/>
      <c r="M347" s="7" t="n"/>
      <c r="N347" s="7" t="n"/>
      <c r="O347" s="7" t="n"/>
      <c r="P347" s="7" t="n"/>
      <c r="Q347" s="7" t="n"/>
      <c r="R347" s="20" t="n"/>
      <c r="S347" s="16" t="n"/>
      <c r="T347" s="20" t="n"/>
      <c r="U347" s="20" t="n"/>
      <c r="V347" s="16" t="n"/>
      <c r="W347" s="16" t="n"/>
      <c r="X347" s="21" t="n"/>
      <c r="Y347" s="21" t="n"/>
      <c r="Z347" s="21" t="n"/>
      <c r="AA347" s="21" t="n"/>
      <c r="AB347" s="21" t="n"/>
      <c r="AC347" s="7" t="n"/>
      <c r="AD347" s="7" t="n"/>
      <c r="AE347" s="22" t="n"/>
      <c r="AF347" s="22" t="n"/>
      <c r="AG347" s="22" t="n"/>
      <c r="AH347" s="22">
        <f>IF(A347="","",SUM(AE347:AG347))</f>
        <v/>
      </c>
      <c r="AI347" s="21">
        <f>IF(AND(R347&lt;&gt;"",T347&lt;&gt;""),(T347-R347)*24,"")</f>
        <v/>
      </c>
      <c r="AJ347" s="21">
        <f>IF(AND(R347&lt;&gt;"",U347&lt;&gt;""),(U347-R347)*24,"")</f>
        <v/>
      </c>
      <c r="AK347" s="7">
        <f>IF(OR(AA347="",AI347=""),"",IF(AI347&lt;=AA347,"Oui","Non"))</f>
        <v/>
      </c>
      <c r="AL347" s="7">
        <f>IF(OR(AB347="",AJ347=""),"",IF(AJ347&lt;=AB347,"Oui","Non"))</f>
        <v/>
      </c>
      <c r="AM347" s="7">
        <f>IF(A347="","",IF(OR(N347="Réalisé",N347="Clôturé"),"Oui","Non"))</f>
        <v/>
      </c>
      <c r="AN347" s="7">
        <f>IF(AM347="","",IF(AND(AM347="Non",S347&lt;&gt;"",S347&lt;'Tableau de bord'!$C$7),"Oui","Non"))</f>
        <v/>
      </c>
      <c r="AO347" s="7">
        <f>IF(A347="","",IF(COUNTIF($A$5:$A$504,A347)&gt;1,"N° d’OT en double",IF(COUNTIF('Sites et équipements'!$D$5:$D$204,F347)=0,"Code installation inconnu",IF(OR(D347="",J347="",N347="",M347=""),"Champ obligatoire manquant",IF(AND(R347="",S347=""),"Date de demande ou planifiée manquante",IF(AND(AM347="Oui",V347=""),"Date de réalisation manquante",IF(AND(N347="Clôturé",W347=""),"Date de clôture manquante",IF(OR(AND(T347&lt;&gt;"",R347&lt;&gt;"",T347&lt;R347),AND(U347&lt;&gt;"",T347&lt;&gt;"",U347&lt;T347)),"Chronologie incohérente",IF(AND(Q347="Oui",U347=""),"Rétablissement non daté","OK")))))))))</f>
        <v/>
      </c>
      <c r="AP347" s="16">
        <f>IF(R347&lt;&gt;"",R347,IF(S347&lt;&gt;"",S347,""))</f>
        <v/>
      </c>
      <c r="AQ347" s="7">
        <f>IF(AND(A347&lt;&gt;"",OR('Tableau de bord'!$C$9="",D347='Tableau de bord'!$C$9),OR('Tableau de bord'!$C$10="",E347='Tableau de bord'!$C$10),OR('Tableau de bord'!$C$11="",G347='Tableau de bord'!$C$11),OR('Tableau de bord'!$C$12="",H347='Tableau de bord'!$C$12),OR('Tableau de bord'!$C$13="",J347='Tableau de bord'!$C$13),OR('Tableau de bord'!$C$14="",N347='Tableau de bord'!$C$14),OR('Tableau de bord'!$C$15="",M347='Tableau de bord'!$C$15),OR('Tableau de bord'!$C$16="",O347='Tableau de bord'!$C$16),OR('Tableau de bord'!$C$17="",AD347='Tableau de bord'!$C$17)),1,0)</f>
        <v/>
      </c>
      <c r="AR347" s="7">
        <f>IF(AND(A347&lt;&gt;"",AP347&lt;&gt;""),IF(AND(AP347&gt;='Tableau de bord'!$C$5,AP347&lt;'Tableau de bord'!$C$6+1),1,0),0)</f>
        <v/>
      </c>
      <c r="AS347" s="7">
        <f>IF(AND(AQ347=1,AR347=1),1,0)</f>
        <v/>
      </c>
      <c r="AT347" s="7">
        <f>IF(AND(AS347=1,J347="Corrective"),1,0)</f>
        <v/>
      </c>
      <c r="AU347" s="7">
        <f>IF(AND(AS347=1,J347="Préventive"),1,0)</f>
        <v/>
      </c>
      <c r="AV347" s="7">
        <f>IF(AND(AS347=1,Q347="Oui"),1,0)</f>
        <v/>
      </c>
      <c r="AW347" s="21">
        <f>IF(AND(AV347=1,AJ347&lt;&gt;""),AJ347,0)</f>
        <v/>
      </c>
      <c r="AX347" s="21">
        <f>IF(AND(AS347=1,Y347&lt;&gt;""),Y347,0)</f>
        <v/>
      </c>
      <c r="AY347" s="22">
        <f>IF(AND(AS347=1,AH347&lt;&gt;""),AH347,0)</f>
        <v/>
      </c>
      <c r="AZ347" s="22">
        <f>IF(AS347=1,SUM(AE347:AF347),0)</f>
        <v/>
      </c>
      <c r="BA347" s="22">
        <f>IF(AND(AS347=1,AC347="Hors forfait"),AY347,0)</f>
        <v/>
      </c>
      <c r="BB347" s="7">
        <f>IF(AND(AS347=1,AK347&lt;&gt;""),1,0)</f>
        <v/>
      </c>
      <c r="BC347" s="7">
        <f>IF(AND(BB347=1,AK347="Oui"),1,0)</f>
        <v/>
      </c>
      <c r="BD347" s="7">
        <f>IF(AND(AS347=1,AL347&lt;&gt;""),1,0)</f>
        <v/>
      </c>
      <c r="BE347" s="7">
        <f>IF(AND(BD347=1,AL347="Oui"),1,0)</f>
        <v/>
      </c>
      <c r="BF347" s="7">
        <f>IF(AND(AQ347=1,AM347="Non"),1,0)</f>
        <v/>
      </c>
      <c r="BG347" s="21">
        <f>IF(AND(BF347=1,Z347&lt;&gt;""),Z347,0)</f>
        <v/>
      </c>
      <c r="BH347" s="7">
        <f>IF(AND(BF347=1,AN347="Oui"),1,0)</f>
        <v/>
      </c>
      <c r="BI347" s="7">
        <f>IF(AS347=1,N347,"")</f>
        <v/>
      </c>
      <c r="BJ347" s="7">
        <f>IF(BF347=1,N347,"")</f>
        <v/>
      </c>
      <c r="BK347" s="7">
        <f>IF(BF347=1,M347,"")</f>
        <v/>
      </c>
      <c r="BL347" s="7">
        <f>IF(AR347=1,D347&amp;" | "&amp;J347,"")</f>
        <v/>
      </c>
      <c r="BM347" s="7">
        <f>IF(AND(AR347=1,AL347="Non"),D347,"")</f>
        <v/>
      </c>
      <c r="BN347" s="7">
        <f>IF(OR(AO347="",AO347="OK"),0,1)</f>
        <v/>
      </c>
    </row>
    <row r="348" ht="18" customHeight="1">
      <c r="A348" s="7" t="n"/>
      <c r="B348" s="7" t="n"/>
      <c r="C348" s="7" t="n"/>
      <c r="D348" s="7" t="n"/>
      <c r="E348" s="7" t="n"/>
      <c r="F348" s="7" t="n"/>
      <c r="G348" s="7" t="n"/>
      <c r="H348" s="7" t="n"/>
      <c r="I348" s="7" t="n"/>
      <c r="J348" s="7" t="n"/>
      <c r="K348" s="7" t="n"/>
      <c r="L348" s="7" t="n"/>
      <c r="M348" s="7" t="n"/>
      <c r="N348" s="7" t="n"/>
      <c r="O348" s="7" t="n"/>
      <c r="P348" s="7" t="n"/>
      <c r="Q348" s="7" t="n"/>
      <c r="R348" s="20" t="n"/>
      <c r="S348" s="16" t="n"/>
      <c r="T348" s="20" t="n"/>
      <c r="U348" s="20" t="n"/>
      <c r="V348" s="16" t="n"/>
      <c r="W348" s="16" t="n"/>
      <c r="X348" s="21" t="n"/>
      <c r="Y348" s="21" t="n"/>
      <c r="Z348" s="21" t="n"/>
      <c r="AA348" s="21" t="n"/>
      <c r="AB348" s="21" t="n"/>
      <c r="AC348" s="7" t="n"/>
      <c r="AD348" s="7" t="n"/>
      <c r="AE348" s="22" t="n"/>
      <c r="AF348" s="22" t="n"/>
      <c r="AG348" s="22" t="n"/>
      <c r="AH348" s="22">
        <f>IF(A348="","",SUM(AE348:AG348))</f>
        <v/>
      </c>
      <c r="AI348" s="21">
        <f>IF(AND(R348&lt;&gt;"",T348&lt;&gt;""),(T348-R348)*24,"")</f>
        <v/>
      </c>
      <c r="AJ348" s="21">
        <f>IF(AND(R348&lt;&gt;"",U348&lt;&gt;""),(U348-R348)*24,"")</f>
        <v/>
      </c>
      <c r="AK348" s="7">
        <f>IF(OR(AA348="",AI348=""),"",IF(AI348&lt;=AA348,"Oui","Non"))</f>
        <v/>
      </c>
      <c r="AL348" s="7">
        <f>IF(OR(AB348="",AJ348=""),"",IF(AJ348&lt;=AB348,"Oui","Non"))</f>
        <v/>
      </c>
      <c r="AM348" s="7">
        <f>IF(A348="","",IF(OR(N348="Réalisé",N348="Clôturé"),"Oui","Non"))</f>
        <v/>
      </c>
      <c r="AN348" s="7">
        <f>IF(AM348="","",IF(AND(AM348="Non",S348&lt;&gt;"",S348&lt;'Tableau de bord'!$C$7),"Oui","Non"))</f>
        <v/>
      </c>
      <c r="AO348" s="7">
        <f>IF(A348="","",IF(COUNTIF($A$5:$A$504,A348)&gt;1,"N° d’OT en double",IF(COUNTIF('Sites et équipements'!$D$5:$D$204,F348)=0,"Code installation inconnu",IF(OR(D348="",J348="",N348="",M348=""),"Champ obligatoire manquant",IF(AND(R348="",S348=""),"Date de demande ou planifiée manquante",IF(AND(AM348="Oui",V348=""),"Date de réalisation manquante",IF(AND(N348="Clôturé",W348=""),"Date de clôture manquante",IF(OR(AND(T348&lt;&gt;"",R348&lt;&gt;"",T348&lt;R348),AND(U348&lt;&gt;"",T348&lt;&gt;"",U348&lt;T348)),"Chronologie incohérente",IF(AND(Q348="Oui",U348=""),"Rétablissement non daté","OK")))))))))</f>
        <v/>
      </c>
      <c r="AP348" s="16">
        <f>IF(R348&lt;&gt;"",R348,IF(S348&lt;&gt;"",S348,""))</f>
        <v/>
      </c>
      <c r="AQ348" s="7">
        <f>IF(AND(A348&lt;&gt;"",OR('Tableau de bord'!$C$9="",D348='Tableau de bord'!$C$9),OR('Tableau de bord'!$C$10="",E348='Tableau de bord'!$C$10),OR('Tableau de bord'!$C$11="",G348='Tableau de bord'!$C$11),OR('Tableau de bord'!$C$12="",H348='Tableau de bord'!$C$12),OR('Tableau de bord'!$C$13="",J348='Tableau de bord'!$C$13),OR('Tableau de bord'!$C$14="",N348='Tableau de bord'!$C$14),OR('Tableau de bord'!$C$15="",M348='Tableau de bord'!$C$15),OR('Tableau de bord'!$C$16="",O348='Tableau de bord'!$C$16),OR('Tableau de bord'!$C$17="",AD348='Tableau de bord'!$C$17)),1,0)</f>
        <v/>
      </c>
      <c r="AR348" s="7">
        <f>IF(AND(A348&lt;&gt;"",AP348&lt;&gt;""),IF(AND(AP348&gt;='Tableau de bord'!$C$5,AP348&lt;'Tableau de bord'!$C$6+1),1,0),0)</f>
        <v/>
      </c>
      <c r="AS348" s="7">
        <f>IF(AND(AQ348=1,AR348=1),1,0)</f>
        <v/>
      </c>
      <c r="AT348" s="7">
        <f>IF(AND(AS348=1,J348="Corrective"),1,0)</f>
        <v/>
      </c>
      <c r="AU348" s="7">
        <f>IF(AND(AS348=1,J348="Préventive"),1,0)</f>
        <v/>
      </c>
      <c r="AV348" s="7">
        <f>IF(AND(AS348=1,Q348="Oui"),1,0)</f>
        <v/>
      </c>
      <c r="AW348" s="21">
        <f>IF(AND(AV348=1,AJ348&lt;&gt;""),AJ348,0)</f>
        <v/>
      </c>
      <c r="AX348" s="21">
        <f>IF(AND(AS348=1,Y348&lt;&gt;""),Y348,0)</f>
        <v/>
      </c>
      <c r="AY348" s="22">
        <f>IF(AND(AS348=1,AH348&lt;&gt;""),AH348,0)</f>
        <v/>
      </c>
      <c r="AZ348" s="22">
        <f>IF(AS348=1,SUM(AE348:AF348),0)</f>
        <v/>
      </c>
      <c r="BA348" s="22">
        <f>IF(AND(AS348=1,AC348="Hors forfait"),AY348,0)</f>
        <v/>
      </c>
      <c r="BB348" s="7">
        <f>IF(AND(AS348=1,AK348&lt;&gt;""),1,0)</f>
        <v/>
      </c>
      <c r="BC348" s="7">
        <f>IF(AND(BB348=1,AK348="Oui"),1,0)</f>
        <v/>
      </c>
      <c r="BD348" s="7">
        <f>IF(AND(AS348=1,AL348&lt;&gt;""),1,0)</f>
        <v/>
      </c>
      <c r="BE348" s="7">
        <f>IF(AND(BD348=1,AL348="Oui"),1,0)</f>
        <v/>
      </c>
      <c r="BF348" s="7">
        <f>IF(AND(AQ348=1,AM348="Non"),1,0)</f>
        <v/>
      </c>
      <c r="BG348" s="21">
        <f>IF(AND(BF348=1,Z348&lt;&gt;""),Z348,0)</f>
        <v/>
      </c>
      <c r="BH348" s="7">
        <f>IF(AND(BF348=1,AN348="Oui"),1,0)</f>
        <v/>
      </c>
      <c r="BI348" s="7">
        <f>IF(AS348=1,N348,"")</f>
        <v/>
      </c>
      <c r="BJ348" s="7">
        <f>IF(BF348=1,N348,"")</f>
        <v/>
      </c>
      <c r="BK348" s="7">
        <f>IF(BF348=1,M348,"")</f>
        <v/>
      </c>
      <c r="BL348" s="7">
        <f>IF(AR348=1,D348&amp;" | "&amp;J348,"")</f>
        <v/>
      </c>
      <c r="BM348" s="7">
        <f>IF(AND(AR348=1,AL348="Non"),D348,"")</f>
        <v/>
      </c>
      <c r="BN348" s="7">
        <f>IF(OR(AO348="",AO348="OK"),0,1)</f>
        <v/>
      </c>
    </row>
    <row r="349" ht="18" customHeight="1">
      <c r="A349" s="7" t="n"/>
      <c r="B349" s="7" t="n"/>
      <c r="C349" s="7" t="n"/>
      <c r="D349" s="7" t="n"/>
      <c r="E349" s="7" t="n"/>
      <c r="F349" s="7" t="n"/>
      <c r="G349" s="7" t="n"/>
      <c r="H349" s="7" t="n"/>
      <c r="I349" s="7" t="n"/>
      <c r="J349" s="7" t="n"/>
      <c r="K349" s="7" t="n"/>
      <c r="L349" s="7" t="n"/>
      <c r="M349" s="7" t="n"/>
      <c r="N349" s="7" t="n"/>
      <c r="O349" s="7" t="n"/>
      <c r="P349" s="7" t="n"/>
      <c r="Q349" s="7" t="n"/>
      <c r="R349" s="20" t="n"/>
      <c r="S349" s="16" t="n"/>
      <c r="T349" s="20" t="n"/>
      <c r="U349" s="20" t="n"/>
      <c r="V349" s="16" t="n"/>
      <c r="W349" s="16" t="n"/>
      <c r="X349" s="21" t="n"/>
      <c r="Y349" s="21" t="n"/>
      <c r="Z349" s="21" t="n"/>
      <c r="AA349" s="21" t="n"/>
      <c r="AB349" s="21" t="n"/>
      <c r="AC349" s="7" t="n"/>
      <c r="AD349" s="7" t="n"/>
      <c r="AE349" s="22" t="n"/>
      <c r="AF349" s="22" t="n"/>
      <c r="AG349" s="22" t="n"/>
      <c r="AH349" s="22">
        <f>IF(A349="","",SUM(AE349:AG349))</f>
        <v/>
      </c>
      <c r="AI349" s="21">
        <f>IF(AND(R349&lt;&gt;"",T349&lt;&gt;""),(T349-R349)*24,"")</f>
        <v/>
      </c>
      <c r="AJ349" s="21">
        <f>IF(AND(R349&lt;&gt;"",U349&lt;&gt;""),(U349-R349)*24,"")</f>
        <v/>
      </c>
      <c r="AK349" s="7">
        <f>IF(OR(AA349="",AI349=""),"",IF(AI349&lt;=AA349,"Oui","Non"))</f>
        <v/>
      </c>
      <c r="AL349" s="7">
        <f>IF(OR(AB349="",AJ349=""),"",IF(AJ349&lt;=AB349,"Oui","Non"))</f>
        <v/>
      </c>
      <c r="AM349" s="7">
        <f>IF(A349="","",IF(OR(N349="Réalisé",N349="Clôturé"),"Oui","Non"))</f>
        <v/>
      </c>
      <c r="AN349" s="7">
        <f>IF(AM349="","",IF(AND(AM349="Non",S349&lt;&gt;"",S349&lt;'Tableau de bord'!$C$7),"Oui","Non"))</f>
        <v/>
      </c>
      <c r="AO349" s="7">
        <f>IF(A349="","",IF(COUNTIF($A$5:$A$504,A349)&gt;1,"N° d’OT en double",IF(COUNTIF('Sites et équipements'!$D$5:$D$204,F349)=0,"Code installation inconnu",IF(OR(D349="",J349="",N349="",M349=""),"Champ obligatoire manquant",IF(AND(R349="",S349=""),"Date de demande ou planifiée manquante",IF(AND(AM349="Oui",V349=""),"Date de réalisation manquante",IF(AND(N349="Clôturé",W349=""),"Date de clôture manquante",IF(OR(AND(T349&lt;&gt;"",R349&lt;&gt;"",T349&lt;R349),AND(U349&lt;&gt;"",T349&lt;&gt;"",U349&lt;T349)),"Chronologie incohérente",IF(AND(Q349="Oui",U349=""),"Rétablissement non daté","OK")))))))))</f>
        <v/>
      </c>
      <c r="AP349" s="16">
        <f>IF(R349&lt;&gt;"",R349,IF(S349&lt;&gt;"",S349,""))</f>
        <v/>
      </c>
      <c r="AQ349" s="7">
        <f>IF(AND(A349&lt;&gt;"",OR('Tableau de bord'!$C$9="",D349='Tableau de bord'!$C$9),OR('Tableau de bord'!$C$10="",E349='Tableau de bord'!$C$10),OR('Tableau de bord'!$C$11="",G349='Tableau de bord'!$C$11),OR('Tableau de bord'!$C$12="",H349='Tableau de bord'!$C$12),OR('Tableau de bord'!$C$13="",J349='Tableau de bord'!$C$13),OR('Tableau de bord'!$C$14="",N349='Tableau de bord'!$C$14),OR('Tableau de bord'!$C$15="",M349='Tableau de bord'!$C$15),OR('Tableau de bord'!$C$16="",O349='Tableau de bord'!$C$16),OR('Tableau de bord'!$C$17="",AD349='Tableau de bord'!$C$17)),1,0)</f>
        <v/>
      </c>
      <c r="AR349" s="7">
        <f>IF(AND(A349&lt;&gt;"",AP349&lt;&gt;""),IF(AND(AP349&gt;='Tableau de bord'!$C$5,AP349&lt;'Tableau de bord'!$C$6+1),1,0),0)</f>
        <v/>
      </c>
      <c r="AS349" s="7">
        <f>IF(AND(AQ349=1,AR349=1),1,0)</f>
        <v/>
      </c>
      <c r="AT349" s="7">
        <f>IF(AND(AS349=1,J349="Corrective"),1,0)</f>
        <v/>
      </c>
      <c r="AU349" s="7">
        <f>IF(AND(AS349=1,J349="Préventive"),1,0)</f>
        <v/>
      </c>
      <c r="AV349" s="7">
        <f>IF(AND(AS349=1,Q349="Oui"),1,0)</f>
        <v/>
      </c>
      <c r="AW349" s="21">
        <f>IF(AND(AV349=1,AJ349&lt;&gt;""),AJ349,0)</f>
        <v/>
      </c>
      <c r="AX349" s="21">
        <f>IF(AND(AS349=1,Y349&lt;&gt;""),Y349,0)</f>
        <v/>
      </c>
      <c r="AY349" s="22">
        <f>IF(AND(AS349=1,AH349&lt;&gt;""),AH349,0)</f>
        <v/>
      </c>
      <c r="AZ349" s="22">
        <f>IF(AS349=1,SUM(AE349:AF349),0)</f>
        <v/>
      </c>
      <c r="BA349" s="22">
        <f>IF(AND(AS349=1,AC349="Hors forfait"),AY349,0)</f>
        <v/>
      </c>
      <c r="BB349" s="7">
        <f>IF(AND(AS349=1,AK349&lt;&gt;""),1,0)</f>
        <v/>
      </c>
      <c r="BC349" s="7">
        <f>IF(AND(BB349=1,AK349="Oui"),1,0)</f>
        <v/>
      </c>
      <c r="BD349" s="7">
        <f>IF(AND(AS349=1,AL349&lt;&gt;""),1,0)</f>
        <v/>
      </c>
      <c r="BE349" s="7">
        <f>IF(AND(BD349=1,AL349="Oui"),1,0)</f>
        <v/>
      </c>
      <c r="BF349" s="7">
        <f>IF(AND(AQ349=1,AM349="Non"),1,0)</f>
        <v/>
      </c>
      <c r="BG349" s="21">
        <f>IF(AND(BF349=1,Z349&lt;&gt;""),Z349,0)</f>
        <v/>
      </c>
      <c r="BH349" s="7">
        <f>IF(AND(BF349=1,AN349="Oui"),1,0)</f>
        <v/>
      </c>
      <c r="BI349" s="7">
        <f>IF(AS349=1,N349,"")</f>
        <v/>
      </c>
      <c r="BJ349" s="7">
        <f>IF(BF349=1,N349,"")</f>
        <v/>
      </c>
      <c r="BK349" s="7">
        <f>IF(BF349=1,M349,"")</f>
        <v/>
      </c>
      <c r="BL349" s="7">
        <f>IF(AR349=1,D349&amp;" | "&amp;J349,"")</f>
        <v/>
      </c>
      <c r="BM349" s="7">
        <f>IF(AND(AR349=1,AL349="Non"),D349,"")</f>
        <v/>
      </c>
      <c r="BN349" s="7">
        <f>IF(OR(AO349="",AO349="OK"),0,1)</f>
        <v/>
      </c>
    </row>
    <row r="350" ht="18" customHeight="1">
      <c r="A350" s="7" t="n"/>
      <c r="B350" s="7" t="n"/>
      <c r="C350" s="7" t="n"/>
      <c r="D350" s="7" t="n"/>
      <c r="E350" s="7" t="n"/>
      <c r="F350" s="7" t="n"/>
      <c r="G350" s="7" t="n"/>
      <c r="H350" s="7" t="n"/>
      <c r="I350" s="7" t="n"/>
      <c r="J350" s="7" t="n"/>
      <c r="K350" s="7" t="n"/>
      <c r="L350" s="7" t="n"/>
      <c r="M350" s="7" t="n"/>
      <c r="N350" s="7" t="n"/>
      <c r="O350" s="7" t="n"/>
      <c r="P350" s="7" t="n"/>
      <c r="Q350" s="7" t="n"/>
      <c r="R350" s="20" t="n"/>
      <c r="S350" s="16" t="n"/>
      <c r="T350" s="20" t="n"/>
      <c r="U350" s="20" t="n"/>
      <c r="V350" s="16" t="n"/>
      <c r="W350" s="16" t="n"/>
      <c r="X350" s="21" t="n"/>
      <c r="Y350" s="21" t="n"/>
      <c r="Z350" s="21" t="n"/>
      <c r="AA350" s="21" t="n"/>
      <c r="AB350" s="21" t="n"/>
      <c r="AC350" s="7" t="n"/>
      <c r="AD350" s="7" t="n"/>
      <c r="AE350" s="22" t="n"/>
      <c r="AF350" s="22" t="n"/>
      <c r="AG350" s="22" t="n"/>
      <c r="AH350" s="22">
        <f>IF(A350="","",SUM(AE350:AG350))</f>
        <v/>
      </c>
      <c r="AI350" s="21">
        <f>IF(AND(R350&lt;&gt;"",T350&lt;&gt;""),(T350-R350)*24,"")</f>
        <v/>
      </c>
      <c r="AJ350" s="21">
        <f>IF(AND(R350&lt;&gt;"",U350&lt;&gt;""),(U350-R350)*24,"")</f>
        <v/>
      </c>
      <c r="AK350" s="7">
        <f>IF(OR(AA350="",AI350=""),"",IF(AI350&lt;=AA350,"Oui","Non"))</f>
        <v/>
      </c>
      <c r="AL350" s="7">
        <f>IF(OR(AB350="",AJ350=""),"",IF(AJ350&lt;=AB350,"Oui","Non"))</f>
        <v/>
      </c>
      <c r="AM350" s="7">
        <f>IF(A350="","",IF(OR(N350="Réalisé",N350="Clôturé"),"Oui","Non"))</f>
        <v/>
      </c>
      <c r="AN350" s="7">
        <f>IF(AM350="","",IF(AND(AM350="Non",S350&lt;&gt;"",S350&lt;'Tableau de bord'!$C$7),"Oui","Non"))</f>
        <v/>
      </c>
      <c r="AO350" s="7">
        <f>IF(A350="","",IF(COUNTIF($A$5:$A$504,A350)&gt;1,"N° d’OT en double",IF(COUNTIF('Sites et équipements'!$D$5:$D$204,F350)=0,"Code installation inconnu",IF(OR(D350="",J350="",N350="",M350=""),"Champ obligatoire manquant",IF(AND(R350="",S350=""),"Date de demande ou planifiée manquante",IF(AND(AM350="Oui",V350=""),"Date de réalisation manquante",IF(AND(N350="Clôturé",W350=""),"Date de clôture manquante",IF(OR(AND(T350&lt;&gt;"",R350&lt;&gt;"",T350&lt;R350),AND(U350&lt;&gt;"",T350&lt;&gt;"",U350&lt;T350)),"Chronologie incohérente",IF(AND(Q350="Oui",U350=""),"Rétablissement non daté","OK")))))))))</f>
        <v/>
      </c>
      <c r="AP350" s="16">
        <f>IF(R350&lt;&gt;"",R350,IF(S350&lt;&gt;"",S350,""))</f>
        <v/>
      </c>
      <c r="AQ350" s="7">
        <f>IF(AND(A350&lt;&gt;"",OR('Tableau de bord'!$C$9="",D350='Tableau de bord'!$C$9),OR('Tableau de bord'!$C$10="",E350='Tableau de bord'!$C$10),OR('Tableau de bord'!$C$11="",G350='Tableau de bord'!$C$11),OR('Tableau de bord'!$C$12="",H350='Tableau de bord'!$C$12),OR('Tableau de bord'!$C$13="",J350='Tableau de bord'!$C$13),OR('Tableau de bord'!$C$14="",N350='Tableau de bord'!$C$14),OR('Tableau de bord'!$C$15="",M350='Tableau de bord'!$C$15),OR('Tableau de bord'!$C$16="",O350='Tableau de bord'!$C$16),OR('Tableau de bord'!$C$17="",AD350='Tableau de bord'!$C$17)),1,0)</f>
        <v/>
      </c>
      <c r="AR350" s="7">
        <f>IF(AND(A350&lt;&gt;"",AP350&lt;&gt;""),IF(AND(AP350&gt;='Tableau de bord'!$C$5,AP350&lt;'Tableau de bord'!$C$6+1),1,0),0)</f>
        <v/>
      </c>
      <c r="AS350" s="7">
        <f>IF(AND(AQ350=1,AR350=1),1,0)</f>
        <v/>
      </c>
      <c r="AT350" s="7">
        <f>IF(AND(AS350=1,J350="Corrective"),1,0)</f>
        <v/>
      </c>
      <c r="AU350" s="7">
        <f>IF(AND(AS350=1,J350="Préventive"),1,0)</f>
        <v/>
      </c>
      <c r="AV350" s="7">
        <f>IF(AND(AS350=1,Q350="Oui"),1,0)</f>
        <v/>
      </c>
      <c r="AW350" s="21">
        <f>IF(AND(AV350=1,AJ350&lt;&gt;""),AJ350,0)</f>
        <v/>
      </c>
      <c r="AX350" s="21">
        <f>IF(AND(AS350=1,Y350&lt;&gt;""),Y350,0)</f>
        <v/>
      </c>
      <c r="AY350" s="22">
        <f>IF(AND(AS350=1,AH350&lt;&gt;""),AH350,0)</f>
        <v/>
      </c>
      <c r="AZ350" s="22">
        <f>IF(AS350=1,SUM(AE350:AF350),0)</f>
        <v/>
      </c>
      <c r="BA350" s="22">
        <f>IF(AND(AS350=1,AC350="Hors forfait"),AY350,0)</f>
        <v/>
      </c>
      <c r="BB350" s="7">
        <f>IF(AND(AS350=1,AK350&lt;&gt;""),1,0)</f>
        <v/>
      </c>
      <c r="BC350" s="7">
        <f>IF(AND(BB350=1,AK350="Oui"),1,0)</f>
        <v/>
      </c>
      <c r="BD350" s="7">
        <f>IF(AND(AS350=1,AL350&lt;&gt;""),1,0)</f>
        <v/>
      </c>
      <c r="BE350" s="7">
        <f>IF(AND(BD350=1,AL350="Oui"),1,0)</f>
        <v/>
      </c>
      <c r="BF350" s="7">
        <f>IF(AND(AQ350=1,AM350="Non"),1,0)</f>
        <v/>
      </c>
      <c r="BG350" s="21">
        <f>IF(AND(BF350=1,Z350&lt;&gt;""),Z350,0)</f>
        <v/>
      </c>
      <c r="BH350" s="7">
        <f>IF(AND(BF350=1,AN350="Oui"),1,0)</f>
        <v/>
      </c>
      <c r="BI350" s="7">
        <f>IF(AS350=1,N350,"")</f>
        <v/>
      </c>
      <c r="BJ350" s="7">
        <f>IF(BF350=1,N350,"")</f>
        <v/>
      </c>
      <c r="BK350" s="7">
        <f>IF(BF350=1,M350,"")</f>
        <v/>
      </c>
      <c r="BL350" s="7">
        <f>IF(AR350=1,D350&amp;" | "&amp;J350,"")</f>
        <v/>
      </c>
      <c r="BM350" s="7">
        <f>IF(AND(AR350=1,AL350="Non"),D350,"")</f>
        <v/>
      </c>
      <c r="BN350" s="7">
        <f>IF(OR(AO350="",AO350="OK"),0,1)</f>
        <v/>
      </c>
    </row>
    <row r="351" ht="18" customHeight="1">
      <c r="A351" s="7" t="n"/>
      <c r="B351" s="7" t="n"/>
      <c r="C351" s="7" t="n"/>
      <c r="D351" s="7" t="n"/>
      <c r="E351" s="7" t="n"/>
      <c r="F351" s="7" t="n"/>
      <c r="G351" s="7" t="n"/>
      <c r="H351" s="7" t="n"/>
      <c r="I351" s="7" t="n"/>
      <c r="J351" s="7" t="n"/>
      <c r="K351" s="7" t="n"/>
      <c r="L351" s="7" t="n"/>
      <c r="M351" s="7" t="n"/>
      <c r="N351" s="7" t="n"/>
      <c r="O351" s="7" t="n"/>
      <c r="P351" s="7" t="n"/>
      <c r="Q351" s="7" t="n"/>
      <c r="R351" s="20" t="n"/>
      <c r="S351" s="16" t="n"/>
      <c r="T351" s="20" t="n"/>
      <c r="U351" s="20" t="n"/>
      <c r="V351" s="16" t="n"/>
      <c r="W351" s="16" t="n"/>
      <c r="X351" s="21" t="n"/>
      <c r="Y351" s="21" t="n"/>
      <c r="Z351" s="21" t="n"/>
      <c r="AA351" s="21" t="n"/>
      <c r="AB351" s="21" t="n"/>
      <c r="AC351" s="7" t="n"/>
      <c r="AD351" s="7" t="n"/>
      <c r="AE351" s="22" t="n"/>
      <c r="AF351" s="22" t="n"/>
      <c r="AG351" s="22" t="n"/>
      <c r="AH351" s="22">
        <f>IF(A351="","",SUM(AE351:AG351))</f>
        <v/>
      </c>
      <c r="AI351" s="21">
        <f>IF(AND(R351&lt;&gt;"",T351&lt;&gt;""),(T351-R351)*24,"")</f>
        <v/>
      </c>
      <c r="AJ351" s="21">
        <f>IF(AND(R351&lt;&gt;"",U351&lt;&gt;""),(U351-R351)*24,"")</f>
        <v/>
      </c>
      <c r="AK351" s="7">
        <f>IF(OR(AA351="",AI351=""),"",IF(AI351&lt;=AA351,"Oui","Non"))</f>
        <v/>
      </c>
      <c r="AL351" s="7">
        <f>IF(OR(AB351="",AJ351=""),"",IF(AJ351&lt;=AB351,"Oui","Non"))</f>
        <v/>
      </c>
      <c r="AM351" s="7">
        <f>IF(A351="","",IF(OR(N351="Réalisé",N351="Clôturé"),"Oui","Non"))</f>
        <v/>
      </c>
      <c r="AN351" s="7">
        <f>IF(AM351="","",IF(AND(AM351="Non",S351&lt;&gt;"",S351&lt;'Tableau de bord'!$C$7),"Oui","Non"))</f>
        <v/>
      </c>
      <c r="AO351" s="7">
        <f>IF(A351="","",IF(COUNTIF($A$5:$A$504,A351)&gt;1,"N° d’OT en double",IF(COUNTIF('Sites et équipements'!$D$5:$D$204,F351)=0,"Code installation inconnu",IF(OR(D351="",J351="",N351="",M351=""),"Champ obligatoire manquant",IF(AND(R351="",S351=""),"Date de demande ou planifiée manquante",IF(AND(AM351="Oui",V351=""),"Date de réalisation manquante",IF(AND(N351="Clôturé",W351=""),"Date de clôture manquante",IF(OR(AND(T351&lt;&gt;"",R351&lt;&gt;"",T351&lt;R351),AND(U351&lt;&gt;"",T351&lt;&gt;"",U351&lt;T351)),"Chronologie incohérente",IF(AND(Q351="Oui",U351=""),"Rétablissement non daté","OK")))))))))</f>
        <v/>
      </c>
      <c r="AP351" s="16">
        <f>IF(R351&lt;&gt;"",R351,IF(S351&lt;&gt;"",S351,""))</f>
        <v/>
      </c>
      <c r="AQ351" s="7">
        <f>IF(AND(A351&lt;&gt;"",OR('Tableau de bord'!$C$9="",D351='Tableau de bord'!$C$9),OR('Tableau de bord'!$C$10="",E351='Tableau de bord'!$C$10),OR('Tableau de bord'!$C$11="",G351='Tableau de bord'!$C$11),OR('Tableau de bord'!$C$12="",H351='Tableau de bord'!$C$12),OR('Tableau de bord'!$C$13="",J351='Tableau de bord'!$C$13),OR('Tableau de bord'!$C$14="",N351='Tableau de bord'!$C$14),OR('Tableau de bord'!$C$15="",M351='Tableau de bord'!$C$15),OR('Tableau de bord'!$C$16="",O351='Tableau de bord'!$C$16),OR('Tableau de bord'!$C$17="",AD351='Tableau de bord'!$C$17)),1,0)</f>
        <v/>
      </c>
      <c r="AR351" s="7">
        <f>IF(AND(A351&lt;&gt;"",AP351&lt;&gt;""),IF(AND(AP351&gt;='Tableau de bord'!$C$5,AP351&lt;'Tableau de bord'!$C$6+1),1,0),0)</f>
        <v/>
      </c>
      <c r="AS351" s="7">
        <f>IF(AND(AQ351=1,AR351=1),1,0)</f>
        <v/>
      </c>
      <c r="AT351" s="7">
        <f>IF(AND(AS351=1,J351="Corrective"),1,0)</f>
        <v/>
      </c>
      <c r="AU351" s="7">
        <f>IF(AND(AS351=1,J351="Préventive"),1,0)</f>
        <v/>
      </c>
      <c r="AV351" s="7">
        <f>IF(AND(AS351=1,Q351="Oui"),1,0)</f>
        <v/>
      </c>
      <c r="AW351" s="21">
        <f>IF(AND(AV351=1,AJ351&lt;&gt;""),AJ351,0)</f>
        <v/>
      </c>
      <c r="AX351" s="21">
        <f>IF(AND(AS351=1,Y351&lt;&gt;""),Y351,0)</f>
        <v/>
      </c>
      <c r="AY351" s="22">
        <f>IF(AND(AS351=1,AH351&lt;&gt;""),AH351,0)</f>
        <v/>
      </c>
      <c r="AZ351" s="22">
        <f>IF(AS351=1,SUM(AE351:AF351),0)</f>
        <v/>
      </c>
      <c r="BA351" s="22">
        <f>IF(AND(AS351=1,AC351="Hors forfait"),AY351,0)</f>
        <v/>
      </c>
      <c r="BB351" s="7">
        <f>IF(AND(AS351=1,AK351&lt;&gt;""),1,0)</f>
        <v/>
      </c>
      <c r="BC351" s="7">
        <f>IF(AND(BB351=1,AK351="Oui"),1,0)</f>
        <v/>
      </c>
      <c r="BD351" s="7">
        <f>IF(AND(AS351=1,AL351&lt;&gt;""),1,0)</f>
        <v/>
      </c>
      <c r="BE351" s="7">
        <f>IF(AND(BD351=1,AL351="Oui"),1,0)</f>
        <v/>
      </c>
      <c r="BF351" s="7">
        <f>IF(AND(AQ351=1,AM351="Non"),1,0)</f>
        <v/>
      </c>
      <c r="BG351" s="21">
        <f>IF(AND(BF351=1,Z351&lt;&gt;""),Z351,0)</f>
        <v/>
      </c>
      <c r="BH351" s="7">
        <f>IF(AND(BF351=1,AN351="Oui"),1,0)</f>
        <v/>
      </c>
      <c r="BI351" s="7">
        <f>IF(AS351=1,N351,"")</f>
        <v/>
      </c>
      <c r="BJ351" s="7">
        <f>IF(BF351=1,N351,"")</f>
        <v/>
      </c>
      <c r="BK351" s="7">
        <f>IF(BF351=1,M351,"")</f>
        <v/>
      </c>
      <c r="BL351" s="7">
        <f>IF(AR351=1,D351&amp;" | "&amp;J351,"")</f>
        <v/>
      </c>
      <c r="BM351" s="7">
        <f>IF(AND(AR351=1,AL351="Non"),D351,"")</f>
        <v/>
      </c>
      <c r="BN351" s="7">
        <f>IF(OR(AO351="",AO351="OK"),0,1)</f>
        <v/>
      </c>
    </row>
    <row r="352" ht="18" customHeight="1">
      <c r="A352" s="7" t="n"/>
      <c r="B352" s="7" t="n"/>
      <c r="C352" s="7" t="n"/>
      <c r="D352" s="7" t="n"/>
      <c r="E352" s="7" t="n"/>
      <c r="F352" s="7" t="n"/>
      <c r="G352" s="7" t="n"/>
      <c r="H352" s="7" t="n"/>
      <c r="I352" s="7" t="n"/>
      <c r="J352" s="7" t="n"/>
      <c r="K352" s="7" t="n"/>
      <c r="L352" s="7" t="n"/>
      <c r="M352" s="7" t="n"/>
      <c r="N352" s="7" t="n"/>
      <c r="O352" s="7" t="n"/>
      <c r="P352" s="7" t="n"/>
      <c r="Q352" s="7" t="n"/>
      <c r="R352" s="20" t="n"/>
      <c r="S352" s="16" t="n"/>
      <c r="T352" s="20" t="n"/>
      <c r="U352" s="20" t="n"/>
      <c r="V352" s="16" t="n"/>
      <c r="W352" s="16" t="n"/>
      <c r="X352" s="21" t="n"/>
      <c r="Y352" s="21" t="n"/>
      <c r="Z352" s="21" t="n"/>
      <c r="AA352" s="21" t="n"/>
      <c r="AB352" s="21" t="n"/>
      <c r="AC352" s="7" t="n"/>
      <c r="AD352" s="7" t="n"/>
      <c r="AE352" s="22" t="n"/>
      <c r="AF352" s="22" t="n"/>
      <c r="AG352" s="22" t="n"/>
      <c r="AH352" s="22">
        <f>IF(A352="","",SUM(AE352:AG352))</f>
        <v/>
      </c>
      <c r="AI352" s="21">
        <f>IF(AND(R352&lt;&gt;"",T352&lt;&gt;""),(T352-R352)*24,"")</f>
        <v/>
      </c>
      <c r="AJ352" s="21">
        <f>IF(AND(R352&lt;&gt;"",U352&lt;&gt;""),(U352-R352)*24,"")</f>
        <v/>
      </c>
      <c r="AK352" s="7">
        <f>IF(OR(AA352="",AI352=""),"",IF(AI352&lt;=AA352,"Oui","Non"))</f>
        <v/>
      </c>
      <c r="AL352" s="7">
        <f>IF(OR(AB352="",AJ352=""),"",IF(AJ352&lt;=AB352,"Oui","Non"))</f>
        <v/>
      </c>
      <c r="AM352" s="7">
        <f>IF(A352="","",IF(OR(N352="Réalisé",N352="Clôturé"),"Oui","Non"))</f>
        <v/>
      </c>
      <c r="AN352" s="7">
        <f>IF(AM352="","",IF(AND(AM352="Non",S352&lt;&gt;"",S352&lt;'Tableau de bord'!$C$7),"Oui","Non"))</f>
        <v/>
      </c>
      <c r="AO352" s="7">
        <f>IF(A352="","",IF(COUNTIF($A$5:$A$504,A352)&gt;1,"N° d’OT en double",IF(COUNTIF('Sites et équipements'!$D$5:$D$204,F352)=0,"Code installation inconnu",IF(OR(D352="",J352="",N352="",M352=""),"Champ obligatoire manquant",IF(AND(R352="",S352=""),"Date de demande ou planifiée manquante",IF(AND(AM352="Oui",V352=""),"Date de réalisation manquante",IF(AND(N352="Clôturé",W352=""),"Date de clôture manquante",IF(OR(AND(T352&lt;&gt;"",R352&lt;&gt;"",T352&lt;R352),AND(U352&lt;&gt;"",T352&lt;&gt;"",U352&lt;T352)),"Chronologie incohérente",IF(AND(Q352="Oui",U352=""),"Rétablissement non daté","OK")))))))))</f>
        <v/>
      </c>
      <c r="AP352" s="16">
        <f>IF(R352&lt;&gt;"",R352,IF(S352&lt;&gt;"",S352,""))</f>
        <v/>
      </c>
      <c r="AQ352" s="7">
        <f>IF(AND(A352&lt;&gt;"",OR('Tableau de bord'!$C$9="",D352='Tableau de bord'!$C$9),OR('Tableau de bord'!$C$10="",E352='Tableau de bord'!$C$10),OR('Tableau de bord'!$C$11="",G352='Tableau de bord'!$C$11),OR('Tableau de bord'!$C$12="",H352='Tableau de bord'!$C$12),OR('Tableau de bord'!$C$13="",J352='Tableau de bord'!$C$13),OR('Tableau de bord'!$C$14="",N352='Tableau de bord'!$C$14),OR('Tableau de bord'!$C$15="",M352='Tableau de bord'!$C$15),OR('Tableau de bord'!$C$16="",O352='Tableau de bord'!$C$16),OR('Tableau de bord'!$C$17="",AD352='Tableau de bord'!$C$17)),1,0)</f>
        <v/>
      </c>
      <c r="AR352" s="7">
        <f>IF(AND(A352&lt;&gt;"",AP352&lt;&gt;""),IF(AND(AP352&gt;='Tableau de bord'!$C$5,AP352&lt;'Tableau de bord'!$C$6+1),1,0),0)</f>
        <v/>
      </c>
      <c r="AS352" s="7">
        <f>IF(AND(AQ352=1,AR352=1),1,0)</f>
        <v/>
      </c>
      <c r="AT352" s="7">
        <f>IF(AND(AS352=1,J352="Corrective"),1,0)</f>
        <v/>
      </c>
      <c r="AU352" s="7">
        <f>IF(AND(AS352=1,J352="Préventive"),1,0)</f>
        <v/>
      </c>
      <c r="AV352" s="7">
        <f>IF(AND(AS352=1,Q352="Oui"),1,0)</f>
        <v/>
      </c>
      <c r="AW352" s="21">
        <f>IF(AND(AV352=1,AJ352&lt;&gt;""),AJ352,0)</f>
        <v/>
      </c>
      <c r="AX352" s="21">
        <f>IF(AND(AS352=1,Y352&lt;&gt;""),Y352,0)</f>
        <v/>
      </c>
      <c r="AY352" s="22">
        <f>IF(AND(AS352=1,AH352&lt;&gt;""),AH352,0)</f>
        <v/>
      </c>
      <c r="AZ352" s="22">
        <f>IF(AS352=1,SUM(AE352:AF352),0)</f>
        <v/>
      </c>
      <c r="BA352" s="22">
        <f>IF(AND(AS352=1,AC352="Hors forfait"),AY352,0)</f>
        <v/>
      </c>
      <c r="BB352" s="7">
        <f>IF(AND(AS352=1,AK352&lt;&gt;""),1,0)</f>
        <v/>
      </c>
      <c r="BC352" s="7">
        <f>IF(AND(BB352=1,AK352="Oui"),1,0)</f>
        <v/>
      </c>
      <c r="BD352" s="7">
        <f>IF(AND(AS352=1,AL352&lt;&gt;""),1,0)</f>
        <v/>
      </c>
      <c r="BE352" s="7">
        <f>IF(AND(BD352=1,AL352="Oui"),1,0)</f>
        <v/>
      </c>
      <c r="BF352" s="7">
        <f>IF(AND(AQ352=1,AM352="Non"),1,0)</f>
        <v/>
      </c>
      <c r="BG352" s="21">
        <f>IF(AND(BF352=1,Z352&lt;&gt;""),Z352,0)</f>
        <v/>
      </c>
      <c r="BH352" s="7">
        <f>IF(AND(BF352=1,AN352="Oui"),1,0)</f>
        <v/>
      </c>
      <c r="BI352" s="7">
        <f>IF(AS352=1,N352,"")</f>
        <v/>
      </c>
      <c r="BJ352" s="7">
        <f>IF(BF352=1,N352,"")</f>
        <v/>
      </c>
      <c r="BK352" s="7">
        <f>IF(BF352=1,M352,"")</f>
        <v/>
      </c>
      <c r="BL352" s="7">
        <f>IF(AR352=1,D352&amp;" | "&amp;J352,"")</f>
        <v/>
      </c>
      <c r="BM352" s="7">
        <f>IF(AND(AR352=1,AL352="Non"),D352,"")</f>
        <v/>
      </c>
      <c r="BN352" s="7">
        <f>IF(OR(AO352="",AO352="OK"),0,1)</f>
        <v/>
      </c>
    </row>
    <row r="353" ht="18" customHeight="1">
      <c r="A353" s="7" t="n"/>
      <c r="B353" s="7" t="n"/>
      <c r="C353" s="7" t="n"/>
      <c r="D353" s="7" t="n"/>
      <c r="E353" s="7" t="n"/>
      <c r="F353" s="7" t="n"/>
      <c r="G353" s="7" t="n"/>
      <c r="H353" s="7" t="n"/>
      <c r="I353" s="7" t="n"/>
      <c r="J353" s="7" t="n"/>
      <c r="K353" s="7" t="n"/>
      <c r="L353" s="7" t="n"/>
      <c r="M353" s="7" t="n"/>
      <c r="N353" s="7" t="n"/>
      <c r="O353" s="7" t="n"/>
      <c r="P353" s="7" t="n"/>
      <c r="Q353" s="7" t="n"/>
      <c r="R353" s="20" t="n"/>
      <c r="S353" s="16" t="n"/>
      <c r="T353" s="20" t="n"/>
      <c r="U353" s="20" t="n"/>
      <c r="V353" s="16" t="n"/>
      <c r="W353" s="16" t="n"/>
      <c r="X353" s="21" t="n"/>
      <c r="Y353" s="21" t="n"/>
      <c r="Z353" s="21" t="n"/>
      <c r="AA353" s="21" t="n"/>
      <c r="AB353" s="21" t="n"/>
      <c r="AC353" s="7" t="n"/>
      <c r="AD353" s="7" t="n"/>
      <c r="AE353" s="22" t="n"/>
      <c r="AF353" s="22" t="n"/>
      <c r="AG353" s="22" t="n"/>
      <c r="AH353" s="22">
        <f>IF(A353="","",SUM(AE353:AG353))</f>
        <v/>
      </c>
      <c r="AI353" s="21">
        <f>IF(AND(R353&lt;&gt;"",T353&lt;&gt;""),(T353-R353)*24,"")</f>
        <v/>
      </c>
      <c r="AJ353" s="21">
        <f>IF(AND(R353&lt;&gt;"",U353&lt;&gt;""),(U353-R353)*24,"")</f>
        <v/>
      </c>
      <c r="AK353" s="7">
        <f>IF(OR(AA353="",AI353=""),"",IF(AI353&lt;=AA353,"Oui","Non"))</f>
        <v/>
      </c>
      <c r="AL353" s="7">
        <f>IF(OR(AB353="",AJ353=""),"",IF(AJ353&lt;=AB353,"Oui","Non"))</f>
        <v/>
      </c>
      <c r="AM353" s="7">
        <f>IF(A353="","",IF(OR(N353="Réalisé",N353="Clôturé"),"Oui","Non"))</f>
        <v/>
      </c>
      <c r="AN353" s="7">
        <f>IF(AM353="","",IF(AND(AM353="Non",S353&lt;&gt;"",S353&lt;'Tableau de bord'!$C$7),"Oui","Non"))</f>
        <v/>
      </c>
      <c r="AO353" s="7">
        <f>IF(A353="","",IF(COUNTIF($A$5:$A$504,A353)&gt;1,"N° d’OT en double",IF(COUNTIF('Sites et équipements'!$D$5:$D$204,F353)=0,"Code installation inconnu",IF(OR(D353="",J353="",N353="",M353=""),"Champ obligatoire manquant",IF(AND(R353="",S353=""),"Date de demande ou planifiée manquante",IF(AND(AM353="Oui",V353=""),"Date de réalisation manquante",IF(AND(N353="Clôturé",W353=""),"Date de clôture manquante",IF(OR(AND(T353&lt;&gt;"",R353&lt;&gt;"",T353&lt;R353),AND(U353&lt;&gt;"",T353&lt;&gt;"",U353&lt;T353)),"Chronologie incohérente",IF(AND(Q353="Oui",U353=""),"Rétablissement non daté","OK")))))))))</f>
        <v/>
      </c>
      <c r="AP353" s="16">
        <f>IF(R353&lt;&gt;"",R353,IF(S353&lt;&gt;"",S353,""))</f>
        <v/>
      </c>
      <c r="AQ353" s="7">
        <f>IF(AND(A353&lt;&gt;"",OR('Tableau de bord'!$C$9="",D353='Tableau de bord'!$C$9),OR('Tableau de bord'!$C$10="",E353='Tableau de bord'!$C$10),OR('Tableau de bord'!$C$11="",G353='Tableau de bord'!$C$11),OR('Tableau de bord'!$C$12="",H353='Tableau de bord'!$C$12),OR('Tableau de bord'!$C$13="",J353='Tableau de bord'!$C$13),OR('Tableau de bord'!$C$14="",N353='Tableau de bord'!$C$14),OR('Tableau de bord'!$C$15="",M353='Tableau de bord'!$C$15),OR('Tableau de bord'!$C$16="",O353='Tableau de bord'!$C$16),OR('Tableau de bord'!$C$17="",AD353='Tableau de bord'!$C$17)),1,0)</f>
        <v/>
      </c>
      <c r="AR353" s="7">
        <f>IF(AND(A353&lt;&gt;"",AP353&lt;&gt;""),IF(AND(AP353&gt;='Tableau de bord'!$C$5,AP353&lt;'Tableau de bord'!$C$6+1),1,0),0)</f>
        <v/>
      </c>
      <c r="AS353" s="7">
        <f>IF(AND(AQ353=1,AR353=1),1,0)</f>
        <v/>
      </c>
      <c r="AT353" s="7">
        <f>IF(AND(AS353=1,J353="Corrective"),1,0)</f>
        <v/>
      </c>
      <c r="AU353" s="7">
        <f>IF(AND(AS353=1,J353="Préventive"),1,0)</f>
        <v/>
      </c>
      <c r="AV353" s="7">
        <f>IF(AND(AS353=1,Q353="Oui"),1,0)</f>
        <v/>
      </c>
      <c r="AW353" s="21">
        <f>IF(AND(AV353=1,AJ353&lt;&gt;""),AJ353,0)</f>
        <v/>
      </c>
      <c r="AX353" s="21">
        <f>IF(AND(AS353=1,Y353&lt;&gt;""),Y353,0)</f>
        <v/>
      </c>
      <c r="AY353" s="22">
        <f>IF(AND(AS353=1,AH353&lt;&gt;""),AH353,0)</f>
        <v/>
      </c>
      <c r="AZ353" s="22">
        <f>IF(AS353=1,SUM(AE353:AF353),0)</f>
        <v/>
      </c>
      <c r="BA353" s="22">
        <f>IF(AND(AS353=1,AC353="Hors forfait"),AY353,0)</f>
        <v/>
      </c>
      <c r="BB353" s="7">
        <f>IF(AND(AS353=1,AK353&lt;&gt;""),1,0)</f>
        <v/>
      </c>
      <c r="BC353" s="7">
        <f>IF(AND(BB353=1,AK353="Oui"),1,0)</f>
        <v/>
      </c>
      <c r="BD353" s="7">
        <f>IF(AND(AS353=1,AL353&lt;&gt;""),1,0)</f>
        <v/>
      </c>
      <c r="BE353" s="7">
        <f>IF(AND(BD353=1,AL353="Oui"),1,0)</f>
        <v/>
      </c>
      <c r="BF353" s="7">
        <f>IF(AND(AQ353=1,AM353="Non"),1,0)</f>
        <v/>
      </c>
      <c r="BG353" s="21">
        <f>IF(AND(BF353=1,Z353&lt;&gt;""),Z353,0)</f>
        <v/>
      </c>
      <c r="BH353" s="7">
        <f>IF(AND(BF353=1,AN353="Oui"),1,0)</f>
        <v/>
      </c>
      <c r="BI353" s="7">
        <f>IF(AS353=1,N353,"")</f>
        <v/>
      </c>
      <c r="BJ353" s="7">
        <f>IF(BF353=1,N353,"")</f>
        <v/>
      </c>
      <c r="BK353" s="7">
        <f>IF(BF353=1,M353,"")</f>
        <v/>
      </c>
      <c r="BL353" s="7">
        <f>IF(AR353=1,D353&amp;" | "&amp;J353,"")</f>
        <v/>
      </c>
      <c r="BM353" s="7">
        <f>IF(AND(AR353=1,AL353="Non"),D353,"")</f>
        <v/>
      </c>
      <c r="BN353" s="7">
        <f>IF(OR(AO353="",AO353="OK"),0,1)</f>
        <v/>
      </c>
    </row>
    <row r="354" ht="18" customHeight="1">
      <c r="A354" s="7" t="n"/>
      <c r="B354" s="7" t="n"/>
      <c r="C354" s="7" t="n"/>
      <c r="D354" s="7" t="n"/>
      <c r="E354" s="7" t="n"/>
      <c r="F354" s="7" t="n"/>
      <c r="G354" s="7" t="n"/>
      <c r="H354" s="7" t="n"/>
      <c r="I354" s="7" t="n"/>
      <c r="J354" s="7" t="n"/>
      <c r="K354" s="7" t="n"/>
      <c r="L354" s="7" t="n"/>
      <c r="M354" s="7" t="n"/>
      <c r="N354" s="7" t="n"/>
      <c r="O354" s="7" t="n"/>
      <c r="P354" s="7" t="n"/>
      <c r="Q354" s="7" t="n"/>
      <c r="R354" s="20" t="n"/>
      <c r="S354" s="16" t="n"/>
      <c r="T354" s="20" t="n"/>
      <c r="U354" s="20" t="n"/>
      <c r="V354" s="16" t="n"/>
      <c r="W354" s="16" t="n"/>
      <c r="X354" s="21" t="n"/>
      <c r="Y354" s="21" t="n"/>
      <c r="Z354" s="21" t="n"/>
      <c r="AA354" s="21" t="n"/>
      <c r="AB354" s="21" t="n"/>
      <c r="AC354" s="7" t="n"/>
      <c r="AD354" s="7" t="n"/>
      <c r="AE354" s="22" t="n"/>
      <c r="AF354" s="22" t="n"/>
      <c r="AG354" s="22" t="n"/>
      <c r="AH354" s="22">
        <f>IF(A354="","",SUM(AE354:AG354))</f>
        <v/>
      </c>
      <c r="AI354" s="21">
        <f>IF(AND(R354&lt;&gt;"",T354&lt;&gt;""),(T354-R354)*24,"")</f>
        <v/>
      </c>
      <c r="AJ354" s="21">
        <f>IF(AND(R354&lt;&gt;"",U354&lt;&gt;""),(U354-R354)*24,"")</f>
        <v/>
      </c>
      <c r="AK354" s="7">
        <f>IF(OR(AA354="",AI354=""),"",IF(AI354&lt;=AA354,"Oui","Non"))</f>
        <v/>
      </c>
      <c r="AL354" s="7">
        <f>IF(OR(AB354="",AJ354=""),"",IF(AJ354&lt;=AB354,"Oui","Non"))</f>
        <v/>
      </c>
      <c r="AM354" s="7">
        <f>IF(A354="","",IF(OR(N354="Réalisé",N354="Clôturé"),"Oui","Non"))</f>
        <v/>
      </c>
      <c r="AN354" s="7">
        <f>IF(AM354="","",IF(AND(AM354="Non",S354&lt;&gt;"",S354&lt;'Tableau de bord'!$C$7),"Oui","Non"))</f>
        <v/>
      </c>
      <c r="AO354" s="7">
        <f>IF(A354="","",IF(COUNTIF($A$5:$A$504,A354)&gt;1,"N° d’OT en double",IF(COUNTIF('Sites et équipements'!$D$5:$D$204,F354)=0,"Code installation inconnu",IF(OR(D354="",J354="",N354="",M354=""),"Champ obligatoire manquant",IF(AND(R354="",S354=""),"Date de demande ou planifiée manquante",IF(AND(AM354="Oui",V354=""),"Date de réalisation manquante",IF(AND(N354="Clôturé",W354=""),"Date de clôture manquante",IF(OR(AND(T354&lt;&gt;"",R354&lt;&gt;"",T354&lt;R354),AND(U354&lt;&gt;"",T354&lt;&gt;"",U354&lt;T354)),"Chronologie incohérente",IF(AND(Q354="Oui",U354=""),"Rétablissement non daté","OK")))))))))</f>
        <v/>
      </c>
      <c r="AP354" s="16">
        <f>IF(R354&lt;&gt;"",R354,IF(S354&lt;&gt;"",S354,""))</f>
        <v/>
      </c>
      <c r="AQ354" s="7">
        <f>IF(AND(A354&lt;&gt;"",OR('Tableau de bord'!$C$9="",D354='Tableau de bord'!$C$9),OR('Tableau de bord'!$C$10="",E354='Tableau de bord'!$C$10),OR('Tableau de bord'!$C$11="",G354='Tableau de bord'!$C$11),OR('Tableau de bord'!$C$12="",H354='Tableau de bord'!$C$12),OR('Tableau de bord'!$C$13="",J354='Tableau de bord'!$C$13),OR('Tableau de bord'!$C$14="",N354='Tableau de bord'!$C$14),OR('Tableau de bord'!$C$15="",M354='Tableau de bord'!$C$15),OR('Tableau de bord'!$C$16="",O354='Tableau de bord'!$C$16),OR('Tableau de bord'!$C$17="",AD354='Tableau de bord'!$C$17)),1,0)</f>
        <v/>
      </c>
      <c r="AR354" s="7">
        <f>IF(AND(A354&lt;&gt;"",AP354&lt;&gt;""),IF(AND(AP354&gt;='Tableau de bord'!$C$5,AP354&lt;'Tableau de bord'!$C$6+1),1,0),0)</f>
        <v/>
      </c>
      <c r="AS354" s="7">
        <f>IF(AND(AQ354=1,AR354=1),1,0)</f>
        <v/>
      </c>
      <c r="AT354" s="7">
        <f>IF(AND(AS354=1,J354="Corrective"),1,0)</f>
        <v/>
      </c>
      <c r="AU354" s="7">
        <f>IF(AND(AS354=1,J354="Préventive"),1,0)</f>
        <v/>
      </c>
      <c r="AV354" s="7">
        <f>IF(AND(AS354=1,Q354="Oui"),1,0)</f>
        <v/>
      </c>
      <c r="AW354" s="21">
        <f>IF(AND(AV354=1,AJ354&lt;&gt;""),AJ354,0)</f>
        <v/>
      </c>
      <c r="AX354" s="21">
        <f>IF(AND(AS354=1,Y354&lt;&gt;""),Y354,0)</f>
        <v/>
      </c>
      <c r="AY354" s="22">
        <f>IF(AND(AS354=1,AH354&lt;&gt;""),AH354,0)</f>
        <v/>
      </c>
      <c r="AZ354" s="22">
        <f>IF(AS354=1,SUM(AE354:AF354),0)</f>
        <v/>
      </c>
      <c r="BA354" s="22">
        <f>IF(AND(AS354=1,AC354="Hors forfait"),AY354,0)</f>
        <v/>
      </c>
      <c r="BB354" s="7">
        <f>IF(AND(AS354=1,AK354&lt;&gt;""),1,0)</f>
        <v/>
      </c>
      <c r="BC354" s="7">
        <f>IF(AND(BB354=1,AK354="Oui"),1,0)</f>
        <v/>
      </c>
      <c r="BD354" s="7">
        <f>IF(AND(AS354=1,AL354&lt;&gt;""),1,0)</f>
        <v/>
      </c>
      <c r="BE354" s="7">
        <f>IF(AND(BD354=1,AL354="Oui"),1,0)</f>
        <v/>
      </c>
      <c r="BF354" s="7">
        <f>IF(AND(AQ354=1,AM354="Non"),1,0)</f>
        <v/>
      </c>
      <c r="BG354" s="21">
        <f>IF(AND(BF354=1,Z354&lt;&gt;""),Z354,0)</f>
        <v/>
      </c>
      <c r="BH354" s="7">
        <f>IF(AND(BF354=1,AN354="Oui"),1,0)</f>
        <v/>
      </c>
      <c r="BI354" s="7">
        <f>IF(AS354=1,N354,"")</f>
        <v/>
      </c>
      <c r="BJ354" s="7">
        <f>IF(BF354=1,N354,"")</f>
        <v/>
      </c>
      <c r="BK354" s="7">
        <f>IF(BF354=1,M354,"")</f>
        <v/>
      </c>
      <c r="BL354" s="7">
        <f>IF(AR354=1,D354&amp;" | "&amp;J354,"")</f>
        <v/>
      </c>
      <c r="BM354" s="7">
        <f>IF(AND(AR354=1,AL354="Non"),D354,"")</f>
        <v/>
      </c>
      <c r="BN354" s="7">
        <f>IF(OR(AO354="",AO354="OK"),0,1)</f>
        <v/>
      </c>
    </row>
    <row r="355" ht="18" customHeight="1">
      <c r="A355" s="7" t="n"/>
      <c r="B355" s="7" t="n"/>
      <c r="C355" s="7" t="n"/>
      <c r="D355" s="7" t="n"/>
      <c r="E355" s="7" t="n"/>
      <c r="F355" s="7" t="n"/>
      <c r="G355" s="7" t="n"/>
      <c r="H355" s="7" t="n"/>
      <c r="I355" s="7" t="n"/>
      <c r="J355" s="7" t="n"/>
      <c r="K355" s="7" t="n"/>
      <c r="L355" s="7" t="n"/>
      <c r="M355" s="7" t="n"/>
      <c r="N355" s="7" t="n"/>
      <c r="O355" s="7" t="n"/>
      <c r="P355" s="7" t="n"/>
      <c r="Q355" s="7" t="n"/>
      <c r="R355" s="20" t="n"/>
      <c r="S355" s="16" t="n"/>
      <c r="T355" s="20" t="n"/>
      <c r="U355" s="20" t="n"/>
      <c r="V355" s="16" t="n"/>
      <c r="W355" s="16" t="n"/>
      <c r="X355" s="21" t="n"/>
      <c r="Y355" s="21" t="n"/>
      <c r="Z355" s="21" t="n"/>
      <c r="AA355" s="21" t="n"/>
      <c r="AB355" s="21" t="n"/>
      <c r="AC355" s="7" t="n"/>
      <c r="AD355" s="7" t="n"/>
      <c r="AE355" s="22" t="n"/>
      <c r="AF355" s="22" t="n"/>
      <c r="AG355" s="22" t="n"/>
      <c r="AH355" s="22">
        <f>IF(A355="","",SUM(AE355:AG355))</f>
        <v/>
      </c>
      <c r="AI355" s="21">
        <f>IF(AND(R355&lt;&gt;"",T355&lt;&gt;""),(T355-R355)*24,"")</f>
        <v/>
      </c>
      <c r="AJ355" s="21">
        <f>IF(AND(R355&lt;&gt;"",U355&lt;&gt;""),(U355-R355)*24,"")</f>
        <v/>
      </c>
      <c r="AK355" s="7">
        <f>IF(OR(AA355="",AI355=""),"",IF(AI355&lt;=AA355,"Oui","Non"))</f>
        <v/>
      </c>
      <c r="AL355" s="7">
        <f>IF(OR(AB355="",AJ355=""),"",IF(AJ355&lt;=AB355,"Oui","Non"))</f>
        <v/>
      </c>
      <c r="AM355" s="7">
        <f>IF(A355="","",IF(OR(N355="Réalisé",N355="Clôturé"),"Oui","Non"))</f>
        <v/>
      </c>
      <c r="AN355" s="7">
        <f>IF(AM355="","",IF(AND(AM355="Non",S355&lt;&gt;"",S355&lt;'Tableau de bord'!$C$7),"Oui","Non"))</f>
        <v/>
      </c>
      <c r="AO355" s="7">
        <f>IF(A355="","",IF(COUNTIF($A$5:$A$504,A355)&gt;1,"N° d’OT en double",IF(COUNTIF('Sites et équipements'!$D$5:$D$204,F355)=0,"Code installation inconnu",IF(OR(D355="",J355="",N355="",M355=""),"Champ obligatoire manquant",IF(AND(R355="",S355=""),"Date de demande ou planifiée manquante",IF(AND(AM355="Oui",V355=""),"Date de réalisation manquante",IF(AND(N355="Clôturé",W355=""),"Date de clôture manquante",IF(OR(AND(T355&lt;&gt;"",R355&lt;&gt;"",T355&lt;R355),AND(U355&lt;&gt;"",T355&lt;&gt;"",U355&lt;T355)),"Chronologie incohérente",IF(AND(Q355="Oui",U355=""),"Rétablissement non daté","OK")))))))))</f>
        <v/>
      </c>
      <c r="AP355" s="16">
        <f>IF(R355&lt;&gt;"",R355,IF(S355&lt;&gt;"",S355,""))</f>
        <v/>
      </c>
      <c r="AQ355" s="7">
        <f>IF(AND(A355&lt;&gt;"",OR('Tableau de bord'!$C$9="",D355='Tableau de bord'!$C$9),OR('Tableau de bord'!$C$10="",E355='Tableau de bord'!$C$10),OR('Tableau de bord'!$C$11="",G355='Tableau de bord'!$C$11),OR('Tableau de bord'!$C$12="",H355='Tableau de bord'!$C$12),OR('Tableau de bord'!$C$13="",J355='Tableau de bord'!$C$13),OR('Tableau de bord'!$C$14="",N355='Tableau de bord'!$C$14),OR('Tableau de bord'!$C$15="",M355='Tableau de bord'!$C$15),OR('Tableau de bord'!$C$16="",O355='Tableau de bord'!$C$16),OR('Tableau de bord'!$C$17="",AD355='Tableau de bord'!$C$17)),1,0)</f>
        <v/>
      </c>
      <c r="AR355" s="7">
        <f>IF(AND(A355&lt;&gt;"",AP355&lt;&gt;""),IF(AND(AP355&gt;='Tableau de bord'!$C$5,AP355&lt;'Tableau de bord'!$C$6+1),1,0),0)</f>
        <v/>
      </c>
      <c r="AS355" s="7">
        <f>IF(AND(AQ355=1,AR355=1),1,0)</f>
        <v/>
      </c>
      <c r="AT355" s="7">
        <f>IF(AND(AS355=1,J355="Corrective"),1,0)</f>
        <v/>
      </c>
      <c r="AU355" s="7">
        <f>IF(AND(AS355=1,J355="Préventive"),1,0)</f>
        <v/>
      </c>
      <c r="AV355" s="7">
        <f>IF(AND(AS355=1,Q355="Oui"),1,0)</f>
        <v/>
      </c>
      <c r="AW355" s="21">
        <f>IF(AND(AV355=1,AJ355&lt;&gt;""),AJ355,0)</f>
        <v/>
      </c>
      <c r="AX355" s="21">
        <f>IF(AND(AS355=1,Y355&lt;&gt;""),Y355,0)</f>
        <v/>
      </c>
      <c r="AY355" s="22">
        <f>IF(AND(AS355=1,AH355&lt;&gt;""),AH355,0)</f>
        <v/>
      </c>
      <c r="AZ355" s="22">
        <f>IF(AS355=1,SUM(AE355:AF355),0)</f>
        <v/>
      </c>
      <c r="BA355" s="22">
        <f>IF(AND(AS355=1,AC355="Hors forfait"),AY355,0)</f>
        <v/>
      </c>
      <c r="BB355" s="7">
        <f>IF(AND(AS355=1,AK355&lt;&gt;""),1,0)</f>
        <v/>
      </c>
      <c r="BC355" s="7">
        <f>IF(AND(BB355=1,AK355="Oui"),1,0)</f>
        <v/>
      </c>
      <c r="BD355" s="7">
        <f>IF(AND(AS355=1,AL355&lt;&gt;""),1,0)</f>
        <v/>
      </c>
      <c r="BE355" s="7">
        <f>IF(AND(BD355=1,AL355="Oui"),1,0)</f>
        <v/>
      </c>
      <c r="BF355" s="7">
        <f>IF(AND(AQ355=1,AM355="Non"),1,0)</f>
        <v/>
      </c>
      <c r="BG355" s="21">
        <f>IF(AND(BF355=1,Z355&lt;&gt;""),Z355,0)</f>
        <v/>
      </c>
      <c r="BH355" s="7">
        <f>IF(AND(BF355=1,AN355="Oui"),1,0)</f>
        <v/>
      </c>
      <c r="BI355" s="7">
        <f>IF(AS355=1,N355,"")</f>
        <v/>
      </c>
      <c r="BJ355" s="7">
        <f>IF(BF355=1,N355,"")</f>
        <v/>
      </c>
      <c r="BK355" s="7">
        <f>IF(BF355=1,M355,"")</f>
        <v/>
      </c>
      <c r="BL355" s="7">
        <f>IF(AR355=1,D355&amp;" | "&amp;J355,"")</f>
        <v/>
      </c>
      <c r="BM355" s="7">
        <f>IF(AND(AR355=1,AL355="Non"),D355,"")</f>
        <v/>
      </c>
      <c r="BN355" s="7">
        <f>IF(OR(AO355="",AO355="OK"),0,1)</f>
        <v/>
      </c>
    </row>
    <row r="356" ht="18" customHeight="1">
      <c r="A356" s="7" t="n"/>
      <c r="B356" s="7" t="n"/>
      <c r="C356" s="7" t="n"/>
      <c r="D356" s="7" t="n"/>
      <c r="E356" s="7" t="n"/>
      <c r="F356" s="7" t="n"/>
      <c r="G356" s="7" t="n"/>
      <c r="H356" s="7" t="n"/>
      <c r="I356" s="7" t="n"/>
      <c r="J356" s="7" t="n"/>
      <c r="K356" s="7" t="n"/>
      <c r="L356" s="7" t="n"/>
      <c r="M356" s="7" t="n"/>
      <c r="N356" s="7" t="n"/>
      <c r="O356" s="7" t="n"/>
      <c r="P356" s="7" t="n"/>
      <c r="Q356" s="7" t="n"/>
      <c r="R356" s="20" t="n"/>
      <c r="S356" s="16" t="n"/>
      <c r="T356" s="20" t="n"/>
      <c r="U356" s="20" t="n"/>
      <c r="V356" s="16" t="n"/>
      <c r="W356" s="16" t="n"/>
      <c r="X356" s="21" t="n"/>
      <c r="Y356" s="21" t="n"/>
      <c r="Z356" s="21" t="n"/>
      <c r="AA356" s="21" t="n"/>
      <c r="AB356" s="21" t="n"/>
      <c r="AC356" s="7" t="n"/>
      <c r="AD356" s="7" t="n"/>
      <c r="AE356" s="22" t="n"/>
      <c r="AF356" s="22" t="n"/>
      <c r="AG356" s="22" t="n"/>
      <c r="AH356" s="22">
        <f>IF(A356="","",SUM(AE356:AG356))</f>
        <v/>
      </c>
      <c r="AI356" s="21">
        <f>IF(AND(R356&lt;&gt;"",T356&lt;&gt;""),(T356-R356)*24,"")</f>
        <v/>
      </c>
      <c r="AJ356" s="21">
        <f>IF(AND(R356&lt;&gt;"",U356&lt;&gt;""),(U356-R356)*24,"")</f>
        <v/>
      </c>
      <c r="AK356" s="7">
        <f>IF(OR(AA356="",AI356=""),"",IF(AI356&lt;=AA356,"Oui","Non"))</f>
        <v/>
      </c>
      <c r="AL356" s="7">
        <f>IF(OR(AB356="",AJ356=""),"",IF(AJ356&lt;=AB356,"Oui","Non"))</f>
        <v/>
      </c>
      <c r="AM356" s="7">
        <f>IF(A356="","",IF(OR(N356="Réalisé",N356="Clôturé"),"Oui","Non"))</f>
        <v/>
      </c>
      <c r="AN356" s="7">
        <f>IF(AM356="","",IF(AND(AM356="Non",S356&lt;&gt;"",S356&lt;'Tableau de bord'!$C$7),"Oui","Non"))</f>
        <v/>
      </c>
      <c r="AO356" s="7">
        <f>IF(A356="","",IF(COUNTIF($A$5:$A$504,A356)&gt;1,"N° d’OT en double",IF(COUNTIF('Sites et équipements'!$D$5:$D$204,F356)=0,"Code installation inconnu",IF(OR(D356="",J356="",N356="",M356=""),"Champ obligatoire manquant",IF(AND(R356="",S356=""),"Date de demande ou planifiée manquante",IF(AND(AM356="Oui",V356=""),"Date de réalisation manquante",IF(AND(N356="Clôturé",W356=""),"Date de clôture manquante",IF(OR(AND(T356&lt;&gt;"",R356&lt;&gt;"",T356&lt;R356),AND(U356&lt;&gt;"",T356&lt;&gt;"",U356&lt;T356)),"Chronologie incohérente",IF(AND(Q356="Oui",U356=""),"Rétablissement non daté","OK")))))))))</f>
        <v/>
      </c>
      <c r="AP356" s="16">
        <f>IF(R356&lt;&gt;"",R356,IF(S356&lt;&gt;"",S356,""))</f>
        <v/>
      </c>
      <c r="AQ356" s="7">
        <f>IF(AND(A356&lt;&gt;"",OR('Tableau de bord'!$C$9="",D356='Tableau de bord'!$C$9),OR('Tableau de bord'!$C$10="",E356='Tableau de bord'!$C$10),OR('Tableau de bord'!$C$11="",G356='Tableau de bord'!$C$11),OR('Tableau de bord'!$C$12="",H356='Tableau de bord'!$C$12),OR('Tableau de bord'!$C$13="",J356='Tableau de bord'!$C$13),OR('Tableau de bord'!$C$14="",N356='Tableau de bord'!$C$14),OR('Tableau de bord'!$C$15="",M356='Tableau de bord'!$C$15),OR('Tableau de bord'!$C$16="",O356='Tableau de bord'!$C$16),OR('Tableau de bord'!$C$17="",AD356='Tableau de bord'!$C$17)),1,0)</f>
        <v/>
      </c>
      <c r="AR356" s="7">
        <f>IF(AND(A356&lt;&gt;"",AP356&lt;&gt;""),IF(AND(AP356&gt;='Tableau de bord'!$C$5,AP356&lt;'Tableau de bord'!$C$6+1),1,0),0)</f>
        <v/>
      </c>
      <c r="AS356" s="7">
        <f>IF(AND(AQ356=1,AR356=1),1,0)</f>
        <v/>
      </c>
      <c r="AT356" s="7">
        <f>IF(AND(AS356=1,J356="Corrective"),1,0)</f>
        <v/>
      </c>
      <c r="AU356" s="7">
        <f>IF(AND(AS356=1,J356="Préventive"),1,0)</f>
        <v/>
      </c>
      <c r="AV356" s="7">
        <f>IF(AND(AS356=1,Q356="Oui"),1,0)</f>
        <v/>
      </c>
      <c r="AW356" s="21">
        <f>IF(AND(AV356=1,AJ356&lt;&gt;""),AJ356,0)</f>
        <v/>
      </c>
      <c r="AX356" s="21">
        <f>IF(AND(AS356=1,Y356&lt;&gt;""),Y356,0)</f>
        <v/>
      </c>
      <c r="AY356" s="22">
        <f>IF(AND(AS356=1,AH356&lt;&gt;""),AH356,0)</f>
        <v/>
      </c>
      <c r="AZ356" s="22">
        <f>IF(AS356=1,SUM(AE356:AF356),0)</f>
        <v/>
      </c>
      <c r="BA356" s="22">
        <f>IF(AND(AS356=1,AC356="Hors forfait"),AY356,0)</f>
        <v/>
      </c>
      <c r="BB356" s="7">
        <f>IF(AND(AS356=1,AK356&lt;&gt;""),1,0)</f>
        <v/>
      </c>
      <c r="BC356" s="7">
        <f>IF(AND(BB356=1,AK356="Oui"),1,0)</f>
        <v/>
      </c>
      <c r="BD356" s="7">
        <f>IF(AND(AS356=1,AL356&lt;&gt;""),1,0)</f>
        <v/>
      </c>
      <c r="BE356" s="7">
        <f>IF(AND(BD356=1,AL356="Oui"),1,0)</f>
        <v/>
      </c>
      <c r="BF356" s="7">
        <f>IF(AND(AQ356=1,AM356="Non"),1,0)</f>
        <v/>
      </c>
      <c r="BG356" s="21">
        <f>IF(AND(BF356=1,Z356&lt;&gt;""),Z356,0)</f>
        <v/>
      </c>
      <c r="BH356" s="7">
        <f>IF(AND(BF356=1,AN356="Oui"),1,0)</f>
        <v/>
      </c>
      <c r="BI356" s="7">
        <f>IF(AS356=1,N356,"")</f>
        <v/>
      </c>
      <c r="BJ356" s="7">
        <f>IF(BF356=1,N356,"")</f>
        <v/>
      </c>
      <c r="BK356" s="7">
        <f>IF(BF356=1,M356,"")</f>
        <v/>
      </c>
      <c r="BL356" s="7">
        <f>IF(AR356=1,D356&amp;" | "&amp;J356,"")</f>
        <v/>
      </c>
      <c r="BM356" s="7">
        <f>IF(AND(AR356=1,AL356="Non"),D356,"")</f>
        <v/>
      </c>
      <c r="BN356" s="7">
        <f>IF(OR(AO356="",AO356="OK"),0,1)</f>
        <v/>
      </c>
    </row>
    <row r="357" ht="18" customHeight="1">
      <c r="A357" s="7" t="n"/>
      <c r="B357" s="7" t="n"/>
      <c r="C357" s="7" t="n"/>
      <c r="D357" s="7" t="n"/>
      <c r="E357" s="7" t="n"/>
      <c r="F357" s="7" t="n"/>
      <c r="G357" s="7" t="n"/>
      <c r="H357" s="7" t="n"/>
      <c r="I357" s="7" t="n"/>
      <c r="J357" s="7" t="n"/>
      <c r="K357" s="7" t="n"/>
      <c r="L357" s="7" t="n"/>
      <c r="M357" s="7" t="n"/>
      <c r="N357" s="7" t="n"/>
      <c r="O357" s="7" t="n"/>
      <c r="P357" s="7" t="n"/>
      <c r="Q357" s="7" t="n"/>
      <c r="R357" s="20" t="n"/>
      <c r="S357" s="16" t="n"/>
      <c r="T357" s="20" t="n"/>
      <c r="U357" s="20" t="n"/>
      <c r="V357" s="16" t="n"/>
      <c r="W357" s="16" t="n"/>
      <c r="X357" s="21" t="n"/>
      <c r="Y357" s="21" t="n"/>
      <c r="Z357" s="21" t="n"/>
      <c r="AA357" s="21" t="n"/>
      <c r="AB357" s="21" t="n"/>
      <c r="AC357" s="7" t="n"/>
      <c r="AD357" s="7" t="n"/>
      <c r="AE357" s="22" t="n"/>
      <c r="AF357" s="22" t="n"/>
      <c r="AG357" s="22" t="n"/>
      <c r="AH357" s="22">
        <f>IF(A357="","",SUM(AE357:AG357))</f>
        <v/>
      </c>
      <c r="AI357" s="21">
        <f>IF(AND(R357&lt;&gt;"",T357&lt;&gt;""),(T357-R357)*24,"")</f>
        <v/>
      </c>
      <c r="AJ357" s="21">
        <f>IF(AND(R357&lt;&gt;"",U357&lt;&gt;""),(U357-R357)*24,"")</f>
        <v/>
      </c>
      <c r="AK357" s="7">
        <f>IF(OR(AA357="",AI357=""),"",IF(AI357&lt;=AA357,"Oui","Non"))</f>
        <v/>
      </c>
      <c r="AL357" s="7">
        <f>IF(OR(AB357="",AJ357=""),"",IF(AJ357&lt;=AB357,"Oui","Non"))</f>
        <v/>
      </c>
      <c r="AM357" s="7">
        <f>IF(A357="","",IF(OR(N357="Réalisé",N357="Clôturé"),"Oui","Non"))</f>
        <v/>
      </c>
      <c r="AN357" s="7">
        <f>IF(AM357="","",IF(AND(AM357="Non",S357&lt;&gt;"",S357&lt;'Tableau de bord'!$C$7),"Oui","Non"))</f>
        <v/>
      </c>
      <c r="AO357" s="7">
        <f>IF(A357="","",IF(COUNTIF($A$5:$A$504,A357)&gt;1,"N° d’OT en double",IF(COUNTIF('Sites et équipements'!$D$5:$D$204,F357)=0,"Code installation inconnu",IF(OR(D357="",J357="",N357="",M357=""),"Champ obligatoire manquant",IF(AND(R357="",S357=""),"Date de demande ou planifiée manquante",IF(AND(AM357="Oui",V357=""),"Date de réalisation manquante",IF(AND(N357="Clôturé",W357=""),"Date de clôture manquante",IF(OR(AND(T357&lt;&gt;"",R357&lt;&gt;"",T357&lt;R357),AND(U357&lt;&gt;"",T357&lt;&gt;"",U357&lt;T357)),"Chronologie incohérente",IF(AND(Q357="Oui",U357=""),"Rétablissement non daté","OK")))))))))</f>
        <v/>
      </c>
      <c r="AP357" s="16">
        <f>IF(R357&lt;&gt;"",R357,IF(S357&lt;&gt;"",S357,""))</f>
        <v/>
      </c>
      <c r="AQ357" s="7">
        <f>IF(AND(A357&lt;&gt;"",OR('Tableau de bord'!$C$9="",D357='Tableau de bord'!$C$9),OR('Tableau de bord'!$C$10="",E357='Tableau de bord'!$C$10),OR('Tableau de bord'!$C$11="",G357='Tableau de bord'!$C$11),OR('Tableau de bord'!$C$12="",H357='Tableau de bord'!$C$12),OR('Tableau de bord'!$C$13="",J357='Tableau de bord'!$C$13),OR('Tableau de bord'!$C$14="",N357='Tableau de bord'!$C$14),OR('Tableau de bord'!$C$15="",M357='Tableau de bord'!$C$15),OR('Tableau de bord'!$C$16="",O357='Tableau de bord'!$C$16),OR('Tableau de bord'!$C$17="",AD357='Tableau de bord'!$C$17)),1,0)</f>
        <v/>
      </c>
      <c r="AR357" s="7">
        <f>IF(AND(A357&lt;&gt;"",AP357&lt;&gt;""),IF(AND(AP357&gt;='Tableau de bord'!$C$5,AP357&lt;'Tableau de bord'!$C$6+1),1,0),0)</f>
        <v/>
      </c>
      <c r="AS357" s="7">
        <f>IF(AND(AQ357=1,AR357=1),1,0)</f>
        <v/>
      </c>
      <c r="AT357" s="7">
        <f>IF(AND(AS357=1,J357="Corrective"),1,0)</f>
        <v/>
      </c>
      <c r="AU357" s="7">
        <f>IF(AND(AS357=1,J357="Préventive"),1,0)</f>
        <v/>
      </c>
      <c r="AV357" s="7">
        <f>IF(AND(AS357=1,Q357="Oui"),1,0)</f>
        <v/>
      </c>
      <c r="AW357" s="21">
        <f>IF(AND(AV357=1,AJ357&lt;&gt;""),AJ357,0)</f>
        <v/>
      </c>
      <c r="AX357" s="21">
        <f>IF(AND(AS357=1,Y357&lt;&gt;""),Y357,0)</f>
        <v/>
      </c>
      <c r="AY357" s="22">
        <f>IF(AND(AS357=1,AH357&lt;&gt;""),AH357,0)</f>
        <v/>
      </c>
      <c r="AZ357" s="22">
        <f>IF(AS357=1,SUM(AE357:AF357),0)</f>
        <v/>
      </c>
      <c r="BA357" s="22">
        <f>IF(AND(AS357=1,AC357="Hors forfait"),AY357,0)</f>
        <v/>
      </c>
      <c r="BB357" s="7">
        <f>IF(AND(AS357=1,AK357&lt;&gt;""),1,0)</f>
        <v/>
      </c>
      <c r="BC357" s="7">
        <f>IF(AND(BB357=1,AK357="Oui"),1,0)</f>
        <v/>
      </c>
      <c r="BD357" s="7">
        <f>IF(AND(AS357=1,AL357&lt;&gt;""),1,0)</f>
        <v/>
      </c>
      <c r="BE357" s="7">
        <f>IF(AND(BD357=1,AL357="Oui"),1,0)</f>
        <v/>
      </c>
      <c r="BF357" s="7">
        <f>IF(AND(AQ357=1,AM357="Non"),1,0)</f>
        <v/>
      </c>
      <c r="BG357" s="21">
        <f>IF(AND(BF357=1,Z357&lt;&gt;""),Z357,0)</f>
        <v/>
      </c>
      <c r="BH357" s="7">
        <f>IF(AND(BF357=1,AN357="Oui"),1,0)</f>
        <v/>
      </c>
      <c r="BI357" s="7">
        <f>IF(AS357=1,N357,"")</f>
        <v/>
      </c>
      <c r="BJ357" s="7">
        <f>IF(BF357=1,N357,"")</f>
        <v/>
      </c>
      <c r="BK357" s="7">
        <f>IF(BF357=1,M357,"")</f>
        <v/>
      </c>
      <c r="BL357" s="7">
        <f>IF(AR357=1,D357&amp;" | "&amp;J357,"")</f>
        <v/>
      </c>
      <c r="BM357" s="7">
        <f>IF(AND(AR357=1,AL357="Non"),D357,"")</f>
        <v/>
      </c>
      <c r="BN357" s="7">
        <f>IF(OR(AO357="",AO357="OK"),0,1)</f>
        <v/>
      </c>
    </row>
    <row r="358" ht="18" customHeight="1">
      <c r="A358" s="7" t="n"/>
      <c r="B358" s="7" t="n"/>
      <c r="C358" s="7" t="n"/>
      <c r="D358" s="7" t="n"/>
      <c r="E358" s="7" t="n"/>
      <c r="F358" s="7" t="n"/>
      <c r="G358" s="7" t="n"/>
      <c r="H358" s="7" t="n"/>
      <c r="I358" s="7" t="n"/>
      <c r="J358" s="7" t="n"/>
      <c r="K358" s="7" t="n"/>
      <c r="L358" s="7" t="n"/>
      <c r="M358" s="7" t="n"/>
      <c r="N358" s="7" t="n"/>
      <c r="O358" s="7" t="n"/>
      <c r="P358" s="7" t="n"/>
      <c r="Q358" s="7" t="n"/>
      <c r="R358" s="20" t="n"/>
      <c r="S358" s="16" t="n"/>
      <c r="T358" s="20" t="n"/>
      <c r="U358" s="20" t="n"/>
      <c r="V358" s="16" t="n"/>
      <c r="W358" s="16" t="n"/>
      <c r="X358" s="21" t="n"/>
      <c r="Y358" s="21" t="n"/>
      <c r="Z358" s="21" t="n"/>
      <c r="AA358" s="21" t="n"/>
      <c r="AB358" s="21" t="n"/>
      <c r="AC358" s="7" t="n"/>
      <c r="AD358" s="7" t="n"/>
      <c r="AE358" s="22" t="n"/>
      <c r="AF358" s="22" t="n"/>
      <c r="AG358" s="22" t="n"/>
      <c r="AH358" s="22">
        <f>IF(A358="","",SUM(AE358:AG358))</f>
        <v/>
      </c>
      <c r="AI358" s="21">
        <f>IF(AND(R358&lt;&gt;"",T358&lt;&gt;""),(T358-R358)*24,"")</f>
        <v/>
      </c>
      <c r="AJ358" s="21">
        <f>IF(AND(R358&lt;&gt;"",U358&lt;&gt;""),(U358-R358)*24,"")</f>
        <v/>
      </c>
      <c r="AK358" s="7">
        <f>IF(OR(AA358="",AI358=""),"",IF(AI358&lt;=AA358,"Oui","Non"))</f>
        <v/>
      </c>
      <c r="AL358" s="7">
        <f>IF(OR(AB358="",AJ358=""),"",IF(AJ358&lt;=AB358,"Oui","Non"))</f>
        <v/>
      </c>
      <c r="AM358" s="7">
        <f>IF(A358="","",IF(OR(N358="Réalisé",N358="Clôturé"),"Oui","Non"))</f>
        <v/>
      </c>
      <c r="AN358" s="7">
        <f>IF(AM358="","",IF(AND(AM358="Non",S358&lt;&gt;"",S358&lt;'Tableau de bord'!$C$7),"Oui","Non"))</f>
        <v/>
      </c>
      <c r="AO358" s="7">
        <f>IF(A358="","",IF(COUNTIF($A$5:$A$504,A358)&gt;1,"N° d’OT en double",IF(COUNTIF('Sites et équipements'!$D$5:$D$204,F358)=0,"Code installation inconnu",IF(OR(D358="",J358="",N358="",M358=""),"Champ obligatoire manquant",IF(AND(R358="",S358=""),"Date de demande ou planifiée manquante",IF(AND(AM358="Oui",V358=""),"Date de réalisation manquante",IF(AND(N358="Clôturé",W358=""),"Date de clôture manquante",IF(OR(AND(T358&lt;&gt;"",R358&lt;&gt;"",T358&lt;R358),AND(U358&lt;&gt;"",T358&lt;&gt;"",U358&lt;T358)),"Chronologie incohérente",IF(AND(Q358="Oui",U358=""),"Rétablissement non daté","OK")))))))))</f>
        <v/>
      </c>
      <c r="AP358" s="16">
        <f>IF(R358&lt;&gt;"",R358,IF(S358&lt;&gt;"",S358,""))</f>
        <v/>
      </c>
      <c r="AQ358" s="7">
        <f>IF(AND(A358&lt;&gt;"",OR('Tableau de bord'!$C$9="",D358='Tableau de bord'!$C$9),OR('Tableau de bord'!$C$10="",E358='Tableau de bord'!$C$10),OR('Tableau de bord'!$C$11="",G358='Tableau de bord'!$C$11),OR('Tableau de bord'!$C$12="",H358='Tableau de bord'!$C$12),OR('Tableau de bord'!$C$13="",J358='Tableau de bord'!$C$13),OR('Tableau de bord'!$C$14="",N358='Tableau de bord'!$C$14),OR('Tableau de bord'!$C$15="",M358='Tableau de bord'!$C$15),OR('Tableau de bord'!$C$16="",O358='Tableau de bord'!$C$16),OR('Tableau de bord'!$C$17="",AD358='Tableau de bord'!$C$17)),1,0)</f>
        <v/>
      </c>
      <c r="AR358" s="7">
        <f>IF(AND(A358&lt;&gt;"",AP358&lt;&gt;""),IF(AND(AP358&gt;='Tableau de bord'!$C$5,AP358&lt;'Tableau de bord'!$C$6+1),1,0),0)</f>
        <v/>
      </c>
      <c r="AS358" s="7">
        <f>IF(AND(AQ358=1,AR358=1),1,0)</f>
        <v/>
      </c>
      <c r="AT358" s="7">
        <f>IF(AND(AS358=1,J358="Corrective"),1,0)</f>
        <v/>
      </c>
      <c r="AU358" s="7">
        <f>IF(AND(AS358=1,J358="Préventive"),1,0)</f>
        <v/>
      </c>
      <c r="AV358" s="7">
        <f>IF(AND(AS358=1,Q358="Oui"),1,0)</f>
        <v/>
      </c>
      <c r="AW358" s="21">
        <f>IF(AND(AV358=1,AJ358&lt;&gt;""),AJ358,0)</f>
        <v/>
      </c>
      <c r="AX358" s="21">
        <f>IF(AND(AS358=1,Y358&lt;&gt;""),Y358,0)</f>
        <v/>
      </c>
      <c r="AY358" s="22">
        <f>IF(AND(AS358=1,AH358&lt;&gt;""),AH358,0)</f>
        <v/>
      </c>
      <c r="AZ358" s="22">
        <f>IF(AS358=1,SUM(AE358:AF358),0)</f>
        <v/>
      </c>
      <c r="BA358" s="22">
        <f>IF(AND(AS358=1,AC358="Hors forfait"),AY358,0)</f>
        <v/>
      </c>
      <c r="BB358" s="7">
        <f>IF(AND(AS358=1,AK358&lt;&gt;""),1,0)</f>
        <v/>
      </c>
      <c r="BC358" s="7">
        <f>IF(AND(BB358=1,AK358="Oui"),1,0)</f>
        <v/>
      </c>
      <c r="BD358" s="7">
        <f>IF(AND(AS358=1,AL358&lt;&gt;""),1,0)</f>
        <v/>
      </c>
      <c r="BE358" s="7">
        <f>IF(AND(BD358=1,AL358="Oui"),1,0)</f>
        <v/>
      </c>
      <c r="BF358" s="7">
        <f>IF(AND(AQ358=1,AM358="Non"),1,0)</f>
        <v/>
      </c>
      <c r="BG358" s="21">
        <f>IF(AND(BF358=1,Z358&lt;&gt;""),Z358,0)</f>
        <v/>
      </c>
      <c r="BH358" s="7">
        <f>IF(AND(BF358=1,AN358="Oui"),1,0)</f>
        <v/>
      </c>
      <c r="BI358" s="7">
        <f>IF(AS358=1,N358,"")</f>
        <v/>
      </c>
      <c r="BJ358" s="7">
        <f>IF(BF358=1,N358,"")</f>
        <v/>
      </c>
      <c r="BK358" s="7">
        <f>IF(BF358=1,M358,"")</f>
        <v/>
      </c>
      <c r="BL358" s="7">
        <f>IF(AR358=1,D358&amp;" | "&amp;J358,"")</f>
        <v/>
      </c>
      <c r="BM358" s="7">
        <f>IF(AND(AR358=1,AL358="Non"),D358,"")</f>
        <v/>
      </c>
      <c r="BN358" s="7">
        <f>IF(OR(AO358="",AO358="OK"),0,1)</f>
        <v/>
      </c>
    </row>
    <row r="359" ht="18" customHeight="1">
      <c r="A359" s="7" t="n"/>
      <c r="B359" s="7" t="n"/>
      <c r="C359" s="7" t="n"/>
      <c r="D359" s="7" t="n"/>
      <c r="E359" s="7" t="n"/>
      <c r="F359" s="7" t="n"/>
      <c r="G359" s="7" t="n"/>
      <c r="H359" s="7" t="n"/>
      <c r="I359" s="7" t="n"/>
      <c r="J359" s="7" t="n"/>
      <c r="K359" s="7" t="n"/>
      <c r="L359" s="7" t="n"/>
      <c r="M359" s="7" t="n"/>
      <c r="N359" s="7" t="n"/>
      <c r="O359" s="7" t="n"/>
      <c r="P359" s="7" t="n"/>
      <c r="Q359" s="7" t="n"/>
      <c r="R359" s="20" t="n"/>
      <c r="S359" s="16" t="n"/>
      <c r="T359" s="20" t="n"/>
      <c r="U359" s="20" t="n"/>
      <c r="V359" s="16" t="n"/>
      <c r="W359" s="16" t="n"/>
      <c r="X359" s="21" t="n"/>
      <c r="Y359" s="21" t="n"/>
      <c r="Z359" s="21" t="n"/>
      <c r="AA359" s="21" t="n"/>
      <c r="AB359" s="21" t="n"/>
      <c r="AC359" s="7" t="n"/>
      <c r="AD359" s="7" t="n"/>
      <c r="AE359" s="22" t="n"/>
      <c r="AF359" s="22" t="n"/>
      <c r="AG359" s="22" t="n"/>
      <c r="AH359" s="22">
        <f>IF(A359="","",SUM(AE359:AG359))</f>
        <v/>
      </c>
      <c r="AI359" s="21">
        <f>IF(AND(R359&lt;&gt;"",T359&lt;&gt;""),(T359-R359)*24,"")</f>
        <v/>
      </c>
      <c r="AJ359" s="21">
        <f>IF(AND(R359&lt;&gt;"",U359&lt;&gt;""),(U359-R359)*24,"")</f>
        <v/>
      </c>
      <c r="AK359" s="7">
        <f>IF(OR(AA359="",AI359=""),"",IF(AI359&lt;=AA359,"Oui","Non"))</f>
        <v/>
      </c>
      <c r="AL359" s="7">
        <f>IF(OR(AB359="",AJ359=""),"",IF(AJ359&lt;=AB359,"Oui","Non"))</f>
        <v/>
      </c>
      <c r="AM359" s="7">
        <f>IF(A359="","",IF(OR(N359="Réalisé",N359="Clôturé"),"Oui","Non"))</f>
        <v/>
      </c>
      <c r="AN359" s="7">
        <f>IF(AM359="","",IF(AND(AM359="Non",S359&lt;&gt;"",S359&lt;'Tableau de bord'!$C$7),"Oui","Non"))</f>
        <v/>
      </c>
      <c r="AO359" s="7">
        <f>IF(A359="","",IF(COUNTIF($A$5:$A$504,A359)&gt;1,"N° d’OT en double",IF(COUNTIF('Sites et équipements'!$D$5:$D$204,F359)=0,"Code installation inconnu",IF(OR(D359="",J359="",N359="",M359=""),"Champ obligatoire manquant",IF(AND(R359="",S359=""),"Date de demande ou planifiée manquante",IF(AND(AM359="Oui",V359=""),"Date de réalisation manquante",IF(AND(N359="Clôturé",W359=""),"Date de clôture manquante",IF(OR(AND(T359&lt;&gt;"",R359&lt;&gt;"",T359&lt;R359),AND(U359&lt;&gt;"",T359&lt;&gt;"",U359&lt;T359)),"Chronologie incohérente",IF(AND(Q359="Oui",U359=""),"Rétablissement non daté","OK")))))))))</f>
        <v/>
      </c>
      <c r="AP359" s="16">
        <f>IF(R359&lt;&gt;"",R359,IF(S359&lt;&gt;"",S359,""))</f>
        <v/>
      </c>
      <c r="AQ359" s="7">
        <f>IF(AND(A359&lt;&gt;"",OR('Tableau de bord'!$C$9="",D359='Tableau de bord'!$C$9),OR('Tableau de bord'!$C$10="",E359='Tableau de bord'!$C$10),OR('Tableau de bord'!$C$11="",G359='Tableau de bord'!$C$11),OR('Tableau de bord'!$C$12="",H359='Tableau de bord'!$C$12),OR('Tableau de bord'!$C$13="",J359='Tableau de bord'!$C$13),OR('Tableau de bord'!$C$14="",N359='Tableau de bord'!$C$14),OR('Tableau de bord'!$C$15="",M359='Tableau de bord'!$C$15),OR('Tableau de bord'!$C$16="",O359='Tableau de bord'!$C$16),OR('Tableau de bord'!$C$17="",AD359='Tableau de bord'!$C$17)),1,0)</f>
        <v/>
      </c>
      <c r="AR359" s="7">
        <f>IF(AND(A359&lt;&gt;"",AP359&lt;&gt;""),IF(AND(AP359&gt;='Tableau de bord'!$C$5,AP359&lt;'Tableau de bord'!$C$6+1),1,0),0)</f>
        <v/>
      </c>
      <c r="AS359" s="7">
        <f>IF(AND(AQ359=1,AR359=1),1,0)</f>
        <v/>
      </c>
      <c r="AT359" s="7">
        <f>IF(AND(AS359=1,J359="Corrective"),1,0)</f>
        <v/>
      </c>
      <c r="AU359" s="7">
        <f>IF(AND(AS359=1,J359="Préventive"),1,0)</f>
        <v/>
      </c>
      <c r="AV359" s="7">
        <f>IF(AND(AS359=1,Q359="Oui"),1,0)</f>
        <v/>
      </c>
      <c r="AW359" s="21">
        <f>IF(AND(AV359=1,AJ359&lt;&gt;""),AJ359,0)</f>
        <v/>
      </c>
      <c r="AX359" s="21">
        <f>IF(AND(AS359=1,Y359&lt;&gt;""),Y359,0)</f>
        <v/>
      </c>
      <c r="AY359" s="22">
        <f>IF(AND(AS359=1,AH359&lt;&gt;""),AH359,0)</f>
        <v/>
      </c>
      <c r="AZ359" s="22">
        <f>IF(AS359=1,SUM(AE359:AF359),0)</f>
        <v/>
      </c>
      <c r="BA359" s="22">
        <f>IF(AND(AS359=1,AC359="Hors forfait"),AY359,0)</f>
        <v/>
      </c>
      <c r="BB359" s="7">
        <f>IF(AND(AS359=1,AK359&lt;&gt;""),1,0)</f>
        <v/>
      </c>
      <c r="BC359" s="7">
        <f>IF(AND(BB359=1,AK359="Oui"),1,0)</f>
        <v/>
      </c>
      <c r="BD359" s="7">
        <f>IF(AND(AS359=1,AL359&lt;&gt;""),1,0)</f>
        <v/>
      </c>
      <c r="BE359" s="7">
        <f>IF(AND(BD359=1,AL359="Oui"),1,0)</f>
        <v/>
      </c>
      <c r="BF359" s="7">
        <f>IF(AND(AQ359=1,AM359="Non"),1,0)</f>
        <v/>
      </c>
      <c r="BG359" s="21">
        <f>IF(AND(BF359=1,Z359&lt;&gt;""),Z359,0)</f>
        <v/>
      </c>
      <c r="BH359" s="7">
        <f>IF(AND(BF359=1,AN359="Oui"),1,0)</f>
        <v/>
      </c>
      <c r="BI359" s="7">
        <f>IF(AS359=1,N359,"")</f>
        <v/>
      </c>
      <c r="BJ359" s="7">
        <f>IF(BF359=1,N359,"")</f>
        <v/>
      </c>
      <c r="BK359" s="7">
        <f>IF(BF359=1,M359,"")</f>
        <v/>
      </c>
      <c r="BL359" s="7">
        <f>IF(AR359=1,D359&amp;" | "&amp;J359,"")</f>
        <v/>
      </c>
      <c r="BM359" s="7">
        <f>IF(AND(AR359=1,AL359="Non"),D359,"")</f>
        <v/>
      </c>
      <c r="BN359" s="7">
        <f>IF(OR(AO359="",AO359="OK"),0,1)</f>
        <v/>
      </c>
    </row>
    <row r="360" ht="18" customHeight="1">
      <c r="A360" s="7" t="n"/>
      <c r="B360" s="7" t="n"/>
      <c r="C360" s="7" t="n"/>
      <c r="D360" s="7" t="n"/>
      <c r="E360" s="7" t="n"/>
      <c r="F360" s="7" t="n"/>
      <c r="G360" s="7" t="n"/>
      <c r="H360" s="7" t="n"/>
      <c r="I360" s="7" t="n"/>
      <c r="J360" s="7" t="n"/>
      <c r="K360" s="7" t="n"/>
      <c r="L360" s="7" t="n"/>
      <c r="M360" s="7" t="n"/>
      <c r="N360" s="7" t="n"/>
      <c r="O360" s="7" t="n"/>
      <c r="P360" s="7" t="n"/>
      <c r="Q360" s="7" t="n"/>
      <c r="R360" s="20" t="n"/>
      <c r="S360" s="16" t="n"/>
      <c r="T360" s="20" t="n"/>
      <c r="U360" s="20" t="n"/>
      <c r="V360" s="16" t="n"/>
      <c r="W360" s="16" t="n"/>
      <c r="X360" s="21" t="n"/>
      <c r="Y360" s="21" t="n"/>
      <c r="Z360" s="21" t="n"/>
      <c r="AA360" s="21" t="n"/>
      <c r="AB360" s="21" t="n"/>
      <c r="AC360" s="7" t="n"/>
      <c r="AD360" s="7" t="n"/>
      <c r="AE360" s="22" t="n"/>
      <c r="AF360" s="22" t="n"/>
      <c r="AG360" s="22" t="n"/>
      <c r="AH360" s="22">
        <f>IF(A360="","",SUM(AE360:AG360))</f>
        <v/>
      </c>
      <c r="AI360" s="21">
        <f>IF(AND(R360&lt;&gt;"",T360&lt;&gt;""),(T360-R360)*24,"")</f>
        <v/>
      </c>
      <c r="AJ360" s="21">
        <f>IF(AND(R360&lt;&gt;"",U360&lt;&gt;""),(U360-R360)*24,"")</f>
        <v/>
      </c>
      <c r="AK360" s="7">
        <f>IF(OR(AA360="",AI360=""),"",IF(AI360&lt;=AA360,"Oui","Non"))</f>
        <v/>
      </c>
      <c r="AL360" s="7">
        <f>IF(OR(AB360="",AJ360=""),"",IF(AJ360&lt;=AB360,"Oui","Non"))</f>
        <v/>
      </c>
      <c r="AM360" s="7">
        <f>IF(A360="","",IF(OR(N360="Réalisé",N360="Clôturé"),"Oui","Non"))</f>
        <v/>
      </c>
      <c r="AN360" s="7">
        <f>IF(AM360="","",IF(AND(AM360="Non",S360&lt;&gt;"",S360&lt;'Tableau de bord'!$C$7),"Oui","Non"))</f>
        <v/>
      </c>
      <c r="AO360" s="7">
        <f>IF(A360="","",IF(COUNTIF($A$5:$A$504,A360)&gt;1,"N° d’OT en double",IF(COUNTIF('Sites et équipements'!$D$5:$D$204,F360)=0,"Code installation inconnu",IF(OR(D360="",J360="",N360="",M360=""),"Champ obligatoire manquant",IF(AND(R360="",S360=""),"Date de demande ou planifiée manquante",IF(AND(AM360="Oui",V360=""),"Date de réalisation manquante",IF(AND(N360="Clôturé",W360=""),"Date de clôture manquante",IF(OR(AND(T360&lt;&gt;"",R360&lt;&gt;"",T360&lt;R360),AND(U360&lt;&gt;"",T360&lt;&gt;"",U360&lt;T360)),"Chronologie incohérente",IF(AND(Q360="Oui",U360=""),"Rétablissement non daté","OK")))))))))</f>
        <v/>
      </c>
      <c r="AP360" s="16">
        <f>IF(R360&lt;&gt;"",R360,IF(S360&lt;&gt;"",S360,""))</f>
        <v/>
      </c>
      <c r="AQ360" s="7">
        <f>IF(AND(A360&lt;&gt;"",OR('Tableau de bord'!$C$9="",D360='Tableau de bord'!$C$9),OR('Tableau de bord'!$C$10="",E360='Tableau de bord'!$C$10),OR('Tableau de bord'!$C$11="",G360='Tableau de bord'!$C$11),OR('Tableau de bord'!$C$12="",H360='Tableau de bord'!$C$12),OR('Tableau de bord'!$C$13="",J360='Tableau de bord'!$C$13),OR('Tableau de bord'!$C$14="",N360='Tableau de bord'!$C$14),OR('Tableau de bord'!$C$15="",M360='Tableau de bord'!$C$15),OR('Tableau de bord'!$C$16="",O360='Tableau de bord'!$C$16),OR('Tableau de bord'!$C$17="",AD360='Tableau de bord'!$C$17)),1,0)</f>
        <v/>
      </c>
      <c r="AR360" s="7">
        <f>IF(AND(A360&lt;&gt;"",AP360&lt;&gt;""),IF(AND(AP360&gt;='Tableau de bord'!$C$5,AP360&lt;'Tableau de bord'!$C$6+1),1,0),0)</f>
        <v/>
      </c>
      <c r="AS360" s="7">
        <f>IF(AND(AQ360=1,AR360=1),1,0)</f>
        <v/>
      </c>
      <c r="AT360" s="7">
        <f>IF(AND(AS360=1,J360="Corrective"),1,0)</f>
        <v/>
      </c>
      <c r="AU360" s="7">
        <f>IF(AND(AS360=1,J360="Préventive"),1,0)</f>
        <v/>
      </c>
      <c r="AV360" s="7">
        <f>IF(AND(AS360=1,Q360="Oui"),1,0)</f>
        <v/>
      </c>
      <c r="AW360" s="21">
        <f>IF(AND(AV360=1,AJ360&lt;&gt;""),AJ360,0)</f>
        <v/>
      </c>
      <c r="AX360" s="21">
        <f>IF(AND(AS360=1,Y360&lt;&gt;""),Y360,0)</f>
        <v/>
      </c>
      <c r="AY360" s="22">
        <f>IF(AND(AS360=1,AH360&lt;&gt;""),AH360,0)</f>
        <v/>
      </c>
      <c r="AZ360" s="22">
        <f>IF(AS360=1,SUM(AE360:AF360),0)</f>
        <v/>
      </c>
      <c r="BA360" s="22">
        <f>IF(AND(AS360=1,AC360="Hors forfait"),AY360,0)</f>
        <v/>
      </c>
      <c r="BB360" s="7">
        <f>IF(AND(AS360=1,AK360&lt;&gt;""),1,0)</f>
        <v/>
      </c>
      <c r="BC360" s="7">
        <f>IF(AND(BB360=1,AK360="Oui"),1,0)</f>
        <v/>
      </c>
      <c r="BD360" s="7">
        <f>IF(AND(AS360=1,AL360&lt;&gt;""),1,0)</f>
        <v/>
      </c>
      <c r="BE360" s="7">
        <f>IF(AND(BD360=1,AL360="Oui"),1,0)</f>
        <v/>
      </c>
      <c r="BF360" s="7">
        <f>IF(AND(AQ360=1,AM360="Non"),1,0)</f>
        <v/>
      </c>
      <c r="BG360" s="21">
        <f>IF(AND(BF360=1,Z360&lt;&gt;""),Z360,0)</f>
        <v/>
      </c>
      <c r="BH360" s="7">
        <f>IF(AND(BF360=1,AN360="Oui"),1,0)</f>
        <v/>
      </c>
      <c r="BI360" s="7">
        <f>IF(AS360=1,N360,"")</f>
        <v/>
      </c>
      <c r="BJ360" s="7">
        <f>IF(BF360=1,N360,"")</f>
        <v/>
      </c>
      <c r="BK360" s="7">
        <f>IF(BF360=1,M360,"")</f>
        <v/>
      </c>
      <c r="BL360" s="7">
        <f>IF(AR360=1,D360&amp;" | "&amp;J360,"")</f>
        <v/>
      </c>
      <c r="BM360" s="7">
        <f>IF(AND(AR360=1,AL360="Non"),D360,"")</f>
        <v/>
      </c>
      <c r="BN360" s="7">
        <f>IF(OR(AO360="",AO360="OK"),0,1)</f>
        <v/>
      </c>
    </row>
    <row r="361" ht="18" customHeight="1">
      <c r="A361" s="7" t="n"/>
      <c r="B361" s="7" t="n"/>
      <c r="C361" s="7" t="n"/>
      <c r="D361" s="7" t="n"/>
      <c r="E361" s="7" t="n"/>
      <c r="F361" s="7" t="n"/>
      <c r="G361" s="7" t="n"/>
      <c r="H361" s="7" t="n"/>
      <c r="I361" s="7" t="n"/>
      <c r="J361" s="7" t="n"/>
      <c r="K361" s="7" t="n"/>
      <c r="L361" s="7" t="n"/>
      <c r="M361" s="7" t="n"/>
      <c r="N361" s="7" t="n"/>
      <c r="O361" s="7" t="n"/>
      <c r="P361" s="7" t="n"/>
      <c r="Q361" s="7" t="n"/>
      <c r="R361" s="20" t="n"/>
      <c r="S361" s="16" t="n"/>
      <c r="T361" s="20" t="n"/>
      <c r="U361" s="20" t="n"/>
      <c r="V361" s="16" t="n"/>
      <c r="W361" s="16" t="n"/>
      <c r="X361" s="21" t="n"/>
      <c r="Y361" s="21" t="n"/>
      <c r="Z361" s="21" t="n"/>
      <c r="AA361" s="21" t="n"/>
      <c r="AB361" s="21" t="n"/>
      <c r="AC361" s="7" t="n"/>
      <c r="AD361" s="7" t="n"/>
      <c r="AE361" s="22" t="n"/>
      <c r="AF361" s="22" t="n"/>
      <c r="AG361" s="22" t="n"/>
      <c r="AH361" s="22">
        <f>IF(A361="","",SUM(AE361:AG361))</f>
        <v/>
      </c>
      <c r="AI361" s="21">
        <f>IF(AND(R361&lt;&gt;"",T361&lt;&gt;""),(T361-R361)*24,"")</f>
        <v/>
      </c>
      <c r="AJ361" s="21">
        <f>IF(AND(R361&lt;&gt;"",U361&lt;&gt;""),(U361-R361)*24,"")</f>
        <v/>
      </c>
      <c r="AK361" s="7">
        <f>IF(OR(AA361="",AI361=""),"",IF(AI361&lt;=AA361,"Oui","Non"))</f>
        <v/>
      </c>
      <c r="AL361" s="7">
        <f>IF(OR(AB361="",AJ361=""),"",IF(AJ361&lt;=AB361,"Oui","Non"))</f>
        <v/>
      </c>
      <c r="AM361" s="7">
        <f>IF(A361="","",IF(OR(N361="Réalisé",N361="Clôturé"),"Oui","Non"))</f>
        <v/>
      </c>
      <c r="AN361" s="7">
        <f>IF(AM361="","",IF(AND(AM361="Non",S361&lt;&gt;"",S361&lt;'Tableau de bord'!$C$7),"Oui","Non"))</f>
        <v/>
      </c>
      <c r="AO361" s="7">
        <f>IF(A361="","",IF(COUNTIF($A$5:$A$504,A361)&gt;1,"N° d’OT en double",IF(COUNTIF('Sites et équipements'!$D$5:$D$204,F361)=0,"Code installation inconnu",IF(OR(D361="",J361="",N361="",M361=""),"Champ obligatoire manquant",IF(AND(R361="",S361=""),"Date de demande ou planifiée manquante",IF(AND(AM361="Oui",V361=""),"Date de réalisation manquante",IF(AND(N361="Clôturé",W361=""),"Date de clôture manquante",IF(OR(AND(T361&lt;&gt;"",R361&lt;&gt;"",T361&lt;R361),AND(U361&lt;&gt;"",T361&lt;&gt;"",U361&lt;T361)),"Chronologie incohérente",IF(AND(Q361="Oui",U361=""),"Rétablissement non daté","OK")))))))))</f>
        <v/>
      </c>
      <c r="AP361" s="16">
        <f>IF(R361&lt;&gt;"",R361,IF(S361&lt;&gt;"",S361,""))</f>
        <v/>
      </c>
      <c r="AQ361" s="7">
        <f>IF(AND(A361&lt;&gt;"",OR('Tableau de bord'!$C$9="",D361='Tableau de bord'!$C$9),OR('Tableau de bord'!$C$10="",E361='Tableau de bord'!$C$10),OR('Tableau de bord'!$C$11="",G361='Tableau de bord'!$C$11),OR('Tableau de bord'!$C$12="",H361='Tableau de bord'!$C$12),OR('Tableau de bord'!$C$13="",J361='Tableau de bord'!$C$13),OR('Tableau de bord'!$C$14="",N361='Tableau de bord'!$C$14),OR('Tableau de bord'!$C$15="",M361='Tableau de bord'!$C$15),OR('Tableau de bord'!$C$16="",O361='Tableau de bord'!$C$16),OR('Tableau de bord'!$C$17="",AD361='Tableau de bord'!$C$17)),1,0)</f>
        <v/>
      </c>
      <c r="AR361" s="7">
        <f>IF(AND(A361&lt;&gt;"",AP361&lt;&gt;""),IF(AND(AP361&gt;='Tableau de bord'!$C$5,AP361&lt;'Tableau de bord'!$C$6+1),1,0),0)</f>
        <v/>
      </c>
      <c r="AS361" s="7">
        <f>IF(AND(AQ361=1,AR361=1),1,0)</f>
        <v/>
      </c>
      <c r="AT361" s="7">
        <f>IF(AND(AS361=1,J361="Corrective"),1,0)</f>
        <v/>
      </c>
      <c r="AU361" s="7">
        <f>IF(AND(AS361=1,J361="Préventive"),1,0)</f>
        <v/>
      </c>
      <c r="AV361" s="7">
        <f>IF(AND(AS361=1,Q361="Oui"),1,0)</f>
        <v/>
      </c>
      <c r="AW361" s="21">
        <f>IF(AND(AV361=1,AJ361&lt;&gt;""),AJ361,0)</f>
        <v/>
      </c>
      <c r="AX361" s="21">
        <f>IF(AND(AS361=1,Y361&lt;&gt;""),Y361,0)</f>
        <v/>
      </c>
      <c r="AY361" s="22">
        <f>IF(AND(AS361=1,AH361&lt;&gt;""),AH361,0)</f>
        <v/>
      </c>
      <c r="AZ361" s="22">
        <f>IF(AS361=1,SUM(AE361:AF361),0)</f>
        <v/>
      </c>
      <c r="BA361" s="22">
        <f>IF(AND(AS361=1,AC361="Hors forfait"),AY361,0)</f>
        <v/>
      </c>
      <c r="BB361" s="7">
        <f>IF(AND(AS361=1,AK361&lt;&gt;""),1,0)</f>
        <v/>
      </c>
      <c r="BC361" s="7">
        <f>IF(AND(BB361=1,AK361="Oui"),1,0)</f>
        <v/>
      </c>
      <c r="BD361" s="7">
        <f>IF(AND(AS361=1,AL361&lt;&gt;""),1,0)</f>
        <v/>
      </c>
      <c r="BE361" s="7">
        <f>IF(AND(BD361=1,AL361="Oui"),1,0)</f>
        <v/>
      </c>
      <c r="BF361" s="7">
        <f>IF(AND(AQ361=1,AM361="Non"),1,0)</f>
        <v/>
      </c>
      <c r="BG361" s="21">
        <f>IF(AND(BF361=1,Z361&lt;&gt;""),Z361,0)</f>
        <v/>
      </c>
      <c r="BH361" s="7">
        <f>IF(AND(BF361=1,AN361="Oui"),1,0)</f>
        <v/>
      </c>
      <c r="BI361" s="7">
        <f>IF(AS361=1,N361,"")</f>
        <v/>
      </c>
      <c r="BJ361" s="7">
        <f>IF(BF361=1,N361,"")</f>
        <v/>
      </c>
      <c r="BK361" s="7">
        <f>IF(BF361=1,M361,"")</f>
        <v/>
      </c>
      <c r="BL361" s="7">
        <f>IF(AR361=1,D361&amp;" | "&amp;J361,"")</f>
        <v/>
      </c>
      <c r="BM361" s="7">
        <f>IF(AND(AR361=1,AL361="Non"),D361,"")</f>
        <v/>
      </c>
      <c r="BN361" s="7">
        <f>IF(OR(AO361="",AO361="OK"),0,1)</f>
        <v/>
      </c>
    </row>
    <row r="362" ht="18" customHeight="1">
      <c r="A362" s="7" t="n"/>
      <c r="B362" s="7" t="n"/>
      <c r="C362" s="7" t="n"/>
      <c r="D362" s="7" t="n"/>
      <c r="E362" s="7" t="n"/>
      <c r="F362" s="7" t="n"/>
      <c r="G362" s="7" t="n"/>
      <c r="H362" s="7" t="n"/>
      <c r="I362" s="7" t="n"/>
      <c r="J362" s="7" t="n"/>
      <c r="K362" s="7" t="n"/>
      <c r="L362" s="7" t="n"/>
      <c r="M362" s="7" t="n"/>
      <c r="N362" s="7" t="n"/>
      <c r="O362" s="7" t="n"/>
      <c r="P362" s="7" t="n"/>
      <c r="Q362" s="7" t="n"/>
      <c r="R362" s="20" t="n"/>
      <c r="S362" s="16" t="n"/>
      <c r="T362" s="20" t="n"/>
      <c r="U362" s="20" t="n"/>
      <c r="V362" s="16" t="n"/>
      <c r="W362" s="16" t="n"/>
      <c r="X362" s="21" t="n"/>
      <c r="Y362" s="21" t="n"/>
      <c r="Z362" s="21" t="n"/>
      <c r="AA362" s="21" t="n"/>
      <c r="AB362" s="21" t="n"/>
      <c r="AC362" s="7" t="n"/>
      <c r="AD362" s="7" t="n"/>
      <c r="AE362" s="22" t="n"/>
      <c r="AF362" s="22" t="n"/>
      <c r="AG362" s="22" t="n"/>
      <c r="AH362" s="22">
        <f>IF(A362="","",SUM(AE362:AG362))</f>
        <v/>
      </c>
      <c r="AI362" s="21">
        <f>IF(AND(R362&lt;&gt;"",T362&lt;&gt;""),(T362-R362)*24,"")</f>
        <v/>
      </c>
      <c r="AJ362" s="21">
        <f>IF(AND(R362&lt;&gt;"",U362&lt;&gt;""),(U362-R362)*24,"")</f>
        <v/>
      </c>
      <c r="AK362" s="7">
        <f>IF(OR(AA362="",AI362=""),"",IF(AI362&lt;=AA362,"Oui","Non"))</f>
        <v/>
      </c>
      <c r="AL362" s="7">
        <f>IF(OR(AB362="",AJ362=""),"",IF(AJ362&lt;=AB362,"Oui","Non"))</f>
        <v/>
      </c>
      <c r="AM362" s="7">
        <f>IF(A362="","",IF(OR(N362="Réalisé",N362="Clôturé"),"Oui","Non"))</f>
        <v/>
      </c>
      <c r="AN362" s="7">
        <f>IF(AM362="","",IF(AND(AM362="Non",S362&lt;&gt;"",S362&lt;'Tableau de bord'!$C$7),"Oui","Non"))</f>
        <v/>
      </c>
      <c r="AO362" s="7">
        <f>IF(A362="","",IF(COUNTIF($A$5:$A$504,A362)&gt;1,"N° d’OT en double",IF(COUNTIF('Sites et équipements'!$D$5:$D$204,F362)=0,"Code installation inconnu",IF(OR(D362="",J362="",N362="",M362=""),"Champ obligatoire manquant",IF(AND(R362="",S362=""),"Date de demande ou planifiée manquante",IF(AND(AM362="Oui",V362=""),"Date de réalisation manquante",IF(AND(N362="Clôturé",W362=""),"Date de clôture manquante",IF(OR(AND(T362&lt;&gt;"",R362&lt;&gt;"",T362&lt;R362),AND(U362&lt;&gt;"",T362&lt;&gt;"",U362&lt;T362)),"Chronologie incohérente",IF(AND(Q362="Oui",U362=""),"Rétablissement non daté","OK")))))))))</f>
        <v/>
      </c>
      <c r="AP362" s="16">
        <f>IF(R362&lt;&gt;"",R362,IF(S362&lt;&gt;"",S362,""))</f>
        <v/>
      </c>
      <c r="AQ362" s="7">
        <f>IF(AND(A362&lt;&gt;"",OR('Tableau de bord'!$C$9="",D362='Tableau de bord'!$C$9),OR('Tableau de bord'!$C$10="",E362='Tableau de bord'!$C$10),OR('Tableau de bord'!$C$11="",G362='Tableau de bord'!$C$11),OR('Tableau de bord'!$C$12="",H362='Tableau de bord'!$C$12),OR('Tableau de bord'!$C$13="",J362='Tableau de bord'!$C$13),OR('Tableau de bord'!$C$14="",N362='Tableau de bord'!$C$14),OR('Tableau de bord'!$C$15="",M362='Tableau de bord'!$C$15),OR('Tableau de bord'!$C$16="",O362='Tableau de bord'!$C$16),OR('Tableau de bord'!$C$17="",AD362='Tableau de bord'!$C$17)),1,0)</f>
        <v/>
      </c>
      <c r="AR362" s="7">
        <f>IF(AND(A362&lt;&gt;"",AP362&lt;&gt;""),IF(AND(AP362&gt;='Tableau de bord'!$C$5,AP362&lt;'Tableau de bord'!$C$6+1),1,0),0)</f>
        <v/>
      </c>
      <c r="AS362" s="7">
        <f>IF(AND(AQ362=1,AR362=1),1,0)</f>
        <v/>
      </c>
      <c r="AT362" s="7">
        <f>IF(AND(AS362=1,J362="Corrective"),1,0)</f>
        <v/>
      </c>
      <c r="AU362" s="7">
        <f>IF(AND(AS362=1,J362="Préventive"),1,0)</f>
        <v/>
      </c>
      <c r="AV362" s="7">
        <f>IF(AND(AS362=1,Q362="Oui"),1,0)</f>
        <v/>
      </c>
      <c r="AW362" s="21">
        <f>IF(AND(AV362=1,AJ362&lt;&gt;""),AJ362,0)</f>
        <v/>
      </c>
      <c r="AX362" s="21">
        <f>IF(AND(AS362=1,Y362&lt;&gt;""),Y362,0)</f>
        <v/>
      </c>
      <c r="AY362" s="22">
        <f>IF(AND(AS362=1,AH362&lt;&gt;""),AH362,0)</f>
        <v/>
      </c>
      <c r="AZ362" s="22">
        <f>IF(AS362=1,SUM(AE362:AF362),0)</f>
        <v/>
      </c>
      <c r="BA362" s="22">
        <f>IF(AND(AS362=1,AC362="Hors forfait"),AY362,0)</f>
        <v/>
      </c>
      <c r="BB362" s="7">
        <f>IF(AND(AS362=1,AK362&lt;&gt;""),1,0)</f>
        <v/>
      </c>
      <c r="BC362" s="7">
        <f>IF(AND(BB362=1,AK362="Oui"),1,0)</f>
        <v/>
      </c>
      <c r="BD362" s="7">
        <f>IF(AND(AS362=1,AL362&lt;&gt;""),1,0)</f>
        <v/>
      </c>
      <c r="BE362" s="7">
        <f>IF(AND(BD362=1,AL362="Oui"),1,0)</f>
        <v/>
      </c>
      <c r="BF362" s="7">
        <f>IF(AND(AQ362=1,AM362="Non"),1,0)</f>
        <v/>
      </c>
      <c r="BG362" s="21">
        <f>IF(AND(BF362=1,Z362&lt;&gt;""),Z362,0)</f>
        <v/>
      </c>
      <c r="BH362" s="7">
        <f>IF(AND(BF362=1,AN362="Oui"),1,0)</f>
        <v/>
      </c>
      <c r="BI362" s="7">
        <f>IF(AS362=1,N362,"")</f>
        <v/>
      </c>
      <c r="BJ362" s="7">
        <f>IF(BF362=1,N362,"")</f>
        <v/>
      </c>
      <c r="BK362" s="7">
        <f>IF(BF362=1,M362,"")</f>
        <v/>
      </c>
      <c r="BL362" s="7">
        <f>IF(AR362=1,D362&amp;" | "&amp;J362,"")</f>
        <v/>
      </c>
      <c r="BM362" s="7">
        <f>IF(AND(AR362=1,AL362="Non"),D362,"")</f>
        <v/>
      </c>
      <c r="BN362" s="7">
        <f>IF(OR(AO362="",AO362="OK"),0,1)</f>
        <v/>
      </c>
    </row>
    <row r="363" ht="18" customHeight="1">
      <c r="A363" s="7" t="n"/>
      <c r="B363" s="7" t="n"/>
      <c r="C363" s="7" t="n"/>
      <c r="D363" s="7" t="n"/>
      <c r="E363" s="7" t="n"/>
      <c r="F363" s="7" t="n"/>
      <c r="G363" s="7" t="n"/>
      <c r="H363" s="7" t="n"/>
      <c r="I363" s="7" t="n"/>
      <c r="J363" s="7" t="n"/>
      <c r="K363" s="7" t="n"/>
      <c r="L363" s="7" t="n"/>
      <c r="M363" s="7" t="n"/>
      <c r="N363" s="7" t="n"/>
      <c r="O363" s="7" t="n"/>
      <c r="P363" s="7" t="n"/>
      <c r="Q363" s="7" t="n"/>
      <c r="R363" s="20" t="n"/>
      <c r="S363" s="16" t="n"/>
      <c r="T363" s="20" t="n"/>
      <c r="U363" s="20" t="n"/>
      <c r="V363" s="16" t="n"/>
      <c r="W363" s="16" t="n"/>
      <c r="X363" s="21" t="n"/>
      <c r="Y363" s="21" t="n"/>
      <c r="Z363" s="21" t="n"/>
      <c r="AA363" s="21" t="n"/>
      <c r="AB363" s="21" t="n"/>
      <c r="AC363" s="7" t="n"/>
      <c r="AD363" s="7" t="n"/>
      <c r="AE363" s="22" t="n"/>
      <c r="AF363" s="22" t="n"/>
      <c r="AG363" s="22" t="n"/>
      <c r="AH363" s="22">
        <f>IF(A363="","",SUM(AE363:AG363))</f>
        <v/>
      </c>
      <c r="AI363" s="21">
        <f>IF(AND(R363&lt;&gt;"",T363&lt;&gt;""),(T363-R363)*24,"")</f>
        <v/>
      </c>
      <c r="AJ363" s="21">
        <f>IF(AND(R363&lt;&gt;"",U363&lt;&gt;""),(U363-R363)*24,"")</f>
        <v/>
      </c>
      <c r="AK363" s="7">
        <f>IF(OR(AA363="",AI363=""),"",IF(AI363&lt;=AA363,"Oui","Non"))</f>
        <v/>
      </c>
      <c r="AL363" s="7">
        <f>IF(OR(AB363="",AJ363=""),"",IF(AJ363&lt;=AB363,"Oui","Non"))</f>
        <v/>
      </c>
      <c r="AM363" s="7">
        <f>IF(A363="","",IF(OR(N363="Réalisé",N363="Clôturé"),"Oui","Non"))</f>
        <v/>
      </c>
      <c r="AN363" s="7">
        <f>IF(AM363="","",IF(AND(AM363="Non",S363&lt;&gt;"",S363&lt;'Tableau de bord'!$C$7),"Oui","Non"))</f>
        <v/>
      </c>
      <c r="AO363" s="7">
        <f>IF(A363="","",IF(COUNTIF($A$5:$A$504,A363)&gt;1,"N° d’OT en double",IF(COUNTIF('Sites et équipements'!$D$5:$D$204,F363)=0,"Code installation inconnu",IF(OR(D363="",J363="",N363="",M363=""),"Champ obligatoire manquant",IF(AND(R363="",S363=""),"Date de demande ou planifiée manquante",IF(AND(AM363="Oui",V363=""),"Date de réalisation manquante",IF(AND(N363="Clôturé",W363=""),"Date de clôture manquante",IF(OR(AND(T363&lt;&gt;"",R363&lt;&gt;"",T363&lt;R363),AND(U363&lt;&gt;"",T363&lt;&gt;"",U363&lt;T363)),"Chronologie incohérente",IF(AND(Q363="Oui",U363=""),"Rétablissement non daté","OK")))))))))</f>
        <v/>
      </c>
      <c r="AP363" s="16">
        <f>IF(R363&lt;&gt;"",R363,IF(S363&lt;&gt;"",S363,""))</f>
        <v/>
      </c>
      <c r="AQ363" s="7">
        <f>IF(AND(A363&lt;&gt;"",OR('Tableau de bord'!$C$9="",D363='Tableau de bord'!$C$9),OR('Tableau de bord'!$C$10="",E363='Tableau de bord'!$C$10),OR('Tableau de bord'!$C$11="",G363='Tableau de bord'!$C$11),OR('Tableau de bord'!$C$12="",H363='Tableau de bord'!$C$12),OR('Tableau de bord'!$C$13="",J363='Tableau de bord'!$C$13),OR('Tableau de bord'!$C$14="",N363='Tableau de bord'!$C$14),OR('Tableau de bord'!$C$15="",M363='Tableau de bord'!$C$15),OR('Tableau de bord'!$C$16="",O363='Tableau de bord'!$C$16),OR('Tableau de bord'!$C$17="",AD363='Tableau de bord'!$C$17)),1,0)</f>
        <v/>
      </c>
      <c r="AR363" s="7">
        <f>IF(AND(A363&lt;&gt;"",AP363&lt;&gt;""),IF(AND(AP363&gt;='Tableau de bord'!$C$5,AP363&lt;'Tableau de bord'!$C$6+1),1,0),0)</f>
        <v/>
      </c>
      <c r="AS363" s="7">
        <f>IF(AND(AQ363=1,AR363=1),1,0)</f>
        <v/>
      </c>
      <c r="AT363" s="7">
        <f>IF(AND(AS363=1,J363="Corrective"),1,0)</f>
        <v/>
      </c>
      <c r="AU363" s="7">
        <f>IF(AND(AS363=1,J363="Préventive"),1,0)</f>
        <v/>
      </c>
      <c r="AV363" s="7">
        <f>IF(AND(AS363=1,Q363="Oui"),1,0)</f>
        <v/>
      </c>
      <c r="AW363" s="21">
        <f>IF(AND(AV363=1,AJ363&lt;&gt;""),AJ363,0)</f>
        <v/>
      </c>
      <c r="AX363" s="21">
        <f>IF(AND(AS363=1,Y363&lt;&gt;""),Y363,0)</f>
        <v/>
      </c>
      <c r="AY363" s="22">
        <f>IF(AND(AS363=1,AH363&lt;&gt;""),AH363,0)</f>
        <v/>
      </c>
      <c r="AZ363" s="22">
        <f>IF(AS363=1,SUM(AE363:AF363),0)</f>
        <v/>
      </c>
      <c r="BA363" s="22">
        <f>IF(AND(AS363=1,AC363="Hors forfait"),AY363,0)</f>
        <v/>
      </c>
      <c r="BB363" s="7">
        <f>IF(AND(AS363=1,AK363&lt;&gt;""),1,0)</f>
        <v/>
      </c>
      <c r="BC363" s="7">
        <f>IF(AND(BB363=1,AK363="Oui"),1,0)</f>
        <v/>
      </c>
      <c r="BD363" s="7">
        <f>IF(AND(AS363=1,AL363&lt;&gt;""),1,0)</f>
        <v/>
      </c>
      <c r="BE363" s="7">
        <f>IF(AND(BD363=1,AL363="Oui"),1,0)</f>
        <v/>
      </c>
      <c r="BF363" s="7">
        <f>IF(AND(AQ363=1,AM363="Non"),1,0)</f>
        <v/>
      </c>
      <c r="BG363" s="21">
        <f>IF(AND(BF363=1,Z363&lt;&gt;""),Z363,0)</f>
        <v/>
      </c>
      <c r="BH363" s="7">
        <f>IF(AND(BF363=1,AN363="Oui"),1,0)</f>
        <v/>
      </c>
      <c r="BI363" s="7">
        <f>IF(AS363=1,N363,"")</f>
        <v/>
      </c>
      <c r="BJ363" s="7">
        <f>IF(BF363=1,N363,"")</f>
        <v/>
      </c>
      <c r="BK363" s="7">
        <f>IF(BF363=1,M363,"")</f>
        <v/>
      </c>
      <c r="BL363" s="7">
        <f>IF(AR363=1,D363&amp;" | "&amp;J363,"")</f>
        <v/>
      </c>
      <c r="BM363" s="7">
        <f>IF(AND(AR363=1,AL363="Non"),D363,"")</f>
        <v/>
      </c>
      <c r="BN363" s="7">
        <f>IF(OR(AO363="",AO363="OK"),0,1)</f>
        <v/>
      </c>
    </row>
    <row r="364" ht="18" customHeight="1">
      <c r="A364" s="7" t="n"/>
      <c r="B364" s="7" t="n"/>
      <c r="C364" s="7" t="n"/>
      <c r="D364" s="7" t="n"/>
      <c r="E364" s="7" t="n"/>
      <c r="F364" s="7" t="n"/>
      <c r="G364" s="7" t="n"/>
      <c r="H364" s="7" t="n"/>
      <c r="I364" s="7" t="n"/>
      <c r="J364" s="7" t="n"/>
      <c r="K364" s="7" t="n"/>
      <c r="L364" s="7" t="n"/>
      <c r="M364" s="7" t="n"/>
      <c r="N364" s="7" t="n"/>
      <c r="O364" s="7" t="n"/>
      <c r="P364" s="7" t="n"/>
      <c r="Q364" s="7" t="n"/>
      <c r="R364" s="20" t="n"/>
      <c r="S364" s="16" t="n"/>
      <c r="T364" s="20" t="n"/>
      <c r="U364" s="20" t="n"/>
      <c r="V364" s="16" t="n"/>
      <c r="W364" s="16" t="n"/>
      <c r="X364" s="21" t="n"/>
      <c r="Y364" s="21" t="n"/>
      <c r="Z364" s="21" t="n"/>
      <c r="AA364" s="21" t="n"/>
      <c r="AB364" s="21" t="n"/>
      <c r="AC364" s="7" t="n"/>
      <c r="AD364" s="7" t="n"/>
      <c r="AE364" s="22" t="n"/>
      <c r="AF364" s="22" t="n"/>
      <c r="AG364" s="22" t="n"/>
      <c r="AH364" s="22">
        <f>IF(A364="","",SUM(AE364:AG364))</f>
        <v/>
      </c>
      <c r="AI364" s="21">
        <f>IF(AND(R364&lt;&gt;"",T364&lt;&gt;""),(T364-R364)*24,"")</f>
        <v/>
      </c>
      <c r="AJ364" s="21">
        <f>IF(AND(R364&lt;&gt;"",U364&lt;&gt;""),(U364-R364)*24,"")</f>
        <v/>
      </c>
      <c r="AK364" s="7">
        <f>IF(OR(AA364="",AI364=""),"",IF(AI364&lt;=AA364,"Oui","Non"))</f>
        <v/>
      </c>
      <c r="AL364" s="7">
        <f>IF(OR(AB364="",AJ364=""),"",IF(AJ364&lt;=AB364,"Oui","Non"))</f>
        <v/>
      </c>
      <c r="AM364" s="7">
        <f>IF(A364="","",IF(OR(N364="Réalisé",N364="Clôturé"),"Oui","Non"))</f>
        <v/>
      </c>
      <c r="AN364" s="7">
        <f>IF(AM364="","",IF(AND(AM364="Non",S364&lt;&gt;"",S364&lt;'Tableau de bord'!$C$7),"Oui","Non"))</f>
        <v/>
      </c>
      <c r="AO364" s="7">
        <f>IF(A364="","",IF(COUNTIF($A$5:$A$504,A364)&gt;1,"N° d’OT en double",IF(COUNTIF('Sites et équipements'!$D$5:$D$204,F364)=0,"Code installation inconnu",IF(OR(D364="",J364="",N364="",M364=""),"Champ obligatoire manquant",IF(AND(R364="",S364=""),"Date de demande ou planifiée manquante",IF(AND(AM364="Oui",V364=""),"Date de réalisation manquante",IF(AND(N364="Clôturé",W364=""),"Date de clôture manquante",IF(OR(AND(T364&lt;&gt;"",R364&lt;&gt;"",T364&lt;R364),AND(U364&lt;&gt;"",T364&lt;&gt;"",U364&lt;T364)),"Chronologie incohérente",IF(AND(Q364="Oui",U364=""),"Rétablissement non daté","OK")))))))))</f>
        <v/>
      </c>
      <c r="AP364" s="16">
        <f>IF(R364&lt;&gt;"",R364,IF(S364&lt;&gt;"",S364,""))</f>
        <v/>
      </c>
      <c r="AQ364" s="7">
        <f>IF(AND(A364&lt;&gt;"",OR('Tableau de bord'!$C$9="",D364='Tableau de bord'!$C$9),OR('Tableau de bord'!$C$10="",E364='Tableau de bord'!$C$10),OR('Tableau de bord'!$C$11="",G364='Tableau de bord'!$C$11),OR('Tableau de bord'!$C$12="",H364='Tableau de bord'!$C$12),OR('Tableau de bord'!$C$13="",J364='Tableau de bord'!$C$13),OR('Tableau de bord'!$C$14="",N364='Tableau de bord'!$C$14),OR('Tableau de bord'!$C$15="",M364='Tableau de bord'!$C$15),OR('Tableau de bord'!$C$16="",O364='Tableau de bord'!$C$16),OR('Tableau de bord'!$C$17="",AD364='Tableau de bord'!$C$17)),1,0)</f>
        <v/>
      </c>
      <c r="AR364" s="7">
        <f>IF(AND(A364&lt;&gt;"",AP364&lt;&gt;""),IF(AND(AP364&gt;='Tableau de bord'!$C$5,AP364&lt;'Tableau de bord'!$C$6+1),1,0),0)</f>
        <v/>
      </c>
      <c r="AS364" s="7">
        <f>IF(AND(AQ364=1,AR364=1),1,0)</f>
        <v/>
      </c>
      <c r="AT364" s="7">
        <f>IF(AND(AS364=1,J364="Corrective"),1,0)</f>
        <v/>
      </c>
      <c r="AU364" s="7">
        <f>IF(AND(AS364=1,J364="Préventive"),1,0)</f>
        <v/>
      </c>
      <c r="AV364" s="7">
        <f>IF(AND(AS364=1,Q364="Oui"),1,0)</f>
        <v/>
      </c>
      <c r="AW364" s="21">
        <f>IF(AND(AV364=1,AJ364&lt;&gt;""),AJ364,0)</f>
        <v/>
      </c>
      <c r="AX364" s="21">
        <f>IF(AND(AS364=1,Y364&lt;&gt;""),Y364,0)</f>
        <v/>
      </c>
      <c r="AY364" s="22">
        <f>IF(AND(AS364=1,AH364&lt;&gt;""),AH364,0)</f>
        <v/>
      </c>
      <c r="AZ364" s="22">
        <f>IF(AS364=1,SUM(AE364:AF364),0)</f>
        <v/>
      </c>
      <c r="BA364" s="22">
        <f>IF(AND(AS364=1,AC364="Hors forfait"),AY364,0)</f>
        <v/>
      </c>
      <c r="BB364" s="7">
        <f>IF(AND(AS364=1,AK364&lt;&gt;""),1,0)</f>
        <v/>
      </c>
      <c r="BC364" s="7">
        <f>IF(AND(BB364=1,AK364="Oui"),1,0)</f>
        <v/>
      </c>
      <c r="BD364" s="7">
        <f>IF(AND(AS364=1,AL364&lt;&gt;""),1,0)</f>
        <v/>
      </c>
      <c r="BE364" s="7">
        <f>IF(AND(BD364=1,AL364="Oui"),1,0)</f>
        <v/>
      </c>
      <c r="BF364" s="7">
        <f>IF(AND(AQ364=1,AM364="Non"),1,0)</f>
        <v/>
      </c>
      <c r="BG364" s="21">
        <f>IF(AND(BF364=1,Z364&lt;&gt;""),Z364,0)</f>
        <v/>
      </c>
      <c r="BH364" s="7">
        <f>IF(AND(BF364=1,AN364="Oui"),1,0)</f>
        <v/>
      </c>
      <c r="BI364" s="7">
        <f>IF(AS364=1,N364,"")</f>
        <v/>
      </c>
      <c r="BJ364" s="7">
        <f>IF(BF364=1,N364,"")</f>
        <v/>
      </c>
      <c r="BK364" s="7">
        <f>IF(BF364=1,M364,"")</f>
        <v/>
      </c>
      <c r="BL364" s="7">
        <f>IF(AR364=1,D364&amp;" | "&amp;J364,"")</f>
        <v/>
      </c>
      <c r="BM364" s="7">
        <f>IF(AND(AR364=1,AL364="Non"),D364,"")</f>
        <v/>
      </c>
      <c r="BN364" s="7">
        <f>IF(OR(AO364="",AO364="OK"),0,1)</f>
        <v/>
      </c>
    </row>
    <row r="365" ht="18" customHeight="1">
      <c r="A365" s="7" t="n"/>
      <c r="B365" s="7" t="n"/>
      <c r="C365" s="7" t="n"/>
      <c r="D365" s="7" t="n"/>
      <c r="E365" s="7" t="n"/>
      <c r="F365" s="7" t="n"/>
      <c r="G365" s="7" t="n"/>
      <c r="H365" s="7" t="n"/>
      <c r="I365" s="7" t="n"/>
      <c r="J365" s="7" t="n"/>
      <c r="K365" s="7" t="n"/>
      <c r="L365" s="7" t="n"/>
      <c r="M365" s="7" t="n"/>
      <c r="N365" s="7" t="n"/>
      <c r="O365" s="7" t="n"/>
      <c r="P365" s="7" t="n"/>
      <c r="Q365" s="7" t="n"/>
      <c r="R365" s="20" t="n"/>
      <c r="S365" s="16" t="n"/>
      <c r="T365" s="20" t="n"/>
      <c r="U365" s="20" t="n"/>
      <c r="V365" s="16" t="n"/>
      <c r="W365" s="16" t="n"/>
      <c r="X365" s="21" t="n"/>
      <c r="Y365" s="21" t="n"/>
      <c r="Z365" s="21" t="n"/>
      <c r="AA365" s="21" t="n"/>
      <c r="AB365" s="21" t="n"/>
      <c r="AC365" s="7" t="n"/>
      <c r="AD365" s="7" t="n"/>
      <c r="AE365" s="22" t="n"/>
      <c r="AF365" s="22" t="n"/>
      <c r="AG365" s="22" t="n"/>
      <c r="AH365" s="22">
        <f>IF(A365="","",SUM(AE365:AG365))</f>
        <v/>
      </c>
      <c r="AI365" s="21">
        <f>IF(AND(R365&lt;&gt;"",T365&lt;&gt;""),(T365-R365)*24,"")</f>
        <v/>
      </c>
      <c r="AJ365" s="21">
        <f>IF(AND(R365&lt;&gt;"",U365&lt;&gt;""),(U365-R365)*24,"")</f>
        <v/>
      </c>
      <c r="AK365" s="7">
        <f>IF(OR(AA365="",AI365=""),"",IF(AI365&lt;=AA365,"Oui","Non"))</f>
        <v/>
      </c>
      <c r="AL365" s="7">
        <f>IF(OR(AB365="",AJ365=""),"",IF(AJ365&lt;=AB365,"Oui","Non"))</f>
        <v/>
      </c>
      <c r="AM365" s="7">
        <f>IF(A365="","",IF(OR(N365="Réalisé",N365="Clôturé"),"Oui","Non"))</f>
        <v/>
      </c>
      <c r="AN365" s="7">
        <f>IF(AM365="","",IF(AND(AM365="Non",S365&lt;&gt;"",S365&lt;'Tableau de bord'!$C$7),"Oui","Non"))</f>
        <v/>
      </c>
      <c r="AO365" s="7">
        <f>IF(A365="","",IF(COUNTIF($A$5:$A$504,A365)&gt;1,"N° d’OT en double",IF(COUNTIF('Sites et équipements'!$D$5:$D$204,F365)=0,"Code installation inconnu",IF(OR(D365="",J365="",N365="",M365=""),"Champ obligatoire manquant",IF(AND(R365="",S365=""),"Date de demande ou planifiée manquante",IF(AND(AM365="Oui",V365=""),"Date de réalisation manquante",IF(AND(N365="Clôturé",W365=""),"Date de clôture manquante",IF(OR(AND(T365&lt;&gt;"",R365&lt;&gt;"",T365&lt;R365),AND(U365&lt;&gt;"",T365&lt;&gt;"",U365&lt;T365)),"Chronologie incohérente",IF(AND(Q365="Oui",U365=""),"Rétablissement non daté","OK")))))))))</f>
        <v/>
      </c>
      <c r="AP365" s="16">
        <f>IF(R365&lt;&gt;"",R365,IF(S365&lt;&gt;"",S365,""))</f>
        <v/>
      </c>
      <c r="AQ365" s="7">
        <f>IF(AND(A365&lt;&gt;"",OR('Tableau de bord'!$C$9="",D365='Tableau de bord'!$C$9),OR('Tableau de bord'!$C$10="",E365='Tableau de bord'!$C$10),OR('Tableau de bord'!$C$11="",G365='Tableau de bord'!$C$11),OR('Tableau de bord'!$C$12="",H365='Tableau de bord'!$C$12),OR('Tableau de bord'!$C$13="",J365='Tableau de bord'!$C$13),OR('Tableau de bord'!$C$14="",N365='Tableau de bord'!$C$14),OR('Tableau de bord'!$C$15="",M365='Tableau de bord'!$C$15),OR('Tableau de bord'!$C$16="",O365='Tableau de bord'!$C$16),OR('Tableau de bord'!$C$17="",AD365='Tableau de bord'!$C$17)),1,0)</f>
        <v/>
      </c>
      <c r="AR365" s="7">
        <f>IF(AND(A365&lt;&gt;"",AP365&lt;&gt;""),IF(AND(AP365&gt;='Tableau de bord'!$C$5,AP365&lt;'Tableau de bord'!$C$6+1),1,0),0)</f>
        <v/>
      </c>
      <c r="AS365" s="7">
        <f>IF(AND(AQ365=1,AR365=1),1,0)</f>
        <v/>
      </c>
      <c r="AT365" s="7">
        <f>IF(AND(AS365=1,J365="Corrective"),1,0)</f>
        <v/>
      </c>
      <c r="AU365" s="7">
        <f>IF(AND(AS365=1,J365="Préventive"),1,0)</f>
        <v/>
      </c>
      <c r="AV365" s="7">
        <f>IF(AND(AS365=1,Q365="Oui"),1,0)</f>
        <v/>
      </c>
      <c r="AW365" s="21">
        <f>IF(AND(AV365=1,AJ365&lt;&gt;""),AJ365,0)</f>
        <v/>
      </c>
      <c r="AX365" s="21">
        <f>IF(AND(AS365=1,Y365&lt;&gt;""),Y365,0)</f>
        <v/>
      </c>
      <c r="AY365" s="22">
        <f>IF(AND(AS365=1,AH365&lt;&gt;""),AH365,0)</f>
        <v/>
      </c>
      <c r="AZ365" s="22">
        <f>IF(AS365=1,SUM(AE365:AF365),0)</f>
        <v/>
      </c>
      <c r="BA365" s="22">
        <f>IF(AND(AS365=1,AC365="Hors forfait"),AY365,0)</f>
        <v/>
      </c>
      <c r="BB365" s="7">
        <f>IF(AND(AS365=1,AK365&lt;&gt;""),1,0)</f>
        <v/>
      </c>
      <c r="BC365" s="7">
        <f>IF(AND(BB365=1,AK365="Oui"),1,0)</f>
        <v/>
      </c>
      <c r="BD365" s="7">
        <f>IF(AND(AS365=1,AL365&lt;&gt;""),1,0)</f>
        <v/>
      </c>
      <c r="BE365" s="7">
        <f>IF(AND(BD365=1,AL365="Oui"),1,0)</f>
        <v/>
      </c>
      <c r="BF365" s="7">
        <f>IF(AND(AQ365=1,AM365="Non"),1,0)</f>
        <v/>
      </c>
      <c r="BG365" s="21">
        <f>IF(AND(BF365=1,Z365&lt;&gt;""),Z365,0)</f>
        <v/>
      </c>
      <c r="BH365" s="7">
        <f>IF(AND(BF365=1,AN365="Oui"),1,0)</f>
        <v/>
      </c>
      <c r="BI365" s="7">
        <f>IF(AS365=1,N365,"")</f>
        <v/>
      </c>
      <c r="BJ365" s="7">
        <f>IF(BF365=1,N365,"")</f>
        <v/>
      </c>
      <c r="BK365" s="7">
        <f>IF(BF365=1,M365,"")</f>
        <v/>
      </c>
      <c r="BL365" s="7">
        <f>IF(AR365=1,D365&amp;" | "&amp;J365,"")</f>
        <v/>
      </c>
      <c r="BM365" s="7">
        <f>IF(AND(AR365=1,AL365="Non"),D365,"")</f>
        <v/>
      </c>
      <c r="BN365" s="7">
        <f>IF(OR(AO365="",AO365="OK"),0,1)</f>
        <v/>
      </c>
    </row>
    <row r="366" ht="18" customHeight="1">
      <c r="A366" s="7" t="n"/>
      <c r="B366" s="7" t="n"/>
      <c r="C366" s="7" t="n"/>
      <c r="D366" s="7" t="n"/>
      <c r="E366" s="7" t="n"/>
      <c r="F366" s="7" t="n"/>
      <c r="G366" s="7" t="n"/>
      <c r="H366" s="7" t="n"/>
      <c r="I366" s="7" t="n"/>
      <c r="J366" s="7" t="n"/>
      <c r="K366" s="7" t="n"/>
      <c r="L366" s="7" t="n"/>
      <c r="M366" s="7" t="n"/>
      <c r="N366" s="7" t="n"/>
      <c r="O366" s="7" t="n"/>
      <c r="P366" s="7" t="n"/>
      <c r="Q366" s="7" t="n"/>
      <c r="R366" s="20" t="n"/>
      <c r="S366" s="16" t="n"/>
      <c r="T366" s="20" t="n"/>
      <c r="U366" s="20" t="n"/>
      <c r="V366" s="16" t="n"/>
      <c r="W366" s="16" t="n"/>
      <c r="X366" s="21" t="n"/>
      <c r="Y366" s="21" t="n"/>
      <c r="Z366" s="21" t="n"/>
      <c r="AA366" s="21" t="n"/>
      <c r="AB366" s="21" t="n"/>
      <c r="AC366" s="7" t="n"/>
      <c r="AD366" s="7" t="n"/>
      <c r="AE366" s="22" t="n"/>
      <c r="AF366" s="22" t="n"/>
      <c r="AG366" s="22" t="n"/>
      <c r="AH366" s="22">
        <f>IF(A366="","",SUM(AE366:AG366))</f>
        <v/>
      </c>
      <c r="AI366" s="21">
        <f>IF(AND(R366&lt;&gt;"",T366&lt;&gt;""),(T366-R366)*24,"")</f>
        <v/>
      </c>
      <c r="AJ366" s="21">
        <f>IF(AND(R366&lt;&gt;"",U366&lt;&gt;""),(U366-R366)*24,"")</f>
        <v/>
      </c>
      <c r="AK366" s="7">
        <f>IF(OR(AA366="",AI366=""),"",IF(AI366&lt;=AA366,"Oui","Non"))</f>
        <v/>
      </c>
      <c r="AL366" s="7">
        <f>IF(OR(AB366="",AJ366=""),"",IF(AJ366&lt;=AB366,"Oui","Non"))</f>
        <v/>
      </c>
      <c r="AM366" s="7">
        <f>IF(A366="","",IF(OR(N366="Réalisé",N366="Clôturé"),"Oui","Non"))</f>
        <v/>
      </c>
      <c r="AN366" s="7">
        <f>IF(AM366="","",IF(AND(AM366="Non",S366&lt;&gt;"",S366&lt;'Tableau de bord'!$C$7),"Oui","Non"))</f>
        <v/>
      </c>
      <c r="AO366" s="7">
        <f>IF(A366="","",IF(COUNTIF($A$5:$A$504,A366)&gt;1,"N° d’OT en double",IF(COUNTIF('Sites et équipements'!$D$5:$D$204,F366)=0,"Code installation inconnu",IF(OR(D366="",J366="",N366="",M366=""),"Champ obligatoire manquant",IF(AND(R366="",S366=""),"Date de demande ou planifiée manquante",IF(AND(AM366="Oui",V366=""),"Date de réalisation manquante",IF(AND(N366="Clôturé",W366=""),"Date de clôture manquante",IF(OR(AND(T366&lt;&gt;"",R366&lt;&gt;"",T366&lt;R366),AND(U366&lt;&gt;"",T366&lt;&gt;"",U366&lt;T366)),"Chronologie incohérente",IF(AND(Q366="Oui",U366=""),"Rétablissement non daté","OK")))))))))</f>
        <v/>
      </c>
      <c r="AP366" s="16">
        <f>IF(R366&lt;&gt;"",R366,IF(S366&lt;&gt;"",S366,""))</f>
        <v/>
      </c>
      <c r="AQ366" s="7">
        <f>IF(AND(A366&lt;&gt;"",OR('Tableau de bord'!$C$9="",D366='Tableau de bord'!$C$9),OR('Tableau de bord'!$C$10="",E366='Tableau de bord'!$C$10),OR('Tableau de bord'!$C$11="",G366='Tableau de bord'!$C$11),OR('Tableau de bord'!$C$12="",H366='Tableau de bord'!$C$12),OR('Tableau de bord'!$C$13="",J366='Tableau de bord'!$C$13),OR('Tableau de bord'!$C$14="",N366='Tableau de bord'!$C$14),OR('Tableau de bord'!$C$15="",M366='Tableau de bord'!$C$15),OR('Tableau de bord'!$C$16="",O366='Tableau de bord'!$C$16),OR('Tableau de bord'!$C$17="",AD366='Tableau de bord'!$C$17)),1,0)</f>
        <v/>
      </c>
      <c r="AR366" s="7">
        <f>IF(AND(A366&lt;&gt;"",AP366&lt;&gt;""),IF(AND(AP366&gt;='Tableau de bord'!$C$5,AP366&lt;'Tableau de bord'!$C$6+1),1,0),0)</f>
        <v/>
      </c>
      <c r="AS366" s="7">
        <f>IF(AND(AQ366=1,AR366=1),1,0)</f>
        <v/>
      </c>
      <c r="AT366" s="7">
        <f>IF(AND(AS366=1,J366="Corrective"),1,0)</f>
        <v/>
      </c>
      <c r="AU366" s="7">
        <f>IF(AND(AS366=1,J366="Préventive"),1,0)</f>
        <v/>
      </c>
      <c r="AV366" s="7">
        <f>IF(AND(AS366=1,Q366="Oui"),1,0)</f>
        <v/>
      </c>
      <c r="AW366" s="21">
        <f>IF(AND(AV366=1,AJ366&lt;&gt;""),AJ366,0)</f>
        <v/>
      </c>
      <c r="AX366" s="21">
        <f>IF(AND(AS366=1,Y366&lt;&gt;""),Y366,0)</f>
        <v/>
      </c>
      <c r="AY366" s="22">
        <f>IF(AND(AS366=1,AH366&lt;&gt;""),AH366,0)</f>
        <v/>
      </c>
      <c r="AZ366" s="22">
        <f>IF(AS366=1,SUM(AE366:AF366),0)</f>
        <v/>
      </c>
      <c r="BA366" s="22">
        <f>IF(AND(AS366=1,AC366="Hors forfait"),AY366,0)</f>
        <v/>
      </c>
      <c r="BB366" s="7">
        <f>IF(AND(AS366=1,AK366&lt;&gt;""),1,0)</f>
        <v/>
      </c>
      <c r="BC366" s="7">
        <f>IF(AND(BB366=1,AK366="Oui"),1,0)</f>
        <v/>
      </c>
      <c r="BD366" s="7">
        <f>IF(AND(AS366=1,AL366&lt;&gt;""),1,0)</f>
        <v/>
      </c>
      <c r="BE366" s="7">
        <f>IF(AND(BD366=1,AL366="Oui"),1,0)</f>
        <v/>
      </c>
      <c r="BF366" s="7">
        <f>IF(AND(AQ366=1,AM366="Non"),1,0)</f>
        <v/>
      </c>
      <c r="BG366" s="21">
        <f>IF(AND(BF366=1,Z366&lt;&gt;""),Z366,0)</f>
        <v/>
      </c>
      <c r="BH366" s="7">
        <f>IF(AND(BF366=1,AN366="Oui"),1,0)</f>
        <v/>
      </c>
      <c r="BI366" s="7">
        <f>IF(AS366=1,N366,"")</f>
        <v/>
      </c>
      <c r="BJ366" s="7">
        <f>IF(BF366=1,N366,"")</f>
        <v/>
      </c>
      <c r="BK366" s="7">
        <f>IF(BF366=1,M366,"")</f>
        <v/>
      </c>
      <c r="BL366" s="7">
        <f>IF(AR366=1,D366&amp;" | "&amp;J366,"")</f>
        <v/>
      </c>
      <c r="BM366" s="7">
        <f>IF(AND(AR366=1,AL366="Non"),D366,"")</f>
        <v/>
      </c>
      <c r="BN366" s="7">
        <f>IF(OR(AO366="",AO366="OK"),0,1)</f>
        <v/>
      </c>
    </row>
    <row r="367" ht="18" customHeight="1">
      <c r="A367" s="7" t="n"/>
      <c r="B367" s="7" t="n"/>
      <c r="C367" s="7" t="n"/>
      <c r="D367" s="7" t="n"/>
      <c r="E367" s="7" t="n"/>
      <c r="F367" s="7" t="n"/>
      <c r="G367" s="7" t="n"/>
      <c r="H367" s="7" t="n"/>
      <c r="I367" s="7" t="n"/>
      <c r="J367" s="7" t="n"/>
      <c r="K367" s="7" t="n"/>
      <c r="L367" s="7" t="n"/>
      <c r="M367" s="7" t="n"/>
      <c r="N367" s="7" t="n"/>
      <c r="O367" s="7" t="n"/>
      <c r="P367" s="7" t="n"/>
      <c r="Q367" s="7" t="n"/>
      <c r="R367" s="20" t="n"/>
      <c r="S367" s="16" t="n"/>
      <c r="T367" s="20" t="n"/>
      <c r="U367" s="20" t="n"/>
      <c r="V367" s="16" t="n"/>
      <c r="W367" s="16" t="n"/>
      <c r="X367" s="21" t="n"/>
      <c r="Y367" s="21" t="n"/>
      <c r="Z367" s="21" t="n"/>
      <c r="AA367" s="21" t="n"/>
      <c r="AB367" s="21" t="n"/>
      <c r="AC367" s="7" t="n"/>
      <c r="AD367" s="7" t="n"/>
      <c r="AE367" s="22" t="n"/>
      <c r="AF367" s="22" t="n"/>
      <c r="AG367" s="22" t="n"/>
      <c r="AH367" s="22">
        <f>IF(A367="","",SUM(AE367:AG367))</f>
        <v/>
      </c>
      <c r="AI367" s="21">
        <f>IF(AND(R367&lt;&gt;"",T367&lt;&gt;""),(T367-R367)*24,"")</f>
        <v/>
      </c>
      <c r="AJ367" s="21">
        <f>IF(AND(R367&lt;&gt;"",U367&lt;&gt;""),(U367-R367)*24,"")</f>
        <v/>
      </c>
      <c r="AK367" s="7">
        <f>IF(OR(AA367="",AI367=""),"",IF(AI367&lt;=AA367,"Oui","Non"))</f>
        <v/>
      </c>
      <c r="AL367" s="7">
        <f>IF(OR(AB367="",AJ367=""),"",IF(AJ367&lt;=AB367,"Oui","Non"))</f>
        <v/>
      </c>
      <c r="AM367" s="7">
        <f>IF(A367="","",IF(OR(N367="Réalisé",N367="Clôturé"),"Oui","Non"))</f>
        <v/>
      </c>
      <c r="AN367" s="7">
        <f>IF(AM367="","",IF(AND(AM367="Non",S367&lt;&gt;"",S367&lt;'Tableau de bord'!$C$7),"Oui","Non"))</f>
        <v/>
      </c>
      <c r="AO367" s="7">
        <f>IF(A367="","",IF(COUNTIF($A$5:$A$504,A367)&gt;1,"N° d’OT en double",IF(COUNTIF('Sites et équipements'!$D$5:$D$204,F367)=0,"Code installation inconnu",IF(OR(D367="",J367="",N367="",M367=""),"Champ obligatoire manquant",IF(AND(R367="",S367=""),"Date de demande ou planifiée manquante",IF(AND(AM367="Oui",V367=""),"Date de réalisation manquante",IF(AND(N367="Clôturé",W367=""),"Date de clôture manquante",IF(OR(AND(T367&lt;&gt;"",R367&lt;&gt;"",T367&lt;R367),AND(U367&lt;&gt;"",T367&lt;&gt;"",U367&lt;T367)),"Chronologie incohérente",IF(AND(Q367="Oui",U367=""),"Rétablissement non daté","OK")))))))))</f>
        <v/>
      </c>
      <c r="AP367" s="16">
        <f>IF(R367&lt;&gt;"",R367,IF(S367&lt;&gt;"",S367,""))</f>
        <v/>
      </c>
      <c r="AQ367" s="7">
        <f>IF(AND(A367&lt;&gt;"",OR('Tableau de bord'!$C$9="",D367='Tableau de bord'!$C$9),OR('Tableau de bord'!$C$10="",E367='Tableau de bord'!$C$10),OR('Tableau de bord'!$C$11="",G367='Tableau de bord'!$C$11),OR('Tableau de bord'!$C$12="",H367='Tableau de bord'!$C$12),OR('Tableau de bord'!$C$13="",J367='Tableau de bord'!$C$13),OR('Tableau de bord'!$C$14="",N367='Tableau de bord'!$C$14),OR('Tableau de bord'!$C$15="",M367='Tableau de bord'!$C$15),OR('Tableau de bord'!$C$16="",O367='Tableau de bord'!$C$16),OR('Tableau de bord'!$C$17="",AD367='Tableau de bord'!$C$17)),1,0)</f>
        <v/>
      </c>
      <c r="AR367" s="7">
        <f>IF(AND(A367&lt;&gt;"",AP367&lt;&gt;""),IF(AND(AP367&gt;='Tableau de bord'!$C$5,AP367&lt;'Tableau de bord'!$C$6+1),1,0),0)</f>
        <v/>
      </c>
      <c r="AS367" s="7">
        <f>IF(AND(AQ367=1,AR367=1),1,0)</f>
        <v/>
      </c>
      <c r="AT367" s="7">
        <f>IF(AND(AS367=1,J367="Corrective"),1,0)</f>
        <v/>
      </c>
      <c r="AU367" s="7">
        <f>IF(AND(AS367=1,J367="Préventive"),1,0)</f>
        <v/>
      </c>
      <c r="AV367" s="7">
        <f>IF(AND(AS367=1,Q367="Oui"),1,0)</f>
        <v/>
      </c>
      <c r="AW367" s="21">
        <f>IF(AND(AV367=1,AJ367&lt;&gt;""),AJ367,0)</f>
        <v/>
      </c>
      <c r="AX367" s="21">
        <f>IF(AND(AS367=1,Y367&lt;&gt;""),Y367,0)</f>
        <v/>
      </c>
      <c r="AY367" s="22">
        <f>IF(AND(AS367=1,AH367&lt;&gt;""),AH367,0)</f>
        <v/>
      </c>
      <c r="AZ367" s="22">
        <f>IF(AS367=1,SUM(AE367:AF367),0)</f>
        <v/>
      </c>
      <c r="BA367" s="22">
        <f>IF(AND(AS367=1,AC367="Hors forfait"),AY367,0)</f>
        <v/>
      </c>
      <c r="BB367" s="7">
        <f>IF(AND(AS367=1,AK367&lt;&gt;""),1,0)</f>
        <v/>
      </c>
      <c r="BC367" s="7">
        <f>IF(AND(BB367=1,AK367="Oui"),1,0)</f>
        <v/>
      </c>
      <c r="BD367" s="7">
        <f>IF(AND(AS367=1,AL367&lt;&gt;""),1,0)</f>
        <v/>
      </c>
      <c r="BE367" s="7">
        <f>IF(AND(BD367=1,AL367="Oui"),1,0)</f>
        <v/>
      </c>
      <c r="BF367" s="7">
        <f>IF(AND(AQ367=1,AM367="Non"),1,0)</f>
        <v/>
      </c>
      <c r="BG367" s="21">
        <f>IF(AND(BF367=1,Z367&lt;&gt;""),Z367,0)</f>
        <v/>
      </c>
      <c r="BH367" s="7">
        <f>IF(AND(BF367=1,AN367="Oui"),1,0)</f>
        <v/>
      </c>
      <c r="BI367" s="7">
        <f>IF(AS367=1,N367,"")</f>
        <v/>
      </c>
      <c r="BJ367" s="7">
        <f>IF(BF367=1,N367,"")</f>
        <v/>
      </c>
      <c r="BK367" s="7">
        <f>IF(BF367=1,M367,"")</f>
        <v/>
      </c>
      <c r="BL367" s="7">
        <f>IF(AR367=1,D367&amp;" | "&amp;J367,"")</f>
        <v/>
      </c>
      <c r="BM367" s="7">
        <f>IF(AND(AR367=1,AL367="Non"),D367,"")</f>
        <v/>
      </c>
      <c r="BN367" s="7">
        <f>IF(OR(AO367="",AO367="OK"),0,1)</f>
        <v/>
      </c>
    </row>
    <row r="368" ht="18" customHeight="1">
      <c r="A368" s="7" t="n"/>
      <c r="B368" s="7" t="n"/>
      <c r="C368" s="7" t="n"/>
      <c r="D368" s="7" t="n"/>
      <c r="E368" s="7" t="n"/>
      <c r="F368" s="7" t="n"/>
      <c r="G368" s="7" t="n"/>
      <c r="H368" s="7" t="n"/>
      <c r="I368" s="7" t="n"/>
      <c r="J368" s="7" t="n"/>
      <c r="K368" s="7" t="n"/>
      <c r="L368" s="7" t="n"/>
      <c r="M368" s="7" t="n"/>
      <c r="N368" s="7" t="n"/>
      <c r="O368" s="7" t="n"/>
      <c r="P368" s="7" t="n"/>
      <c r="Q368" s="7" t="n"/>
      <c r="R368" s="20" t="n"/>
      <c r="S368" s="16" t="n"/>
      <c r="T368" s="20" t="n"/>
      <c r="U368" s="20" t="n"/>
      <c r="V368" s="16" t="n"/>
      <c r="W368" s="16" t="n"/>
      <c r="X368" s="21" t="n"/>
      <c r="Y368" s="21" t="n"/>
      <c r="Z368" s="21" t="n"/>
      <c r="AA368" s="21" t="n"/>
      <c r="AB368" s="21" t="n"/>
      <c r="AC368" s="7" t="n"/>
      <c r="AD368" s="7" t="n"/>
      <c r="AE368" s="22" t="n"/>
      <c r="AF368" s="22" t="n"/>
      <c r="AG368" s="22" t="n"/>
      <c r="AH368" s="22">
        <f>IF(A368="","",SUM(AE368:AG368))</f>
        <v/>
      </c>
      <c r="AI368" s="21">
        <f>IF(AND(R368&lt;&gt;"",T368&lt;&gt;""),(T368-R368)*24,"")</f>
        <v/>
      </c>
      <c r="AJ368" s="21">
        <f>IF(AND(R368&lt;&gt;"",U368&lt;&gt;""),(U368-R368)*24,"")</f>
        <v/>
      </c>
      <c r="AK368" s="7">
        <f>IF(OR(AA368="",AI368=""),"",IF(AI368&lt;=AA368,"Oui","Non"))</f>
        <v/>
      </c>
      <c r="AL368" s="7">
        <f>IF(OR(AB368="",AJ368=""),"",IF(AJ368&lt;=AB368,"Oui","Non"))</f>
        <v/>
      </c>
      <c r="AM368" s="7">
        <f>IF(A368="","",IF(OR(N368="Réalisé",N368="Clôturé"),"Oui","Non"))</f>
        <v/>
      </c>
      <c r="AN368" s="7">
        <f>IF(AM368="","",IF(AND(AM368="Non",S368&lt;&gt;"",S368&lt;'Tableau de bord'!$C$7),"Oui","Non"))</f>
        <v/>
      </c>
      <c r="AO368" s="7">
        <f>IF(A368="","",IF(COUNTIF($A$5:$A$504,A368)&gt;1,"N° d’OT en double",IF(COUNTIF('Sites et équipements'!$D$5:$D$204,F368)=0,"Code installation inconnu",IF(OR(D368="",J368="",N368="",M368=""),"Champ obligatoire manquant",IF(AND(R368="",S368=""),"Date de demande ou planifiée manquante",IF(AND(AM368="Oui",V368=""),"Date de réalisation manquante",IF(AND(N368="Clôturé",W368=""),"Date de clôture manquante",IF(OR(AND(T368&lt;&gt;"",R368&lt;&gt;"",T368&lt;R368),AND(U368&lt;&gt;"",T368&lt;&gt;"",U368&lt;T368)),"Chronologie incohérente",IF(AND(Q368="Oui",U368=""),"Rétablissement non daté","OK")))))))))</f>
        <v/>
      </c>
      <c r="AP368" s="16">
        <f>IF(R368&lt;&gt;"",R368,IF(S368&lt;&gt;"",S368,""))</f>
        <v/>
      </c>
      <c r="AQ368" s="7">
        <f>IF(AND(A368&lt;&gt;"",OR('Tableau de bord'!$C$9="",D368='Tableau de bord'!$C$9),OR('Tableau de bord'!$C$10="",E368='Tableau de bord'!$C$10),OR('Tableau de bord'!$C$11="",G368='Tableau de bord'!$C$11),OR('Tableau de bord'!$C$12="",H368='Tableau de bord'!$C$12),OR('Tableau de bord'!$C$13="",J368='Tableau de bord'!$C$13),OR('Tableau de bord'!$C$14="",N368='Tableau de bord'!$C$14),OR('Tableau de bord'!$C$15="",M368='Tableau de bord'!$C$15),OR('Tableau de bord'!$C$16="",O368='Tableau de bord'!$C$16),OR('Tableau de bord'!$C$17="",AD368='Tableau de bord'!$C$17)),1,0)</f>
        <v/>
      </c>
      <c r="AR368" s="7">
        <f>IF(AND(A368&lt;&gt;"",AP368&lt;&gt;""),IF(AND(AP368&gt;='Tableau de bord'!$C$5,AP368&lt;'Tableau de bord'!$C$6+1),1,0),0)</f>
        <v/>
      </c>
      <c r="AS368" s="7">
        <f>IF(AND(AQ368=1,AR368=1),1,0)</f>
        <v/>
      </c>
      <c r="AT368" s="7">
        <f>IF(AND(AS368=1,J368="Corrective"),1,0)</f>
        <v/>
      </c>
      <c r="AU368" s="7">
        <f>IF(AND(AS368=1,J368="Préventive"),1,0)</f>
        <v/>
      </c>
      <c r="AV368" s="7">
        <f>IF(AND(AS368=1,Q368="Oui"),1,0)</f>
        <v/>
      </c>
      <c r="AW368" s="21">
        <f>IF(AND(AV368=1,AJ368&lt;&gt;""),AJ368,0)</f>
        <v/>
      </c>
      <c r="AX368" s="21">
        <f>IF(AND(AS368=1,Y368&lt;&gt;""),Y368,0)</f>
        <v/>
      </c>
      <c r="AY368" s="22">
        <f>IF(AND(AS368=1,AH368&lt;&gt;""),AH368,0)</f>
        <v/>
      </c>
      <c r="AZ368" s="22">
        <f>IF(AS368=1,SUM(AE368:AF368),0)</f>
        <v/>
      </c>
      <c r="BA368" s="22">
        <f>IF(AND(AS368=1,AC368="Hors forfait"),AY368,0)</f>
        <v/>
      </c>
      <c r="BB368" s="7">
        <f>IF(AND(AS368=1,AK368&lt;&gt;""),1,0)</f>
        <v/>
      </c>
      <c r="BC368" s="7">
        <f>IF(AND(BB368=1,AK368="Oui"),1,0)</f>
        <v/>
      </c>
      <c r="BD368" s="7">
        <f>IF(AND(AS368=1,AL368&lt;&gt;""),1,0)</f>
        <v/>
      </c>
      <c r="BE368" s="7">
        <f>IF(AND(BD368=1,AL368="Oui"),1,0)</f>
        <v/>
      </c>
      <c r="BF368" s="7">
        <f>IF(AND(AQ368=1,AM368="Non"),1,0)</f>
        <v/>
      </c>
      <c r="BG368" s="21">
        <f>IF(AND(BF368=1,Z368&lt;&gt;""),Z368,0)</f>
        <v/>
      </c>
      <c r="BH368" s="7">
        <f>IF(AND(BF368=1,AN368="Oui"),1,0)</f>
        <v/>
      </c>
      <c r="BI368" s="7">
        <f>IF(AS368=1,N368,"")</f>
        <v/>
      </c>
      <c r="BJ368" s="7">
        <f>IF(BF368=1,N368,"")</f>
        <v/>
      </c>
      <c r="BK368" s="7">
        <f>IF(BF368=1,M368,"")</f>
        <v/>
      </c>
      <c r="BL368" s="7">
        <f>IF(AR368=1,D368&amp;" | "&amp;J368,"")</f>
        <v/>
      </c>
      <c r="BM368" s="7">
        <f>IF(AND(AR368=1,AL368="Non"),D368,"")</f>
        <v/>
      </c>
      <c r="BN368" s="7">
        <f>IF(OR(AO368="",AO368="OK"),0,1)</f>
        <v/>
      </c>
    </row>
    <row r="369" ht="18" customHeight="1">
      <c r="A369" s="7" t="n"/>
      <c r="B369" s="7" t="n"/>
      <c r="C369" s="7" t="n"/>
      <c r="D369" s="7" t="n"/>
      <c r="E369" s="7" t="n"/>
      <c r="F369" s="7" t="n"/>
      <c r="G369" s="7" t="n"/>
      <c r="H369" s="7" t="n"/>
      <c r="I369" s="7" t="n"/>
      <c r="J369" s="7" t="n"/>
      <c r="K369" s="7" t="n"/>
      <c r="L369" s="7" t="n"/>
      <c r="M369" s="7" t="n"/>
      <c r="N369" s="7" t="n"/>
      <c r="O369" s="7" t="n"/>
      <c r="P369" s="7" t="n"/>
      <c r="Q369" s="7" t="n"/>
      <c r="R369" s="20" t="n"/>
      <c r="S369" s="16" t="n"/>
      <c r="T369" s="20" t="n"/>
      <c r="U369" s="20" t="n"/>
      <c r="V369" s="16" t="n"/>
      <c r="W369" s="16" t="n"/>
      <c r="X369" s="21" t="n"/>
      <c r="Y369" s="21" t="n"/>
      <c r="Z369" s="21" t="n"/>
      <c r="AA369" s="21" t="n"/>
      <c r="AB369" s="21" t="n"/>
      <c r="AC369" s="7" t="n"/>
      <c r="AD369" s="7" t="n"/>
      <c r="AE369" s="22" t="n"/>
      <c r="AF369" s="22" t="n"/>
      <c r="AG369" s="22" t="n"/>
      <c r="AH369" s="22">
        <f>IF(A369="","",SUM(AE369:AG369))</f>
        <v/>
      </c>
      <c r="AI369" s="21">
        <f>IF(AND(R369&lt;&gt;"",T369&lt;&gt;""),(T369-R369)*24,"")</f>
        <v/>
      </c>
      <c r="AJ369" s="21">
        <f>IF(AND(R369&lt;&gt;"",U369&lt;&gt;""),(U369-R369)*24,"")</f>
        <v/>
      </c>
      <c r="AK369" s="7">
        <f>IF(OR(AA369="",AI369=""),"",IF(AI369&lt;=AA369,"Oui","Non"))</f>
        <v/>
      </c>
      <c r="AL369" s="7">
        <f>IF(OR(AB369="",AJ369=""),"",IF(AJ369&lt;=AB369,"Oui","Non"))</f>
        <v/>
      </c>
      <c r="AM369" s="7">
        <f>IF(A369="","",IF(OR(N369="Réalisé",N369="Clôturé"),"Oui","Non"))</f>
        <v/>
      </c>
      <c r="AN369" s="7">
        <f>IF(AM369="","",IF(AND(AM369="Non",S369&lt;&gt;"",S369&lt;'Tableau de bord'!$C$7),"Oui","Non"))</f>
        <v/>
      </c>
      <c r="AO369" s="7">
        <f>IF(A369="","",IF(COUNTIF($A$5:$A$504,A369)&gt;1,"N° d’OT en double",IF(COUNTIF('Sites et équipements'!$D$5:$D$204,F369)=0,"Code installation inconnu",IF(OR(D369="",J369="",N369="",M369=""),"Champ obligatoire manquant",IF(AND(R369="",S369=""),"Date de demande ou planifiée manquante",IF(AND(AM369="Oui",V369=""),"Date de réalisation manquante",IF(AND(N369="Clôturé",W369=""),"Date de clôture manquante",IF(OR(AND(T369&lt;&gt;"",R369&lt;&gt;"",T369&lt;R369),AND(U369&lt;&gt;"",T369&lt;&gt;"",U369&lt;T369)),"Chronologie incohérente",IF(AND(Q369="Oui",U369=""),"Rétablissement non daté","OK")))))))))</f>
        <v/>
      </c>
      <c r="AP369" s="16">
        <f>IF(R369&lt;&gt;"",R369,IF(S369&lt;&gt;"",S369,""))</f>
        <v/>
      </c>
      <c r="AQ369" s="7">
        <f>IF(AND(A369&lt;&gt;"",OR('Tableau de bord'!$C$9="",D369='Tableau de bord'!$C$9),OR('Tableau de bord'!$C$10="",E369='Tableau de bord'!$C$10),OR('Tableau de bord'!$C$11="",G369='Tableau de bord'!$C$11),OR('Tableau de bord'!$C$12="",H369='Tableau de bord'!$C$12),OR('Tableau de bord'!$C$13="",J369='Tableau de bord'!$C$13),OR('Tableau de bord'!$C$14="",N369='Tableau de bord'!$C$14),OR('Tableau de bord'!$C$15="",M369='Tableau de bord'!$C$15),OR('Tableau de bord'!$C$16="",O369='Tableau de bord'!$C$16),OR('Tableau de bord'!$C$17="",AD369='Tableau de bord'!$C$17)),1,0)</f>
        <v/>
      </c>
      <c r="AR369" s="7">
        <f>IF(AND(A369&lt;&gt;"",AP369&lt;&gt;""),IF(AND(AP369&gt;='Tableau de bord'!$C$5,AP369&lt;'Tableau de bord'!$C$6+1),1,0),0)</f>
        <v/>
      </c>
      <c r="AS369" s="7">
        <f>IF(AND(AQ369=1,AR369=1),1,0)</f>
        <v/>
      </c>
      <c r="AT369" s="7">
        <f>IF(AND(AS369=1,J369="Corrective"),1,0)</f>
        <v/>
      </c>
      <c r="AU369" s="7">
        <f>IF(AND(AS369=1,J369="Préventive"),1,0)</f>
        <v/>
      </c>
      <c r="AV369" s="7">
        <f>IF(AND(AS369=1,Q369="Oui"),1,0)</f>
        <v/>
      </c>
      <c r="AW369" s="21">
        <f>IF(AND(AV369=1,AJ369&lt;&gt;""),AJ369,0)</f>
        <v/>
      </c>
      <c r="AX369" s="21">
        <f>IF(AND(AS369=1,Y369&lt;&gt;""),Y369,0)</f>
        <v/>
      </c>
      <c r="AY369" s="22">
        <f>IF(AND(AS369=1,AH369&lt;&gt;""),AH369,0)</f>
        <v/>
      </c>
      <c r="AZ369" s="22">
        <f>IF(AS369=1,SUM(AE369:AF369),0)</f>
        <v/>
      </c>
      <c r="BA369" s="22">
        <f>IF(AND(AS369=1,AC369="Hors forfait"),AY369,0)</f>
        <v/>
      </c>
      <c r="BB369" s="7">
        <f>IF(AND(AS369=1,AK369&lt;&gt;""),1,0)</f>
        <v/>
      </c>
      <c r="BC369" s="7">
        <f>IF(AND(BB369=1,AK369="Oui"),1,0)</f>
        <v/>
      </c>
      <c r="BD369" s="7">
        <f>IF(AND(AS369=1,AL369&lt;&gt;""),1,0)</f>
        <v/>
      </c>
      <c r="BE369" s="7">
        <f>IF(AND(BD369=1,AL369="Oui"),1,0)</f>
        <v/>
      </c>
      <c r="BF369" s="7">
        <f>IF(AND(AQ369=1,AM369="Non"),1,0)</f>
        <v/>
      </c>
      <c r="BG369" s="21">
        <f>IF(AND(BF369=1,Z369&lt;&gt;""),Z369,0)</f>
        <v/>
      </c>
      <c r="BH369" s="7">
        <f>IF(AND(BF369=1,AN369="Oui"),1,0)</f>
        <v/>
      </c>
      <c r="BI369" s="7">
        <f>IF(AS369=1,N369,"")</f>
        <v/>
      </c>
      <c r="BJ369" s="7">
        <f>IF(BF369=1,N369,"")</f>
        <v/>
      </c>
      <c r="BK369" s="7">
        <f>IF(BF369=1,M369,"")</f>
        <v/>
      </c>
      <c r="BL369" s="7">
        <f>IF(AR369=1,D369&amp;" | "&amp;J369,"")</f>
        <v/>
      </c>
      <c r="BM369" s="7">
        <f>IF(AND(AR369=1,AL369="Non"),D369,"")</f>
        <v/>
      </c>
      <c r="BN369" s="7">
        <f>IF(OR(AO369="",AO369="OK"),0,1)</f>
        <v/>
      </c>
    </row>
    <row r="370" ht="18" customHeight="1">
      <c r="A370" s="7" t="n"/>
      <c r="B370" s="7" t="n"/>
      <c r="C370" s="7" t="n"/>
      <c r="D370" s="7" t="n"/>
      <c r="E370" s="7" t="n"/>
      <c r="F370" s="7" t="n"/>
      <c r="G370" s="7" t="n"/>
      <c r="H370" s="7" t="n"/>
      <c r="I370" s="7" t="n"/>
      <c r="J370" s="7" t="n"/>
      <c r="K370" s="7" t="n"/>
      <c r="L370" s="7" t="n"/>
      <c r="M370" s="7" t="n"/>
      <c r="N370" s="7" t="n"/>
      <c r="O370" s="7" t="n"/>
      <c r="P370" s="7" t="n"/>
      <c r="Q370" s="7" t="n"/>
      <c r="R370" s="20" t="n"/>
      <c r="S370" s="16" t="n"/>
      <c r="T370" s="20" t="n"/>
      <c r="U370" s="20" t="n"/>
      <c r="V370" s="16" t="n"/>
      <c r="W370" s="16" t="n"/>
      <c r="X370" s="21" t="n"/>
      <c r="Y370" s="21" t="n"/>
      <c r="Z370" s="21" t="n"/>
      <c r="AA370" s="21" t="n"/>
      <c r="AB370" s="21" t="n"/>
      <c r="AC370" s="7" t="n"/>
      <c r="AD370" s="7" t="n"/>
      <c r="AE370" s="22" t="n"/>
      <c r="AF370" s="22" t="n"/>
      <c r="AG370" s="22" t="n"/>
      <c r="AH370" s="22">
        <f>IF(A370="","",SUM(AE370:AG370))</f>
        <v/>
      </c>
      <c r="AI370" s="21">
        <f>IF(AND(R370&lt;&gt;"",T370&lt;&gt;""),(T370-R370)*24,"")</f>
        <v/>
      </c>
      <c r="AJ370" s="21">
        <f>IF(AND(R370&lt;&gt;"",U370&lt;&gt;""),(U370-R370)*24,"")</f>
        <v/>
      </c>
      <c r="AK370" s="7">
        <f>IF(OR(AA370="",AI370=""),"",IF(AI370&lt;=AA370,"Oui","Non"))</f>
        <v/>
      </c>
      <c r="AL370" s="7">
        <f>IF(OR(AB370="",AJ370=""),"",IF(AJ370&lt;=AB370,"Oui","Non"))</f>
        <v/>
      </c>
      <c r="AM370" s="7">
        <f>IF(A370="","",IF(OR(N370="Réalisé",N370="Clôturé"),"Oui","Non"))</f>
        <v/>
      </c>
      <c r="AN370" s="7">
        <f>IF(AM370="","",IF(AND(AM370="Non",S370&lt;&gt;"",S370&lt;'Tableau de bord'!$C$7),"Oui","Non"))</f>
        <v/>
      </c>
      <c r="AO370" s="7">
        <f>IF(A370="","",IF(COUNTIF($A$5:$A$504,A370)&gt;1,"N° d’OT en double",IF(COUNTIF('Sites et équipements'!$D$5:$D$204,F370)=0,"Code installation inconnu",IF(OR(D370="",J370="",N370="",M370=""),"Champ obligatoire manquant",IF(AND(R370="",S370=""),"Date de demande ou planifiée manquante",IF(AND(AM370="Oui",V370=""),"Date de réalisation manquante",IF(AND(N370="Clôturé",W370=""),"Date de clôture manquante",IF(OR(AND(T370&lt;&gt;"",R370&lt;&gt;"",T370&lt;R370),AND(U370&lt;&gt;"",T370&lt;&gt;"",U370&lt;T370)),"Chronologie incohérente",IF(AND(Q370="Oui",U370=""),"Rétablissement non daté","OK")))))))))</f>
        <v/>
      </c>
      <c r="AP370" s="16">
        <f>IF(R370&lt;&gt;"",R370,IF(S370&lt;&gt;"",S370,""))</f>
        <v/>
      </c>
      <c r="AQ370" s="7">
        <f>IF(AND(A370&lt;&gt;"",OR('Tableau de bord'!$C$9="",D370='Tableau de bord'!$C$9),OR('Tableau de bord'!$C$10="",E370='Tableau de bord'!$C$10),OR('Tableau de bord'!$C$11="",G370='Tableau de bord'!$C$11),OR('Tableau de bord'!$C$12="",H370='Tableau de bord'!$C$12),OR('Tableau de bord'!$C$13="",J370='Tableau de bord'!$C$13),OR('Tableau de bord'!$C$14="",N370='Tableau de bord'!$C$14),OR('Tableau de bord'!$C$15="",M370='Tableau de bord'!$C$15),OR('Tableau de bord'!$C$16="",O370='Tableau de bord'!$C$16),OR('Tableau de bord'!$C$17="",AD370='Tableau de bord'!$C$17)),1,0)</f>
        <v/>
      </c>
      <c r="AR370" s="7">
        <f>IF(AND(A370&lt;&gt;"",AP370&lt;&gt;""),IF(AND(AP370&gt;='Tableau de bord'!$C$5,AP370&lt;'Tableau de bord'!$C$6+1),1,0),0)</f>
        <v/>
      </c>
      <c r="AS370" s="7">
        <f>IF(AND(AQ370=1,AR370=1),1,0)</f>
        <v/>
      </c>
      <c r="AT370" s="7">
        <f>IF(AND(AS370=1,J370="Corrective"),1,0)</f>
        <v/>
      </c>
      <c r="AU370" s="7">
        <f>IF(AND(AS370=1,J370="Préventive"),1,0)</f>
        <v/>
      </c>
      <c r="AV370" s="7">
        <f>IF(AND(AS370=1,Q370="Oui"),1,0)</f>
        <v/>
      </c>
      <c r="AW370" s="21">
        <f>IF(AND(AV370=1,AJ370&lt;&gt;""),AJ370,0)</f>
        <v/>
      </c>
      <c r="AX370" s="21">
        <f>IF(AND(AS370=1,Y370&lt;&gt;""),Y370,0)</f>
        <v/>
      </c>
      <c r="AY370" s="22">
        <f>IF(AND(AS370=1,AH370&lt;&gt;""),AH370,0)</f>
        <v/>
      </c>
      <c r="AZ370" s="22">
        <f>IF(AS370=1,SUM(AE370:AF370),0)</f>
        <v/>
      </c>
      <c r="BA370" s="22">
        <f>IF(AND(AS370=1,AC370="Hors forfait"),AY370,0)</f>
        <v/>
      </c>
      <c r="BB370" s="7">
        <f>IF(AND(AS370=1,AK370&lt;&gt;""),1,0)</f>
        <v/>
      </c>
      <c r="BC370" s="7">
        <f>IF(AND(BB370=1,AK370="Oui"),1,0)</f>
        <v/>
      </c>
      <c r="BD370" s="7">
        <f>IF(AND(AS370=1,AL370&lt;&gt;""),1,0)</f>
        <v/>
      </c>
      <c r="BE370" s="7">
        <f>IF(AND(BD370=1,AL370="Oui"),1,0)</f>
        <v/>
      </c>
      <c r="BF370" s="7">
        <f>IF(AND(AQ370=1,AM370="Non"),1,0)</f>
        <v/>
      </c>
      <c r="BG370" s="21">
        <f>IF(AND(BF370=1,Z370&lt;&gt;""),Z370,0)</f>
        <v/>
      </c>
      <c r="BH370" s="7">
        <f>IF(AND(BF370=1,AN370="Oui"),1,0)</f>
        <v/>
      </c>
      <c r="BI370" s="7">
        <f>IF(AS370=1,N370,"")</f>
        <v/>
      </c>
      <c r="BJ370" s="7">
        <f>IF(BF370=1,N370,"")</f>
        <v/>
      </c>
      <c r="BK370" s="7">
        <f>IF(BF370=1,M370,"")</f>
        <v/>
      </c>
      <c r="BL370" s="7">
        <f>IF(AR370=1,D370&amp;" | "&amp;J370,"")</f>
        <v/>
      </c>
      <c r="BM370" s="7">
        <f>IF(AND(AR370=1,AL370="Non"),D370,"")</f>
        <v/>
      </c>
      <c r="BN370" s="7">
        <f>IF(OR(AO370="",AO370="OK"),0,1)</f>
        <v/>
      </c>
    </row>
    <row r="371" ht="18" customHeight="1">
      <c r="A371" s="7" t="n"/>
      <c r="B371" s="7" t="n"/>
      <c r="C371" s="7" t="n"/>
      <c r="D371" s="7" t="n"/>
      <c r="E371" s="7" t="n"/>
      <c r="F371" s="7" t="n"/>
      <c r="G371" s="7" t="n"/>
      <c r="H371" s="7" t="n"/>
      <c r="I371" s="7" t="n"/>
      <c r="J371" s="7" t="n"/>
      <c r="K371" s="7" t="n"/>
      <c r="L371" s="7" t="n"/>
      <c r="M371" s="7" t="n"/>
      <c r="N371" s="7" t="n"/>
      <c r="O371" s="7" t="n"/>
      <c r="P371" s="7" t="n"/>
      <c r="Q371" s="7" t="n"/>
      <c r="R371" s="20" t="n"/>
      <c r="S371" s="16" t="n"/>
      <c r="T371" s="20" t="n"/>
      <c r="U371" s="20" t="n"/>
      <c r="V371" s="16" t="n"/>
      <c r="W371" s="16" t="n"/>
      <c r="X371" s="21" t="n"/>
      <c r="Y371" s="21" t="n"/>
      <c r="Z371" s="21" t="n"/>
      <c r="AA371" s="21" t="n"/>
      <c r="AB371" s="21" t="n"/>
      <c r="AC371" s="7" t="n"/>
      <c r="AD371" s="7" t="n"/>
      <c r="AE371" s="22" t="n"/>
      <c r="AF371" s="22" t="n"/>
      <c r="AG371" s="22" t="n"/>
      <c r="AH371" s="22">
        <f>IF(A371="","",SUM(AE371:AG371))</f>
        <v/>
      </c>
      <c r="AI371" s="21">
        <f>IF(AND(R371&lt;&gt;"",T371&lt;&gt;""),(T371-R371)*24,"")</f>
        <v/>
      </c>
      <c r="AJ371" s="21">
        <f>IF(AND(R371&lt;&gt;"",U371&lt;&gt;""),(U371-R371)*24,"")</f>
        <v/>
      </c>
      <c r="AK371" s="7">
        <f>IF(OR(AA371="",AI371=""),"",IF(AI371&lt;=AA371,"Oui","Non"))</f>
        <v/>
      </c>
      <c r="AL371" s="7">
        <f>IF(OR(AB371="",AJ371=""),"",IF(AJ371&lt;=AB371,"Oui","Non"))</f>
        <v/>
      </c>
      <c r="AM371" s="7">
        <f>IF(A371="","",IF(OR(N371="Réalisé",N371="Clôturé"),"Oui","Non"))</f>
        <v/>
      </c>
      <c r="AN371" s="7">
        <f>IF(AM371="","",IF(AND(AM371="Non",S371&lt;&gt;"",S371&lt;'Tableau de bord'!$C$7),"Oui","Non"))</f>
        <v/>
      </c>
      <c r="AO371" s="7">
        <f>IF(A371="","",IF(COUNTIF($A$5:$A$504,A371)&gt;1,"N° d’OT en double",IF(COUNTIF('Sites et équipements'!$D$5:$D$204,F371)=0,"Code installation inconnu",IF(OR(D371="",J371="",N371="",M371=""),"Champ obligatoire manquant",IF(AND(R371="",S371=""),"Date de demande ou planifiée manquante",IF(AND(AM371="Oui",V371=""),"Date de réalisation manquante",IF(AND(N371="Clôturé",W371=""),"Date de clôture manquante",IF(OR(AND(T371&lt;&gt;"",R371&lt;&gt;"",T371&lt;R371),AND(U371&lt;&gt;"",T371&lt;&gt;"",U371&lt;T371)),"Chronologie incohérente",IF(AND(Q371="Oui",U371=""),"Rétablissement non daté","OK")))))))))</f>
        <v/>
      </c>
      <c r="AP371" s="16">
        <f>IF(R371&lt;&gt;"",R371,IF(S371&lt;&gt;"",S371,""))</f>
        <v/>
      </c>
      <c r="AQ371" s="7">
        <f>IF(AND(A371&lt;&gt;"",OR('Tableau de bord'!$C$9="",D371='Tableau de bord'!$C$9),OR('Tableau de bord'!$C$10="",E371='Tableau de bord'!$C$10),OR('Tableau de bord'!$C$11="",G371='Tableau de bord'!$C$11),OR('Tableau de bord'!$C$12="",H371='Tableau de bord'!$C$12),OR('Tableau de bord'!$C$13="",J371='Tableau de bord'!$C$13),OR('Tableau de bord'!$C$14="",N371='Tableau de bord'!$C$14),OR('Tableau de bord'!$C$15="",M371='Tableau de bord'!$C$15),OR('Tableau de bord'!$C$16="",O371='Tableau de bord'!$C$16),OR('Tableau de bord'!$C$17="",AD371='Tableau de bord'!$C$17)),1,0)</f>
        <v/>
      </c>
      <c r="AR371" s="7">
        <f>IF(AND(A371&lt;&gt;"",AP371&lt;&gt;""),IF(AND(AP371&gt;='Tableau de bord'!$C$5,AP371&lt;'Tableau de bord'!$C$6+1),1,0),0)</f>
        <v/>
      </c>
      <c r="AS371" s="7">
        <f>IF(AND(AQ371=1,AR371=1),1,0)</f>
        <v/>
      </c>
      <c r="AT371" s="7">
        <f>IF(AND(AS371=1,J371="Corrective"),1,0)</f>
        <v/>
      </c>
      <c r="AU371" s="7">
        <f>IF(AND(AS371=1,J371="Préventive"),1,0)</f>
        <v/>
      </c>
      <c r="AV371" s="7">
        <f>IF(AND(AS371=1,Q371="Oui"),1,0)</f>
        <v/>
      </c>
      <c r="AW371" s="21">
        <f>IF(AND(AV371=1,AJ371&lt;&gt;""),AJ371,0)</f>
        <v/>
      </c>
      <c r="AX371" s="21">
        <f>IF(AND(AS371=1,Y371&lt;&gt;""),Y371,0)</f>
        <v/>
      </c>
      <c r="AY371" s="22">
        <f>IF(AND(AS371=1,AH371&lt;&gt;""),AH371,0)</f>
        <v/>
      </c>
      <c r="AZ371" s="22">
        <f>IF(AS371=1,SUM(AE371:AF371),0)</f>
        <v/>
      </c>
      <c r="BA371" s="22">
        <f>IF(AND(AS371=1,AC371="Hors forfait"),AY371,0)</f>
        <v/>
      </c>
      <c r="BB371" s="7">
        <f>IF(AND(AS371=1,AK371&lt;&gt;""),1,0)</f>
        <v/>
      </c>
      <c r="BC371" s="7">
        <f>IF(AND(BB371=1,AK371="Oui"),1,0)</f>
        <v/>
      </c>
      <c r="BD371" s="7">
        <f>IF(AND(AS371=1,AL371&lt;&gt;""),1,0)</f>
        <v/>
      </c>
      <c r="BE371" s="7">
        <f>IF(AND(BD371=1,AL371="Oui"),1,0)</f>
        <v/>
      </c>
      <c r="BF371" s="7">
        <f>IF(AND(AQ371=1,AM371="Non"),1,0)</f>
        <v/>
      </c>
      <c r="BG371" s="21">
        <f>IF(AND(BF371=1,Z371&lt;&gt;""),Z371,0)</f>
        <v/>
      </c>
      <c r="BH371" s="7">
        <f>IF(AND(BF371=1,AN371="Oui"),1,0)</f>
        <v/>
      </c>
      <c r="BI371" s="7">
        <f>IF(AS371=1,N371,"")</f>
        <v/>
      </c>
      <c r="BJ371" s="7">
        <f>IF(BF371=1,N371,"")</f>
        <v/>
      </c>
      <c r="BK371" s="7">
        <f>IF(BF371=1,M371,"")</f>
        <v/>
      </c>
      <c r="BL371" s="7">
        <f>IF(AR371=1,D371&amp;" | "&amp;J371,"")</f>
        <v/>
      </c>
      <c r="BM371" s="7">
        <f>IF(AND(AR371=1,AL371="Non"),D371,"")</f>
        <v/>
      </c>
      <c r="BN371" s="7">
        <f>IF(OR(AO371="",AO371="OK"),0,1)</f>
        <v/>
      </c>
    </row>
    <row r="372" ht="18" customHeight="1">
      <c r="A372" s="7" t="n"/>
      <c r="B372" s="7" t="n"/>
      <c r="C372" s="7" t="n"/>
      <c r="D372" s="7" t="n"/>
      <c r="E372" s="7" t="n"/>
      <c r="F372" s="7" t="n"/>
      <c r="G372" s="7" t="n"/>
      <c r="H372" s="7" t="n"/>
      <c r="I372" s="7" t="n"/>
      <c r="J372" s="7" t="n"/>
      <c r="K372" s="7" t="n"/>
      <c r="L372" s="7" t="n"/>
      <c r="M372" s="7" t="n"/>
      <c r="N372" s="7" t="n"/>
      <c r="O372" s="7" t="n"/>
      <c r="P372" s="7" t="n"/>
      <c r="Q372" s="7" t="n"/>
      <c r="R372" s="20" t="n"/>
      <c r="S372" s="16" t="n"/>
      <c r="T372" s="20" t="n"/>
      <c r="U372" s="20" t="n"/>
      <c r="V372" s="16" t="n"/>
      <c r="W372" s="16" t="n"/>
      <c r="X372" s="21" t="n"/>
      <c r="Y372" s="21" t="n"/>
      <c r="Z372" s="21" t="n"/>
      <c r="AA372" s="21" t="n"/>
      <c r="AB372" s="21" t="n"/>
      <c r="AC372" s="7" t="n"/>
      <c r="AD372" s="7" t="n"/>
      <c r="AE372" s="22" t="n"/>
      <c r="AF372" s="22" t="n"/>
      <c r="AG372" s="22" t="n"/>
      <c r="AH372" s="22">
        <f>IF(A372="","",SUM(AE372:AG372))</f>
        <v/>
      </c>
      <c r="AI372" s="21">
        <f>IF(AND(R372&lt;&gt;"",T372&lt;&gt;""),(T372-R372)*24,"")</f>
        <v/>
      </c>
      <c r="AJ372" s="21">
        <f>IF(AND(R372&lt;&gt;"",U372&lt;&gt;""),(U372-R372)*24,"")</f>
        <v/>
      </c>
      <c r="AK372" s="7">
        <f>IF(OR(AA372="",AI372=""),"",IF(AI372&lt;=AA372,"Oui","Non"))</f>
        <v/>
      </c>
      <c r="AL372" s="7">
        <f>IF(OR(AB372="",AJ372=""),"",IF(AJ372&lt;=AB372,"Oui","Non"))</f>
        <v/>
      </c>
      <c r="AM372" s="7">
        <f>IF(A372="","",IF(OR(N372="Réalisé",N372="Clôturé"),"Oui","Non"))</f>
        <v/>
      </c>
      <c r="AN372" s="7">
        <f>IF(AM372="","",IF(AND(AM372="Non",S372&lt;&gt;"",S372&lt;'Tableau de bord'!$C$7),"Oui","Non"))</f>
        <v/>
      </c>
      <c r="AO372" s="7">
        <f>IF(A372="","",IF(COUNTIF($A$5:$A$504,A372)&gt;1,"N° d’OT en double",IF(COUNTIF('Sites et équipements'!$D$5:$D$204,F372)=0,"Code installation inconnu",IF(OR(D372="",J372="",N372="",M372=""),"Champ obligatoire manquant",IF(AND(R372="",S372=""),"Date de demande ou planifiée manquante",IF(AND(AM372="Oui",V372=""),"Date de réalisation manquante",IF(AND(N372="Clôturé",W372=""),"Date de clôture manquante",IF(OR(AND(T372&lt;&gt;"",R372&lt;&gt;"",T372&lt;R372),AND(U372&lt;&gt;"",T372&lt;&gt;"",U372&lt;T372)),"Chronologie incohérente",IF(AND(Q372="Oui",U372=""),"Rétablissement non daté","OK")))))))))</f>
        <v/>
      </c>
      <c r="AP372" s="16">
        <f>IF(R372&lt;&gt;"",R372,IF(S372&lt;&gt;"",S372,""))</f>
        <v/>
      </c>
      <c r="AQ372" s="7">
        <f>IF(AND(A372&lt;&gt;"",OR('Tableau de bord'!$C$9="",D372='Tableau de bord'!$C$9),OR('Tableau de bord'!$C$10="",E372='Tableau de bord'!$C$10),OR('Tableau de bord'!$C$11="",G372='Tableau de bord'!$C$11),OR('Tableau de bord'!$C$12="",H372='Tableau de bord'!$C$12),OR('Tableau de bord'!$C$13="",J372='Tableau de bord'!$C$13),OR('Tableau de bord'!$C$14="",N372='Tableau de bord'!$C$14),OR('Tableau de bord'!$C$15="",M372='Tableau de bord'!$C$15),OR('Tableau de bord'!$C$16="",O372='Tableau de bord'!$C$16),OR('Tableau de bord'!$C$17="",AD372='Tableau de bord'!$C$17)),1,0)</f>
        <v/>
      </c>
      <c r="AR372" s="7">
        <f>IF(AND(A372&lt;&gt;"",AP372&lt;&gt;""),IF(AND(AP372&gt;='Tableau de bord'!$C$5,AP372&lt;'Tableau de bord'!$C$6+1),1,0),0)</f>
        <v/>
      </c>
      <c r="AS372" s="7">
        <f>IF(AND(AQ372=1,AR372=1),1,0)</f>
        <v/>
      </c>
      <c r="AT372" s="7">
        <f>IF(AND(AS372=1,J372="Corrective"),1,0)</f>
        <v/>
      </c>
      <c r="AU372" s="7">
        <f>IF(AND(AS372=1,J372="Préventive"),1,0)</f>
        <v/>
      </c>
      <c r="AV372" s="7">
        <f>IF(AND(AS372=1,Q372="Oui"),1,0)</f>
        <v/>
      </c>
      <c r="AW372" s="21">
        <f>IF(AND(AV372=1,AJ372&lt;&gt;""),AJ372,0)</f>
        <v/>
      </c>
      <c r="AX372" s="21">
        <f>IF(AND(AS372=1,Y372&lt;&gt;""),Y372,0)</f>
        <v/>
      </c>
      <c r="AY372" s="22">
        <f>IF(AND(AS372=1,AH372&lt;&gt;""),AH372,0)</f>
        <v/>
      </c>
      <c r="AZ372" s="22">
        <f>IF(AS372=1,SUM(AE372:AF372),0)</f>
        <v/>
      </c>
      <c r="BA372" s="22">
        <f>IF(AND(AS372=1,AC372="Hors forfait"),AY372,0)</f>
        <v/>
      </c>
      <c r="BB372" s="7">
        <f>IF(AND(AS372=1,AK372&lt;&gt;""),1,0)</f>
        <v/>
      </c>
      <c r="BC372" s="7">
        <f>IF(AND(BB372=1,AK372="Oui"),1,0)</f>
        <v/>
      </c>
      <c r="BD372" s="7">
        <f>IF(AND(AS372=1,AL372&lt;&gt;""),1,0)</f>
        <v/>
      </c>
      <c r="BE372" s="7">
        <f>IF(AND(BD372=1,AL372="Oui"),1,0)</f>
        <v/>
      </c>
      <c r="BF372" s="7">
        <f>IF(AND(AQ372=1,AM372="Non"),1,0)</f>
        <v/>
      </c>
      <c r="BG372" s="21">
        <f>IF(AND(BF372=1,Z372&lt;&gt;""),Z372,0)</f>
        <v/>
      </c>
      <c r="BH372" s="7">
        <f>IF(AND(BF372=1,AN372="Oui"),1,0)</f>
        <v/>
      </c>
      <c r="BI372" s="7">
        <f>IF(AS372=1,N372,"")</f>
        <v/>
      </c>
      <c r="BJ372" s="7">
        <f>IF(BF372=1,N372,"")</f>
        <v/>
      </c>
      <c r="BK372" s="7">
        <f>IF(BF372=1,M372,"")</f>
        <v/>
      </c>
      <c r="BL372" s="7">
        <f>IF(AR372=1,D372&amp;" | "&amp;J372,"")</f>
        <v/>
      </c>
      <c r="BM372" s="7">
        <f>IF(AND(AR372=1,AL372="Non"),D372,"")</f>
        <v/>
      </c>
      <c r="BN372" s="7">
        <f>IF(OR(AO372="",AO372="OK"),0,1)</f>
        <v/>
      </c>
    </row>
    <row r="373" ht="18" customHeight="1">
      <c r="A373" s="7" t="n"/>
      <c r="B373" s="7" t="n"/>
      <c r="C373" s="7" t="n"/>
      <c r="D373" s="7" t="n"/>
      <c r="E373" s="7" t="n"/>
      <c r="F373" s="7" t="n"/>
      <c r="G373" s="7" t="n"/>
      <c r="H373" s="7" t="n"/>
      <c r="I373" s="7" t="n"/>
      <c r="J373" s="7" t="n"/>
      <c r="K373" s="7" t="n"/>
      <c r="L373" s="7" t="n"/>
      <c r="M373" s="7" t="n"/>
      <c r="N373" s="7" t="n"/>
      <c r="O373" s="7" t="n"/>
      <c r="P373" s="7" t="n"/>
      <c r="Q373" s="7" t="n"/>
      <c r="R373" s="20" t="n"/>
      <c r="S373" s="16" t="n"/>
      <c r="T373" s="20" t="n"/>
      <c r="U373" s="20" t="n"/>
      <c r="V373" s="16" t="n"/>
      <c r="W373" s="16" t="n"/>
      <c r="X373" s="21" t="n"/>
      <c r="Y373" s="21" t="n"/>
      <c r="Z373" s="21" t="n"/>
      <c r="AA373" s="21" t="n"/>
      <c r="AB373" s="21" t="n"/>
      <c r="AC373" s="7" t="n"/>
      <c r="AD373" s="7" t="n"/>
      <c r="AE373" s="22" t="n"/>
      <c r="AF373" s="22" t="n"/>
      <c r="AG373" s="22" t="n"/>
      <c r="AH373" s="22">
        <f>IF(A373="","",SUM(AE373:AG373))</f>
        <v/>
      </c>
      <c r="AI373" s="21">
        <f>IF(AND(R373&lt;&gt;"",T373&lt;&gt;""),(T373-R373)*24,"")</f>
        <v/>
      </c>
      <c r="AJ373" s="21">
        <f>IF(AND(R373&lt;&gt;"",U373&lt;&gt;""),(U373-R373)*24,"")</f>
        <v/>
      </c>
      <c r="AK373" s="7">
        <f>IF(OR(AA373="",AI373=""),"",IF(AI373&lt;=AA373,"Oui","Non"))</f>
        <v/>
      </c>
      <c r="AL373" s="7">
        <f>IF(OR(AB373="",AJ373=""),"",IF(AJ373&lt;=AB373,"Oui","Non"))</f>
        <v/>
      </c>
      <c r="AM373" s="7">
        <f>IF(A373="","",IF(OR(N373="Réalisé",N373="Clôturé"),"Oui","Non"))</f>
        <v/>
      </c>
      <c r="AN373" s="7">
        <f>IF(AM373="","",IF(AND(AM373="Non",S373&lt;&gt;"",S373&lt;'Tableau de bord'!$C$7),"Oui","Non"))</f>
        <v/>
      </c>
      <c r="AO373" s="7">
        <f>IF(A373="","",IF(COUNTIF($A$5:$A$504,A373)&gt;1,"N° d’OT en double",IF(COUNTIF('Sites et équipements'!$D$5:$D$204,F373)=0,"Code installation inconnu",IF(OR(D373="",J373="",N373="",M373=""),"Champ obligatoire manquant",IF(AND(R373="",S373=""),"Date de demande ou planifiée manquante",IF(AND(AM373="Oui",V373=""),"Date de réalisation manquante",IF(AND(N373="Clôturé",W373=""),"Date de clôture manquante",IF(OR(AND(T373&lt;&gt;"",R373&lt;&gt;"",T373&lt;R373),AND(U373&lt;&gt;"",T373&lt;&gt;"",U373&lt;T373)),"Chronologie incohérente",IF(AND(Q373="Oui",U373=""),"Rétablissement non daté","OK")))))))))</f>
        <v/>
      </c>
      <c r="AP373" s="16">
        <f>IF(R373&lt;&gt;"",R373,IF(S373&lt;&gt;"",S373,""))</f>
        <v/>
      </c>
      <c r="AQ373" s="7">
        <f>IF(AND(A373&lt;&gt;"",OR('Tableau de bord'!$C$9="",D373='Tableau de bord'!$C$9),OR('Tableau de bord'!$C$10="",E373='Tableau de bord'!$C$10),OR('Tableau de bord'!$C$11="",G373='Tableau de bord'!$C$11),OR('Tableau de bord'!$C$12="",H373='Tableau de bord'!$C$12),OR('Tableau de bord'!$C$13="",J373='Tableau de bord'!$C$13),OR('Tableau de bord'!$C$14="",N373='Tableau de bord'!$C$14),OR('Tableau de bord'!$C$15="",M373='Tableau de bord'!$C$15),OR('Tableau de bord'!$C$16="",O373='Tableau de bord'!$C$16),OR('Tableau de bord'!$C$17="",AD373='Tableau de bord'!$C$17)),1,0)</f>
        <v/>
      </c>
      <c r="AR373" s="7">
        <f>IF(AND(A373&lt;&gt;"",AP373&lt;&gt;""),IF(AND(AP373&gt;='Tableau de bord'!$C$5,AP373&lt;'Tableau de bord'!$C$6+1),1,0),0)</f>
        <v/>
      </c>
      <c r="AS373" s="7">
        <f>IF(AND(AQ373=1,AR373=1),1,0)</f>
        <v/>
      </c>
      <c r="AT373" s="7">
        <f>IF(AND(AS373=1,J373="Corrective"),1,0)</f>
        <v/>
      </c>
      <c r="AU373" s="7">
        <f>IF(AND(AS373=1,J373="Préventive"),1,0)</f>
        <v/>
      </c>
      <c r="AV373" s="7">
        <f>IF(AND(AS373=1,Q373="Oui"),1,0)</f>
        <v/>
      </c>
      <c r="AW373" s="21">
        <f>IF(AND(AV373=1,AJ373&lt;&gt;""),AJ373,0)</f>
        <v/>
      </c>
      <c r="AX373" s="21">
        <f>IF(AND(AS373=1,Y373&lt;&gt;""),Y373,0)</f>
        <v/>
      </c>
      <c r="AY373" s="22">
        <f>IF(AND(AS373=1,AH373&lt;&gt;""),AH373,0)</f>
        <v/>
      </c>
      <c r="AZ373" s="22">
        <f>IF(AS373=1,SUM(AE373:AF373),0)</f>
        <v/>
      </c>
      <c r="BA373" s="22">
        <f>IF(AND(AS373=1,AC373="Hors forfait"),AY373,0)</f>
        <v/>
      </c>
      <c r="BB373" s="7">
        <f>IF(AND(AS373=1,AK373&lt;&gt;""),1,0)</f>
        <v/>
      </c>
      <c r="BC373" s="7">
        <f>IF(AND(BB373=1,AK373="Oui"),1,0)</f>
        <v/>
      </c>
      <c r="BD373" s="7">
        <f>IF(AND(AS373=1,AL373&lt;&gt;""),1,0)</f>
        <v/>
      </c>
      <c r="BE373" s="7">
        <f>IF(AND(BD373=1,AL373="Oui"),1,0)</f>
        <v/>
      </c>
      <c r="BF373" s="7">
        <f>IF(AND(AQ373=1,AM373="Non"),1,0)</f>
        <v/>
      </c>
      <c r="BG373" s="21">
        <f>IF(AND(BF373=1,Z373&lt;&gt;""),Z373,0)</f>
        <v/>
      </c>
      <c r="BH373" s="7">
        <f>IF(AND(BF373=1,AN373="Oui"),1,0)</f>
        <v/>
      </c>
      <c r="BI373" s="7">
        <f>IF(AS373=1,N373,"")</f>
        <v/>
      </c>
      <c r="BJ373" s="7">
        <f>IF(BF373=1,N373,"")</f>
        <v/>
      </c>
      <c r="BK373" s="7">
        <f>IF(BF373=1,M373,"")</f>
        <v/>
      </c>
      <c r="BL373" s="7">
        <f>IF(AR373=1,D373&amp;" | "&amp;J373,"")</f>
        <v/>
      </c>
      <c r="BM373" s="7">
        <f>IF(AND(AR373=1,AL373="Non"),D373,"")</f>
        <v/>
      </c>
      <c r="BN373" s="7">
        <f>IF(OR(AO373="",AO373="OK"),0,1)</f>
        <v/>
      </c>
    </row>
    <row r="374" ht="18" customHeight="1">
      <c r="A374" s="7" t="n"/>
      <c r="B374" s="7" t="n"/>
      <c r="C374" s="7" t="n"/>
      <c r="D374" s="7" t="n"/>
      <c r="E374" s="7" t="n"/>
      <c r="F374" s="7" t="n"/>
      <c r="G374" s="7" t="n"/>
      <c r="H374" s="7" t="n"/>
      <c r="I374" s="7" t="n"/>
      <c r="J374" s="7" t="n"/>
      <c r="K374" s="7" t="n"/>
      <c r="L374" s="7" t="n"/>
      <c r="M374" s="7" t="n"/>
      <c r="N374" s="7" t="n"/>
      <c r="O374" s="7" t="n"/>
      <c r="P374" s="7" t="n"/>
      <c r="Q374" s="7" t="n"/>
      <c r="R374" s="20" t="n"/>
      <c r="S374" s="16" t="n"/>
      <c r="T374" s="20" t="n"/>
      <c r="U374" s="20" t="n"/>
      <c r="V374" s="16" t="n"/>
      <c r="W374" s="16" t="n"/>
      <c r="X374" s="21" t="n"/>
      <c r="Y374" s="21" t="n"/>
      <c r="Z374" s="21" t="n"/>
      <c r="AA374" s="21" t="n"/>
      <c r="AB374" s="21" t="n"/>
      <c r="AC374" s="7" t="n"/>
      <c r="AD374" s="7" t="n"/>
      <c r="AE374" s="22" t="n"/>
      <c r="AF374" s="22" t="n"/>
      <c r="AG374" s="22" t="n"/>
      <c r="AH374" s="22">
        <f>IF(A374="","",SUM(AE374:AG374))</f>
        <v/>
      </c>
      <c r="AI374" s="21">
        <f>IF(AND(R374&lt;&gt;"",T374&lt;&gt;""),(T374-R374)*24,"")</f>
        <v/>
      </c>
      <c r="AJ374" s="21">
        <f>IF(AND(R374&lt;&gt;"",U374&lt;&gt;""),(U374-R374)*24,"")</f>
        <v/>
      </c>
      <c r="AK374" s="7">
        <f>IF(OR(AA374="",AI374=""),"",IF(AI374&lt;=AA374,"Oui","Non"))</f>
        <v/>
      </c>
      <c r="AL374" s="7">
        <f>IF(OR(AB374="",AJ374=""),"",IF(AJ374&lt;=AB374,"Oui","Non"))</f>
        <v/>
      </c>
      <c r="AM374" s="7">
        <f>IF(A374="","",IF(OR(N374="Réalisé",N374="Clôturé"),"Oui","Non"))</f>
        <v/>
      </c>
      <c r="AN374" s="7">
        <f>IF(AM374="","",IF(AND(AM374="Non",S374&lt;&gt;"",S374&lt;'Tableau de bord'!$C$7),"Oui","Non"))</f>
        <v/>
      </c>
      <c r="AO374" s="7">
        <f>IF(A374="","",IF(COUNTIF($A$5:$A$504,A374)&gt;1,"N° d’OT en double",IF(COUNTIF('Sites et équipements'!$D$5:$D$204,F374)=0,"Code installation inconnu",IF(OR(D374="",J374="",N374="",M374=""),"Champ obligatoire manquant",IF(AND(R374="",S374=""),"Date de demande ou planifiée manquante",IF(AND(AM374="Oui",V374=""),"Date de réalisation manquante",IF(AND(N374="Clôturé",W374=""),"Date de clôture manquante",IF(OR(AND(T374&lt;&gt;"",R374&lt;&gt;"",T374&lt;R374),AND(U374&lt;&gt;"",T374&lt;&gt;"",U374&lt;T374)),"Chronologie incohérente",IF(AND(Q374="Oui",U374=""),"Rétablissement non daté","OK")))))))))</f>
        <v/>
      </c>
      <c r="AP374" s="16">
        <f>IF(R374&lt;&gt;"",R374,IF(S374&lt;&gt;"",S374,""))</f>
        <v/>
      </c>
      <c r="AQ374" s="7">
        <f>IF(AND(A374&lt;&gt;"",OR('Tableau de bord'!$C$9="",D374='Tableau de bord'!$C$9),OR('Tableau de bord'!$C$10="",E374='Tableau de bord'!$C$10),OR('Tableau de bord'!$C$11="",G374='Tableau de bord'!$C$11),OR('Tableau de bord'!$C$12="",H374='Tableau de bord'!$C$12),OR('Tableau de bord'!$C$13="",J374='Tableau de bord'!$C$13),OR('Tableau de bord'!$C$14="",N374='Tableau de bord'!$C$14),OR('Tableau de bord'!$C$15="",M374='Tableau de bord'!$C$15),OR('Tableau de bord'!$C$16="",O374='Tableau de bord'!$C$16),OR('Tableau de bord'!$C$17="",AD374='Tableau de bord'!$C$17)),1,0)</f>
        <v/>
      </c>
      <c r="AR374" s="7">
        <f>IF(AND(A374&lt;&gt;"",AP374&lt;&gt;""),IF(AND(AP374&gt;='Tableau de bord'!$C$5,AP374&lt;'Tableau de bord'!$C$6+1),1,0),0)</f>
        <v/>
      </c>
      <c r="AS374" s="7">
        <f>IF(AND(AQ374=1,AR374=1),1,0)</f>
        <v/>
      </c>
      <c r="AT374" s="7">
        <f>IF(AND(AS374=1,J374="Corrective"),1,0)</f>
        <v/>
      </c>
      <c r="AU374" s="7">
        <f>IF(AND(AS374=1,J374="Préventive"),1,0)</f>
        <v/>
      </c>
      <c r="AV374" s="7">
        <f>IF(AND(AS374=1,Q374="Oui"),1,0)</f>
        <v/>
      </c>
      <c r="AW374" s="21">
        <f>IF(AND(AV374=1,AJ374&lt;&gt;""),AJ374,0)</f>
        <v/>
      </c>
      <c r="AX374" s="21">
        <f>IF(AND(AS374=1,Y374&lt;&gt;""),Y374,0)</f>
        <v/>
      </c>
      <c r="AY374" s="22">
        <f>IF(AND(AS374=1,AH374&lt;&gt;""),AH374,0)</f>
        <v/>
      </c>
      <c r="AZ374" s="22">
        <f>IF(AS374=1,SUM(AE374:AF374),0)</f>
        <v/>
      </c>
      <c r="BA374" s="22">
        <f>IF(AND(AS374=1,AC374="Hors forfait"),AY374,0)</f>
        <v/>
      </c>
      <c r="BB374" s="7">
        <f>IF(AND(AS374=1,AK374&lt;&gt;""),1,0)</f>
        <v/>
      </c>
      <c r="BC374" s="7">
        <f>IF(AND(BB374=1,AK374="Oui"),1,0)</f>
        <v/>
      </c>
      <c r="BD374" s="7">
        <f>IF(AND(AS374=1,AL374&lt;&gt;""),1,0)</f>
        <v/>
      </c>
      <c r="BE374" s="7">
        <f>IF(AND(BD374=1,AL374="Oui"),1,0)</f>
        <v/>
      </c>
      <c r="BF374" s="7">
        <f>IF(AND(AQ374=1,AM374="Non"),1,0)</f>
        <v/>
      </c>
      <c r="BG374" s="21">
        <f>IF(AND(BF374=1,Z374&lt;&gt;""),Z374,0)</f>
        <v/>
      </c>
      <c r="BH374" s="7">
        <f>IF(AND(BF374=1,AN374="Oui"),1,0)</f>
        <v/>
      </c>
      <c r="BI374" s="7">
        <f>IF(AS374=1,N374,"")</f>
        <v/>
      </c>
      <c r="BJ374" s="7">
        <f>IF(BF374=1,N374,"")</f>
        <v/>
      </c>
      <c r="BK374" s="7">
        <f>IF(BF374=1,M374,"")</f>
        <v/>
      </c>
      <c r="BL374" s="7">
        <f>IF(AR374=1,D374&amp;" | "&amp;J374,"")</f>
        <v/>
      </c>
      <c r="BM374" s="7">
        <f>IF(AND(AR374=1,AL374="Non"),D374,"")</f>
        <v/>
      </c>
      <c r="BN374" s="7">
        <f>IF(OR(AO374="",AO374="OK"),0,1)</f>
        <v/>
      </c>
    </row>
    <row r="375" ht="18" customHeight="1">
      <c r="A375" s="7" t="n"/>
      <c r="B375" s="7" t="n"/>
      <c r="C375" s="7" t="n"/>
      <c r="D375" s="7" t="n"/>
      <c r="E375" s="7" t="n"/>
      <c r="F375" s="7" t="n"/>
      <c r="G375" s="7" t="n"/>
      <c r="H375" s="7" t="n"/>
      <c r="I375" s="7" t="n"/>
      <c r="J375" s="7" t="n"/>
      <c r="K375" s="7" t="n"/>
      <c r="L375" s="7" t="n"/>
      <c r="M375" s="7" t="n"/>
      <c r="N375" s="7" t="n"/>
      <c r="O375" s="7" t="n"/>
      <c r="P375" s="7" t="n"/>
      <c r="Q375" s="7" t="n"/>
      <c r="R375" s="20" t="n"/>
      <c r="S375" s="16" t="n"/>
      <c r="T375" s="20" t="n"/>
      <c r="U375" s="20" t="n"/>
      <c r="V375" s="16" t="n"/>
      <c r="W375" s="16" t="n"/>
      <c r="X375" s="21" t="n"/>
      <c r="Y375" s="21" t="n"/>
      <c r="Z375" s="21" t="n"/>
      <c r="AA375" s="21" t="n"/>
      <c r="AB375" s="21" t="n"/>
      <c r="AC375" s="7" t="n"/>
      <c r="AD375" s="7" t="n"/>
      <c r="AE375" s="22" t="n"/>
      <c r="AF375" s="22" t="n"/>
      <c r="AG375" s="22" t="n"/>
      <c r="AH375" s="22">
        <f>IF(A375="","",SUM(AE375:AG375))</f>
        <v/>
      </c>
      <c r="AI375" s="21">
        <f>IF(AND(R375&lt;&gt;"",T375&lt;&gt;""),(T375-R375)*24,"")</f>
        <v/>
      </c>
      <c r="AJ375" s="21">
        <f>IF(AND(R375&lt;&gt;"",U375&lt;&gt;""),(U375-R375)*24,"")</f>
        <v/>
      </c>
      <c r="AK375" s="7">
        <f>IF(OR(AA375="",AI375=""),"",IF(AI375&lt;=AA375,"Oui","Non"))</f>
        <v/>
      </c>
      <c r="AL375" s="7">
        <f>IF(OR(AB375="",AJ375=""),"",IF(AJ375&lt;=AB375,"Oui","Non"))</f>
        <v/>
      </c>
      <c r="AM375" s="7">
        <f>IF(A375="","",IF(OR(N375="Réalisé",N375="Clôturé"),"Oui","Non"))</f>
        <v/>
      </c>
      <c r="AN375" s="7">
        <f>IF(AM375="","",IF(AND(AM375="Non",S375&lt;&gt;"",S375&lt;'Tableau de bord'!$C$7),"Oui","Non"))</f>
        <v/>
      </c>
      <c r="AO375" s="7">
        <f>IF(A375="","",IF(COUNTIF($A$5:$A$504,A375)&gt;1,"N° d’OT en double",IF(COUNTIF('Sites et équipements'!$D$5:$D$204,F375)=0,"Code installation inconnu",IF(OR(D375="",J375="",N375="",M375=""),"Champ obligatoire manquant",IF(AND(R375="",S375=""),"Date de demande ou planifiée manquante",IF(AND(AM375="Oui",V375=""),"Date de réalisation manquante",IF(AND(N375="Clôturé",W375=""),"Date de clôture manquante",IF(OR(AND(T375&lt;&gt;"",R375&lt;&gt;"",T375&lt;R375),AND(U375&lt;&gt;"",T375&lt;&gt;"",U375&lt;T375)),"Chronologie incohérente",IF(AND(Q375="Oui",U375=""),"Rétablissement non daté","OK")))))))))</f>
        <v/>
      </c>
      <c r="AP375" s="16">
        <f>IF(R375&lt;&gt;"",R375,IF(S375&lt;&gt;"",S375,""))</f>
        <v/>
      </c>
      <c r="AQ375" s="7">
        <f>IF(AND(A375&lt;&gt;"",OR('Tableau de bord'!$C$9="",D375='Tableau de bord'!$C$9),OR('Tableau de bord'!$C$10="",E375='Tableau de bord'!$C$10),OR('Tableau de bord'!$C$11="",G375='Tableau de bord'!$C$11),OR('Tableau de bord'!$C$12="",H375='Tableau de bord'!$C$12),OR('Tableau de bord'!$C$13="",J375='Tableau de bord'!$C$13),OR('Tableau de bord'!$C$14="",N375='Tableau de bord'!$C$14),OR('Tableau de bord'!$C$15="",M375='Tableau de bord'!$C$15),OR('Tableau de bord'!$C$16="",O375='Tableau de bord'!$C$16),OR('Tableau de bord'!$C$17="",AD375='Tableau de bord'!$C$17)),1,0)</f>
        <v/>
      </c>
      <c r="AR375" s="7">
        <f>IF(AND(A375&lt;&gt;"",AP375&lt;&gt;""),IF(AND(AP375&gt;='Tableau de bord'!$C$5,AP375&lt;'Tableau de bord'!$C$6+1),1,0),0)</f>
        <v/>
      </c>
      <c r="AS375" s="7">
        <f>IF(AND(AQ375=1,AR375=1),1,0)</f>
        <v/>
      </c>
      <c r="AT375" s="7">
        <f>IF(AND(AS375=1,J375="Corrective"),1,0)</f>
        <v/>
      </c>
      <c r="AU375" s="7">
        <f>IF(AND(AS375=1,J375="Préventive"),1,0)</f>
        <v/>
      </c>
      <c r="AV375" s="7">
        <f>IF(AND(AS375=1,Q375="Oui"),1,0)</f>
        <v/>
      </c>
      <c r="AW375" s="21">
        <f>IF(AND(AV375=1,AJ375&lt;&gt;""),AJ375,0)</f>
        <v/>
      </c>
      <c r="AX375" s="21">
        <f>IF(AND(AS375=1,Y375&lt;&gt;""),Y375,0)</f>
        <v/>
      </c>
      <c r="AY375" s="22">
        <f>IF(AND(AS375=1,AH375&lt;&gt;""),AH375,0)</f>
        <v/>
      </c>
      <c r="AZ375" s="22">
        <f>IF(AS375=1,SUM(AE375:AF375),0)</f>
        <v/>
      </c>
      <c r="BA375" s="22">
        <f>IF(AND(AS375=1,AC375="Hors forfait"),AY375,0)</f>
        <v/>
      </c>
      <c r="BB375" s="7">
        <f>IF(AND(AS375=1,AK375&lt;&gt;""),1,0)</f>
        <v/>
      </c>
      <c r="BC375" s="7">
        <f>IF(AND(BB375=1,AK375="Oui"),1,0)</f>
        <v/>
      </c>
      <c r="BD375" s="7">
        <f>IF(AND(AS375=1,AL375&lt;&gt;""),1,0)</f>
        <v/>
      </c>
      <c r="BE375" s="7">
        <f>IF(AND(BD375=1,AL375="Oui"),1,0)</f>
        <v/>
      </c>
      <c r="BF375" s="7">
        <f>IF(AND(AQ375=1,AM375="Non"),1,0)</f>
        <v/>
      </c>
      <c r="BG375" s="21">
        <f>IF(AND(BF375=1,Z375&lt;&gt;""),Z375,0)</f>
        <v/>
      </c>
      <c r="BH375" s="7">
        <f>IF(AND(BF375=1,AN375="Oui"),1,0)</f>
        <v/>
      </c>
      <c r="BI375" s="7">
        <f>IF(AS375=1,N375,"")</f>
        <v/>
      </c>
      <c r="BJ375" s="7">
        <f>IF(BF375=1,N375,"")</f>
        <v/>
      </c>
      <c r="BK375" s="7">
        <f>IF(BF375=1,M375,"")</f>
        <v/>
      </c>
      <c r="BL375" s="7">
        <f>IF(AR375=1,D375&amp;" | "&amp;J375,"")</f>
        <v/>
      </c>
      <c r="BM375" s="7">
        <f>IF(AND(AR375=1,AL375="Non"),D375,"")</f>
        <v/>
      </c>
      <c r="BN375" s="7">
        <f>IF(OR(AO375="",AO375="OK"),0,1)</f>
        <v/>
      </c>
    </row>
    <row r="376" ht="18" customHeight="1">
      <c r="A376" s="7" t="n"/>
      <c r="B376" s="7" t="n"/>
      <c r="C376" s="7" t="n"/>
      <c r="D376" s="7" t="n"/>
      <c r="E376" s="7" t="n"/>
      <c r="F376" s="7" t="n"/>
      <c r="G376" s="7" t="n"/>
      <c r="H376" s="7" t="n"/>
      <c r="I376" s="7" t="n"/>
      <c r="J376" s="7" t="n"/>
      <c r="K376" s="7" t="n"/>
      <c r="L376" s="7" t="n"/>
      <c r="M376" s="7" t="n"/>
      <c r="N376" s="7" t="n"/>
      <c r="O376" s="7" t="n"/>
      <c r="P376" s="7" t="n"/>
      <c r="Q376" s="7" t="n"/>
      <c r="R376" s="20" t="n"/>
      <c r="S376" s="16" t="n"/>
      <c r="T376" s="20" t="n"/>
      <c r="U376" s="20" t="n"/>
      <c r="V376" s="16" t="n"/>
      <c r="W376" s="16" t="n"/>
      <c r="X376" s="21" t="n"/>
      <c r="Y376" s="21" t="n"/>
      <c r="Z376" s="21" t="n"/>
      <c r="AA376" s="21" t="n"/>
      <c r="AB376" s="21" t="n"/>
      <c r="AC376" s="7" t="n"/>
      <c r="AD376" s="7" t="n"/>
      <c r="AE376" s="22" t="n"/>
      <c r="AF376" s="22" t="n"/>
      <c r="AG376" s="22" t="n"/>
      <c r="AH376" s="22">
        <f>IF(A376="","",SUM(AE376:AG376))</f>
        <v/>
      </c>
      <c r="AI376" s="21">
        <f>IF(AND(R376&lt;&gt;"",T376&lt;&gt;""),(T376-R376)*24,"")</f>
        <v/>
      </c>
      <c r="AJ376" s="21">
        <f>IF(AND(R376&lt;&gt;"",U376&lt;&gt;""),(U376-R376)*24,"")</f>
        <v/>
      </c>
      <c r="AK376" s="7">
        <f>IF(OR(AA376="",AI376=""),"",IF(AI376&lt;=AA376,"Oui","Non"))</f>
        <v/>
      </c>
      <c r="AL376" s="7">
        <f>IF(OR(AB376="",AJ376=""),"",IF(AJ376&lt;=AB376,"Oui","Non"))</f>
        <v/>
      </c>
      <c r="AM376" s="7">
        <f>IF(A376="","",IF(OR(N376="Réalisé",N376="Clôturé"),"Oui","Non"))</f>
        <v/>
      </c>
      <c r="AN376" s="7">
        <f>IF(AM376="","",IF(AND(AM376="Non",S376&lt;&gt;"",S376&lt;'Tableau de bord'!$C$7),"Oui","Non"))</f>
        <v/>
      </c>
      <c r="AO376" s="7">
        <f>IF(A376="","",IF(COUNTIF($A$5:$A$504,A376)&gt;1,"N° d’OT en double",IF(COUNTIF('Sites et équipements'!$D$5:$D$204,F376)=0,"Code installation inconnu",IF(OR(D376="",J376="",N376="",M376=""),"Champ obligatoire manquant",IF(AND(R376="",S376=""),"Date de demande ou planifiée manquante",IF(AND(AM376="Oui",V376=""),"Date de réalisation manquante",IF(AND(N376="Clôturé",W376=""),"Date de clôture manquante",IF(OR(AND(T376&lt;&gt;"",R376&lt;&gt;"",T376&lt;R376),AND(U376&lt;&gt;"",T376&lt;&gt;"",U376&lt;T376)),"Chronologie incohérente",IF(AND(Q376="Oui",U376=""),"Rétablissement non daté","OK")))))))))</f>
        <v/>
      </c>
      <c r="AP376" s="16">
        <f>IF(R376&lt;&gt;"",R376,IF(S376&lt;&gt;"",S376,""))</f>
        <v/>
      </c>
      <c r="AQ376" s="7">
        <f>IF(AND(A376&lt;&gt;"",OR('Tableau de bord'!$C$9="",D376='Tableau de bord'!$C$9),OR('Tableau de bord'!$C$10="",E376='Tableau de bord'!$C$10),OR('Tableau de bord'!$C$11="",G376='Tableau de bord'!$C$11),OR('Tableau de bord'!$C$12="",H376='Tableau de bord'!$C$12),OR('Tableau de bord'!$C$13="",J376='Tableau de bord'!$C$13),OR('Tableau de bord'!$C$14="",N376='Tableau de bord'!$C$14),OR('Tableau de bord'!$C$15="",M376='Tableau de bord'!$C$15),OR('Tableau de bord'!$C$16="",O376='Tableau de bord'!$C$16),OR('Tableau de bord'!$C$17="",AD376='Tableau de bord'!$C$17)),1,0)</f>
        <v/>
      </c>
      <c r="AR376" s="7">
        <f>IF(AND(A376&lt;&gt;"",AP376&lt;&gt;""),IF(AND(AP376&gt;='Tableau de bord'!$C$5,AP376&lt;'Tableau de bord'!$C$6+1),1,0),0)</f>
        <v/>
      </c>
      <c r="AS376" s="7">
        <f>IF(AND(AQ376=1,AR376=1),1,0)</f>
        <v/>
      </c>
      <c r="AT376" s="7">
        <f>IF(AND(AS376=1,J376="Corrective"),1,0)</f>
        <v/>
      </c>
      <c r="AU376" s="7">
        <f>IF(AND(AS376=1,J376="Préventive"),1,0)</f>
        <v/>
      </c>
      <c r="AV376" s="7">
        <f>IF(AND(AS376=1,Q376="Oui"),1,0)</f>
        <v/>
      </c>
      <c r="AW376" s="21">
        <f>IF(AND(AV376=1,AJ376&lt;&gt;""),AJ376,0)</f>
        <v/>
      </c>
      <c r="AX376" s="21">
        <f>IF(AND(AS376=1,Y376&lt;&gt;""),Y376,0)</f>
        <v/>
      </c>
      <c r="AY376" s="22">
        <f>IF(AND(AS376=1,AH376&lt;&gt;""),AH376,0)</f>
        <v/>
      </c>
      <c r="AZ376" s="22">
        <f>IF(AS376=1,SUM(AE376:AF376),0)</f>
        <v/>
      </c>
      <c r="BA376" s="22">
        <f>IF(AND(AS376=1,AC376="Hors forfait"),AY376,0)</f>
        <v/>
      </c>
      <c r="BB376" s="7">
        <f>IF(AND(AS376=1,AK376&lt;&gt;""),1,0)</f>
        <v/>
      </c>
      <c r="BC376" s="7">
        <f>IF(AND(BB376=1,AK376="Oui"),1,0)</f>
        <v/>
      </c>
      <c r="BD376" s="7">
        <f>IF(AND(AS376=1,AL376&lt;&gt;""),1,0)</f>
        <v/>
      </c>
      <c r="BE376" s="7">
        <f>IF(AND(BD376=1,AL376="Oui"),1,0)</f>
        <v/>
      </c>
      <c r="BF376" s="7">
        <f>IF(AND(AQ376=1,AM376="Non"),1,0)</f>
        <v/>
      </c>
      <c r="BG376" s="21">
        <f>IF(AND(BF376=1,Z376&lt;&gt;""),Z376,0)</f>
        <v/>
      </c>
      <c r="BH376" s="7">
        <f>IF(AND(BF376=1,AN376="Oui"),1,0)</f>
        <v/>
      </c>
      <c r="BI376" s="7">
        <f>IF(AS376=1,N376,"")</f>
        <v/>
      </c>
      <c r="BJ376" s="7">
        <f>IF(BF376=1,N376,"")</f>
        <v/>
      </c>
      <c r="BK376" s="7">
        <f>IF(BF376=1,M376,"")</f>
        <v/>
      </c>
      <c r="BL376" s="7">
        <f>IF(AR376=1,D376&amp;" | "&amp;J376,"")</f>
        <v/>
      </c>
      <c r="BM376" s="7">
        <f>IF(AND(AR376=1,AL376="Non"),D376,"")</f>
        <v/>
      </c>
      <c r="BN376" s="7">
        <f>IF(OR(AO376="",AO376="OK"),0,1)</f>
        <v/>
      </c>
    </row>
    <row r="377" ht="18" customHeight="1">
      <c r="A377" s="7" t="n"/>
      <c r="B377" s="7" t="n"/>
      <c r="C377" s="7" t="n"/>
      <c r="D377" s="7" t="n"/>
      <c r="E377" s="7" t="n"/>
      <c r="F377" s="7" t="n"/>
      <c r="G377" s="7" t="n"/>
      <c r="H377" s="7" t="n"/>
      <c r="I377" s="7" t="n"/>
      <c r="J377" s="7" t="n"/>
      <c r="K377" s="7" t="n"/>
      <c r="L377" s="7" t="n"/>
      <c r="M377" s="7" t="n"/>
      <c r="N377" s="7" t="n"/>
      <c r="O377" s="7" t="n"/>
      <c r="P377" s="7" t="n"/>
      <c r="Q377" s="7" t="n"/>
      <c r="R377" s="20" t="n"/>
      <c r="S377" s="16" t="n"/>
      <c r="T377" s="20" t="n"/>
      <c r="U377" s="20" t="n"/>
      <c r="V377" s="16" t="n"/>
      <c r="W377" s="16" t="n"/>
      <c r="X377" s="21" t="n"/>
      <c r="Y377" s="21" t="n"/>
      <c r="Z377" s="21" t="n"/>
      <c r="AA377" s="21" t="n"/>
      <c r="AB377" s="21" t="n"/>
      <c r="AC377" s="7" t="n"/>
      <c r="AD377" s="7" t="n"/>
      <c r="AE377" s="22" t="n"/>
      <c r="AF377" s="22" t="n"/>
      <c r="AG377" s="22" t="n"/>
      <c r="AH377" s="22">
        <f>IF(A377="","",SUM(AE377:AG377))</f>
        <v/>
      </c>
      <c r="AI377" s="21">
        <f>IF(AND(R377&lt;&gt;"",T377&lt;&gt;""),(T377-R377)*24,"")</f>
        <v/>
      </c>
      <c r="AJ377" s="21">
        <f>IF(AND(R377&lt;&gt;"",U377&lt;&gt;""),(U377-R377)*24,"")</f>
        <v/>
      </c>
      <c r="AK377" s="7">
        <f>IF(OR(AA377="",AI377=""),"",IF(AI377&lt;=AA377,"Oui","Non"))</f>
        <v/>
      </c>
      <c r="AL377" s="7">
        <f>IF(OR(AB377="",AJ377=""),"",IF(AJ377&lt;=AB377,"Oui","Non"))</f>
        <v/>
      </c>
      <c r="AM377" s="7">
        <f>IF(A377="","",IF(OR(N377="Réalisé",N377="Clôturé"),"Oui","Non"))</f>
        <v/>
      </c>
      <c r="AN377" s="7">
        <f>IF(AM377="","",IF(AND(AM377="Non",S377&lt;&gt;"",S377&lt;'Tableau de bord'!$C$7),"Oui","Non"))</f>
        <v/>
      </c>
      <c r="AO377" s="7">
        <f>IF(A377="","",IF(COUNTIF($A$5:$A$504,A377)&gt;1,"N° d’OT en double",IF(COUNTIF('Sites et équipements'!$D$5:$D$204,F377)=0,"Code installation inconnu",IF(OR(D377="",J377="",N377="",M377=""),"Champ obligatoire manquant",IF(AND(R377="",S377=""),"Date de demande ou planifiée manquante",IF(AND(AM377="Oui",V377=""),"Date de réalisation manquante",IF(AND(N377="Clôturé",W377=""),"Date de clôture manquante",IF(OR(AND(T377&lt;&gt;"",R377&lt;&gt;"",T377&lt;R377),AND(U377&lt;&gt;"",T377&lt;&gt;"",U377&lt;T377)),"Chronologie incohérente",IF(AND(Q377="Oui",U377=""),"Rétablissement non daté","OK")))))))))</f>
        <v/>
      </c>
      <c r="AP377" s="16">
        <f>IF(R377&lt;&gt;"",R377,IF(S377&lt;&gt;"",S377,""))</f>
        <v/>
      </c>
      <c r="AQ377" s="7">
        <f>IF(AND(A377&lt;&gt;"",OR('Tableau de bord'!$C$9="",D377='Tableau de bord'!$C$9),OR('Tableau de bord'!$C$10="",E377='Tableau de bord'!$C$10),OR('Tableau de bord'!$C$11="",G377='Tableau de bord'!$C$11),OR('Tableau de bord'!$C$12="",H377='Tableau de bord'!$C$12),OR('Tableau de bord'!$C$13="",J377='Tableau de bord'!$C$13),OR('Tableau de bord'!$C$14="",N377='Tableau de bord'!$C$14),OR('Tableau de bord'!$C$15="",M377='Tableau de bord'!$C$15),OR('Tableau de bord'!$C$16="",O377='Tableau de bord'!$C$16),OR('Tableau de bord'!$C$17="",AD377='Tableau de bord'!$C$17)),1,0)</f>
        <v/>
      </c>
      <c r="AR377" s="7">
        <f>IF(AND(A377&lt;&gt;"",AP377&lt;&gt;""),IF(AND(AP377&gt;='Tableau de bord'!$C$5,AP377&lt;'Tableau de bord'!$C$6+1),1,0),0)</f>
        <v/>
      </c>
      <c r="AS377" s="7">
        <f>IF(AND(AQ377=1,AR377=1),1,0)</f>
        <v/>
      </c>
      <c r="AT377" s="7">
        <f>IF(AND(AS377=1,J377="Corrective"),1,0)</f>
        <v/>
      </c>
      <c r="AU377" s="7">
        <f>IF(AND(AS377=1,J377="Préventive"),1,0)</f>
        <v/>
      </c>
      <c r="AV377" s="7">
        <f>IF(AND(AS377=1,Q377="Oui"),1,0)</f>
        <v/>
      </c>
      <c r="AW377" s="21">
        <f>IF(AND(AV377=1,AJ377&lt;&gt;""),AJ377,0)</f>
        <v/>
      </c>
      <c r="AX377" s="21">
        <f>IF(AND(AS377=1,Y377&lt;&gt;""),Y377,0)</f>
        <v/>
      </c>
      <c r="AY377" s="22">
        <f>IF(AND(AS377=1,AH377&lt;&gt;""),AH377,0)</f>
        <v/>
      </c>
      <c r="AZ377" s="22">
        <f>IF(AS377=1,SUM(AE377:AF377),0)</f>
        <v/>
      </c>
      <c r="BA377" s="22">
        <f>IF(AND(AS377=1,AC377="Hors forfait"),AY377,0)</f>
        <v/>
      </c>
      <c r="BB377" s="7">
        <f>IF(AND(AS377=1,AK377&lt;&gt;""),1,0)</f>
        <v/>
      </c>
      <c r="BC377" s="7">
        <f>IF(AND(BB377=1,AK377="Oui"),1,0)</f>
        <v/>
      </c>
      <c r="BD377" s="7">
        <f>IF(AND(AS377=1,AL377&lt;&gt;""),1,0)</f>
        <v/>
      </c>
      <c r="BE377" s="7">
        <f>IF(AND(BD377=1,AL377="Oui"),1,0)</f>
        <v/>
      </c>
      <c r="BF377" s="7">
        <f>IF(AND(AQ377=1,AM377="Non"),1,0)</f>
        <v/>
      </c>
      <c r="BG377" s="21">
        <f>IF(AND(BF377=1,Z377&lt;&gt;""),Z377,0)</f>
        <v/>
      </c>
      <c r="BH377" s="7">
        <f>IF(AND(BF377=1,AN377="Oui"),1,0)</f>
        <v/>
      </c>
      <c r="BI377" s="7">
        <f>IF(AS377=1,N377,"")</f>
        <v/>
      </c>
      <c r="BJ377" s="7">
        <f>IF(BF377=1,N377,"")</f>
        <v/>
      </c>
      <c r="BK377" s="7">
        <f>IF(BF377=1,M377,"")</f>
        <v/>
      </c>
      <c r="BL377" s="7">
        <f>IF(AR377=1,D377&amp;" | "&amp;J377,"")</f>
        <v/>
      </c>
      <c r="BM377" s="7">
        <f>IF(AND(AR377=1,AL377="Non"),D377,"")</f>
        <v/>
      </c>
      <c r="BN377" s="7">
        <f>IF(OR(AO377="",AO377="OK"),0,1)</f>
        <v/>
      </c>
    </row>
    <row r="378" ht="18" customHeight="1">
      <c r="A378" s="7" t="n"/>
      <c r="B378" s="7" t="n"/>
      <c r="C378" s="7" t="n"/>
      <c r="D378" s="7" t="n"/>
      <c r="E378" s="7" t="n"/>
      <c r="F378" s="7" t="n"/>
      <c r="G378" s="7" t="n"/>
      <c r="H378" s="7" t="n"/>
      <c r="I378" s="7" t="n"/>
      <c r="J378" s="7" t="n"/>
      <c r="K378" s="7" t="n"/>
      <c r="L378" s="7" t="n"/>
      <c r="M378" s="7" t="n"/>
      <c r="N378" s="7" t="n"/>
      <c r="O378" s="7" t="n"/>
      <c r="P378" s="7" t="n"/>
      <c r="Q378" s="7" t="n"/>
      <c r="R378" s="20" t="n"/>
      <c r="S378" s="16" t="n"/>
      <c r="T378" s="20" t="n"/>
      <c r="U378" s="20" t="n"/>
      <c r="V378" s="16" t="n"/>
      <c r="W378" s="16" t="n"/>
      <c r="X378" s="21" t="n"/>
      <c r="Y378" s="21" t="n"/>
      <c r="Z378" s="21" t="n"/>
      <c r="AA378" s="21" t="n"/>
      <c r="AB378" s="21" t="n"/>
      <c r="AC378" s="7" t="n"/>
      <c r="AD378" s="7" t="n"/>
      <c r="AE378" s="22" t="n"/>
      <c r="AF378" s="22" t="n"/>
      <c r="AG378" s="22" t="n"/>
      <c r="AH378" s="22">
        <f>IF(A378="","",SUM(AE378:AG378))</f>
        <v/>
      </c>
      <c r="AI378" s="21">
        <f>IF(AND(R378&lt;&gt;"",T378&lt;&gt;""),(T378-R378)*24,"")</f>
        <v/>
      </c>
      <c r="AJ378" s="21">
        <f>IF(AND(R378&lt;&gt;"",U378&lt;&gt;""),(U378-R378)*24,"")</f>
        <v/>
      </c>
      <c r="AK378" s="7">
        <f>IF(OR(AA378="",AI378=""),"",IF(AI378&lt;=AA378,"Oui","Non"))</f>
        <v/>
      </c>
      <c r="AL378" s="7">
        <f>IF(OR(AB378="",AJ378=""),"",IF(AJ378&lt;=AB378,"Oui","Non"))</f>
        <v/>
      </c>
      <c r="AM378" s="7">
        <f>IF(A378="","",IF(OR(N378="Réalisé",N378="Clôturé"),"Oui","Non"))</f>
        <v/>
      </c>
      <c r="AN378" s="7">
        <f>IF(AM378="","",IF(AND(AM378="Non",S378&lt;&gt;"",S378&lt;'Tableau de bord'!$C$7),"Oui","Non"))</f>
        <v/>
      </c>
      <c r="AO378" s="7">
        <f>IF(A378="","",IF(COUNTIF($A$5:$A$504,A378)&gt;1,"N° d’OT en double",IF(COUNTIF('Sites et équipements'!$D$5:$D$204,F378)=0,"Code installation inconnu",IF(OR(D378="",J378="",N378="",M378=""),"Champ obligatoire manquant",IF(AND(R378="",S378=""),"Date de demande ou planifiée manquante",IF(AND(AM378="Oui",V378=""),"Date de réalisation manquante",IF(AND(N378="Clôturé",W378=""),"Date de clôture manquante",IF(OR(AND(T378&lt;&gt;"",R378&lt;&gt;"",T378&lt;R378),AND(U378&lt;&gt;"",T378&lt;&gt;"",U378&lt;T378)),"Chronologie incohérente",IF(AND(Q378="Oui",U378=""),"Rétablissement non daté","OK")))))))))</f>
        <v/>
      </c>
      <c r="AP378" s="16">
        <f>IF(R378&lt;&gt;"",R378,IF(S378&lt;&gt;"",S378,""))</f>
        <v/>
      </c>
      <c r="AQ378" s="7">
        <f>IF(AND(A378&lt;&gt;"",OR('Tableau de bord'!$C$9="",D378='Tableau de bord'!$C$9),OR('Tableau de bord'!$C$10="",E378='Tableau de bord'!$C$10),OR('Tableau de bord'!$C$11="",G378='Tableau de bord'!$C$11),OR('Tableau de bord'!$C$12="",H378='Tableau de bord'!$C$12),OR('Tableau de bord'!$C$13="",J378='Tableau de bord'!$C$13),OR('Tableau de bord'!$C$14="",N378='Tableau de bord'!$C$14),OR('Tableau de bord'!$C$15="",M378='Tableau de bord'!$C$15),OR('Tableau de bord'!$C$16="",O378='Tableau de bord'!$C$16),OR('Tableau de bord'!$C$17="",AD378='Tableau de bord'!$C$17)),1,0)</f>
        <v/>
      </c>
      <c r="AR378" s="7">
        <f>IF(AND(A378&lt;&gt;"",AP378&lt;&gt;""),IF(AND(AP378&gt;='Tableau de bord'!$C$5,AP378&lt;'Tableau de bord'!$C$6+1),1,0),0)</f>
        <v/>
      </c>
      <c r="AS378" s="7">
        <f>IF(AND(AQ378=1,AR378=1),1,0)</f>
        <v/>
      </c>
      <c r="AT378" s="7">
        <f>IF(AND(AS378=1,J378="Corrective"),1,0)</f>
        <v/>
      </c>
      <c r="AU378" s="7">
        <f>IF(AND(AS378=1,J378="Préventive"),1,0)</f>
        <v/>
      </c>
      <c r="AV378" s="7">
        <f>IF(AND(AS378=1,Q378="Oui"),1,0)</f>
        <v/>
      </c>
      <c r="AW378" s="21">
        <f>IF(AND(AV378=1,AJ378&lt;&gt;""),AJ378,0)</f>
        <v/>
      </c>
      <c r="AX378" s="21">
        <f>IF(AND(AS378=1,Y378&lt;&gt;""),Y378,0)</f>
        <v/>
      </c>
      <c r="AY378" s="22">
        <f>IF(AND(AS378=1,AH378&lt;&gt;""),AH378,0)</f>
        <v/>
      </c>
      <c r="AZ378" s="22">
        <f>IF(AS378=1,SUM(AE378:AF378),0)</f>
        <v/>
      </c>
      <c r="BA378" s="22">
        <f>IF(AND(AS378=1,AC378="Hors forfait"),AY378,0)</f>
        <v/>
      </c>
      <c r="BB378" s="7">
        <f>IF(AND(AS378=1,AK378&lt;&gt;""),1,0)</f>
        <v/>
      </c>
      <c r="BC378" s="7">
        <f>IF(AND(BB378=1,AK378="Oui"),1,0)</f>
        <v/>
      </c>
      <c r="BD378" s="7">
        <f>IF(AND(AS378=1,AL378&lt;&gt;""),1,0)</f>
        <v/>
      </c>
      <c r="BE378" s="7">
        <f>IF(AND(BD378=1,AL378="Oui"),1,0)</f>
        <v/>
      </c>
      <c r="BF378" s="7">
        <f>IF(AND(AQ378=1,AM378="Non"),1,0)</f>
        <v/>
      </c>
      <c r="BG378" s="21">
        <f>IF(AND(BF378=1,Z378&lt;&gt;""),Z378,0)</f>
        <v/>
      </c>
      <c r="BH378" s="7">
        <f>IF(AND(BF378=1,AN378="Oui"),1,0)</f>
        <v/>
      </c>
      <c r="BI378" s="7">
        <f>IF(AS378=1,N378,"")</f>
        <v/>
      </c>
      <c r="BJ378" s="7">
        <f>IF(BF378=1,N378,"")</f>
        <v/>
      </c>
      <c r="BK378" s="7">
        <f>IF(BF378=1,M378,"")</f>
        <v/>
      </c>
      <c r="BL378" s="7">
        <f>IF(AR378=1,D378&amp;" | "&amp;J378,"")</f>
        <v/>
      </c>
      <c r="BM378" s="7">
        <f>IF(AND(AR378=1,AL378="Non"),D378,"")</f>
        <v/>
      </c>
      <c r="BN378" s="7">
        <f>IF(OR(AO378="",AO378="OK"),0,1)</f>
        <v/>
      </c>
    </row>
    <row r="379" ht="18" customHeight="1">
      <c r="A379" s="7" t="n"/>
      <c r="B379" s="7" t="n"/>
      <c r="C379" s="7" t="n"/>
      <c r="D379" s="7" t="n"/>
      <c r="E379" s="7" t="n"/>
      <c r="F379" s="7" t="n"/>
      <c r="G379" s="7" t="n"/>
      <c r="H379" s="7" t="n"/>
      <c r="I379" s="7" t="n"/>
      <c r="J379" s="7" t="n"/>
      <c r="K379" s="7" t="n"/>
      <c r="L379" s="7" t="n"/>
      <c r="M379" s="7" t="n"/>
      <c r="N379" s="7" t="n"/>
      <c r="O379" s="7" t="n"/>
      <c r="P379" s="7" t="n"/>
      <c r="Q379" s="7" t="n"/>
      <c r="R379" s="20" t="n"/>
      <c r="S379" s="16" t="n"/>
      <c r="T379" s="20" t="n"/>
      <c r="U379" s="20" t="n"/>
      <c r="V379" s="16" t="n"/>
      <c r="W379" s="16" t="n"/>
      <c r="X379" s="21" t="n"/>
      <c r="Y379" s="21" t="n"/>
      <c r="Z379" s="21" t="n"/>
      <c r="AA379" s="21" t="n"/>
      <c r="AB379" s="21" t="n"/>
      <c r="AC379" s="7" t="n"/>
      <c r="AD379" s="7" t="n"/>
      <c r="AE379" s="22" t="n"/>
      <c r="AF379" s="22" t="n"/>
      <c r="AG379" s="22" t="n"/>
      <c r="AH379" s="22">
        <f>IF(A379="","",SUM(AE379:AG379))</f>
        <v/>
      </c>
      <c r="AI379" s="21">
        <f>IF(AND(R379&lt;&gt;"",T379&lt;&gt;""),(T379-R379)*24,"")</f>
        <v/>
      </c>
      <c r="AJ379" s="21">
        <f>IF(AND(R379&lt;&gt;"",U379&lt;&gt;""),(U379-R379)*24,"")</f>
        <v/>
      </c>
      <c r="AK379" s="7">
        <f>IF(OR(AA379="",AI379=""),"",IF(AI379&lt;=AA379,"Oui","Non"))</f>
        <v/>
      </c>
      <c r="AL379" s="7">
        <f>IF(OR(AB379="",AJ379=""),"",IF(AJ379&lt;=AB379,"Oui","Non"))</f>
        <v/>
      </c>
      <c r="AM379" s="7">
        <f>IF(A379="","",IF(OR(N379="Réalisé",N379="Clôturé"),"Oui","Non"))</f>
        <v/>
      </c>
      <c r="AN379" s="7">
        <f>IF(AM379="","",IF(AND(AM379="Non",S379&lt;&gt;"",S379&lt;'Tableau de bord'!$C$7),"Oui","Non"))</f>
        <v/>
      </c>
      <c r="AO379" s="7">
        <f>IF(A379="","",IF(COUNTIF($A$5:$A$504,A379)&gt;1,"N° d’OT en double",IF(COUNTIF('Sites et équipements'!$D$5:$D$204,F379)=0,"Code installation inconnu",IF(OR(D379="",J379="",N379="",M379=""),"Champ obligatoire manquant",IF(AND(R379="",S379=""),"Date de demande ou planifiée manquante",IF(AND(AM379="Oui",V379=""),"Date de réalisation manquante",IF(AND(N379="Clôturé",W379=""),"Date de clôture manquante",IF(OR(AND(T379&lt;&gt;"",R379&lt;&gt;"",T379&lt;R379),AND(U379&lt;&gt;"",T379&lt;&gt;"",U379&lt;T379)),"Chronologie incohérente",IF(AND(Q379="Oui",U379=""),"Rétablissement non daté","OK")))))))))</f>
        <v/>
      </c>
      <c r="AP379" s="16">
        <f>IF(R379&lt;&gt;"",R379,IF(S379&lt;&gt;"",S379,""))</f>
        <v/>
      </c>
      <c r="AQ379" s="7">
        <f>IF(AND(A379&lt;&gt;"",OR('Tableau de bord'!$C$9="",D379='Tableau de bord'!$C$9),OR('Tableau de bord'!$C$10="",E379='Tableau de bord'!$C$10),OR('Tableau de bord'!$C$11="",G379='Tableau de bord'!$C$11),OR('Tableau de bord'!$C$12="",H379='Tableau de bord'!$C$12),OR('Tableau de bord'!$C$13="",J379='Tableau de bord'!$C$13),OR('Tableau de bord'!$C$14="",N379='Tableau de bord'!$C$14),OR('Tableau de bord'!$C$15="",M379='Tableau de bord'!$C$15),OR('Tableau de bord'!$C$16="",O379='Tableau de bord'!$C$16),OR('Tableau de bord'!$C$17="",AD379='Tableau de bord'!$C$17)),1,0)</f>
        <v/>
      </c>
      <c r="AR379" s="7">
        <f>IF(AND(A379&lt;&gt;"",AP379&lt;&gt;""),IF(AND(AP379&gt;='Tableau de bord'!$C$5,AP379&lt;'Tableau de bord'!$C$6+1),1,0),0)</f>
        <v/>
      </c>
      <c r="AS379" s="7">
        <f>IF(AND(AQ379=1,AR379=1),1,0)</f>
        <v/>
      </c>
      <c r="AT379" s="7">
        <f>IF(AND(AS379=1,J379="Corrective"),1,0)</f>
        <v/>
      </c>
      <c r="AU379" s="7">
        <f>IF(AND(AS379=1,J379="Préventive"),1,0)</f>
        <v/>
      </c>
      <c r="AV379" s="7">
        <f>IF(AND(AS379=1,Q379="Oui"),1,0)</f>
        <v/>
      </c>
      <c r="AW379" s="21">
        <f>IF(AND(AV379=1,AJ379&lt;&gt;""),AJ379,0)</f>
        <v/>
      </c>
      <c r="AX379" s="21">
        <f>IF(AND(AS379=1,Y379&lt;&gt;""),Y379,0)</f>
        <v/>
      </c>
      <c r="AY379" s="22">
        <f>IF(AND(AS379=1,AH379&lt;&gt;""),AH379,0)</f>
        <v/>
      </c>
      <c r="AZ379" s="22">
        <f>IF(AS379=1,SUM(AE379:AF379),0)</f>
        <v/>
      </c>
      <c r="BA379" s="22">
        <f>IF(AND(AS379=1,AC379="Hors forfait"),AY379,0)</f>
        <v/>
      </c>
      <c r="BB379" s="7">
        <f>IF(AND(AS379=1,AK379&lt;&gt;""),1,0)</f>
        <v/>
      </c>
      <c r="BC379" s="7">
        <f>IF(AND(BB379=1,AK379="Oui"),1,0)</f>
        <v/>
      </c>
      <c r="BD379" s="7">
        <f>IF(AND(AS379=1,AL379&lt;&gt;""),1,0)</f>
        <v/>
      </c>
      <c r="BE379" s="7">
        <f>IF(AND(BD379=1,AL379="Oui"),1,0)</f>
        <v/>
      </c>
      <c r="BF379" s="7">
        <f>IF(AND(AQ379=1,AM379="Non"),1,0)</f>
        <v/>
      </c>
      <c r="BG379" s="21">
        <f>IF(AND(BF379=1,Z379&lt;&gt;""),Z379,0)</f>
        <v/>
      </c>
      <c r="BH379" s="7">
        <f>IF(AND(BF379=1,AN379="Oui"),1,0)</f>
        <v/>
      </c>
      <c r="BI379" s="7">
        <f>IF(AS379=1,N379,"")</f>
        <v/>
      </c>
      <c r="BJ379" s="7">
        <f>IF(BF379=1,N379,"")</f>
        <v/>
      </c>
      <c r="BK379" s="7">
        <f>IF(BF379=1,M379,"")</f>
        <v/>
      </c>
      <c r="BL379" s="7">
        <f>IF(AR379=1,D379&amp;" | "&amp;J379,"")</f>
        <v/>
      </c>
      <c r="BM379" s="7">
        <f>IF(AND(AR379=1,AL379="Non"),D379,"")</f>
        <v/>
      </c>
      <c r="BN379" s="7">
        <f>IF(OR(AO379="",AO379="OK"),0,1)</f>
        <v/>
      </c>
    </row>
    <row r="380" ht="18" customHeight="1">
      <c r="A380" s="7" t="n"/>
      <c r="B380" s="7" t="n"/>
      <c r="C380" s="7" t="n"/>
      <c r="D380" s="7" t="n"/>
      <c r="E380" s="7" t="n"/>
      <c r="F380" s="7" t="n"/>
      <c r="G380" s="7" t="n"/>
      <c r="H380" s="7" t="n"/>
      <c r="I380" s="7" t="n"/>
      <c r="J380" s="7" t="n"/>
      <c r="K380" s="7" t="n"/>
      <c r="L380" s="7" t="n"/>
      <c r="M380" s="7" t="n"/>
      <c r="N380" s="7" t="n"/>
      <c r="O380" s="7" t="n"/>
      <c r="P380" s="7" t="n"/>
      <c r="Q380" s="7" t="n"/>
      <c r="R380" s="20" t="n"/>
      <c r="S380" s="16" t="n"/>
      <c r="T380" s="20" t="n"/>
      <c r="U380" s="20" t="n"/>
      <c r="V380" s="16" t="n"/>
      <c r="W380" s="16" t="n"/>
      <c r="X380" s="21" t="n"/>
      <c r="Y380" s="21" t="n"/>
      <c r="Z380" s="21" t="n"/>
      <c r="AA380" s="21" t="n"/>
      <c r="AB380" s="21" t="n"/>
      <c r="AC380" s="7" t="n"/>
      <c r="AD380" s="7" t="n"/>
      <c r="AE380" s="22" t="n"/>
      <c r="AF380" s="22" t="n"/>
      <c r="AG380" s="22" t="n"/>
      <c r="AH380" s="22">
        <f>IF(A380="","",SUM(AE380:AG380))</f>
        <v/>
      </c>
      <c r="AI380" s="21">
        <f>IF(AND(R380&lt;&gt;"",T380&lt;&gt;""),(T380-R380)*24,"")</f>
        <v/>
      </c>
      <c r="AJ380" s="21">
        <f>IF(AND(R380&lt;&gt;"",U380&lt;&gt;""),(U380-R380)*24,"")</f>
        <v/>
      </c>
      <c r="AK380" s="7">
        <f>IF(OR(AA380="",AI380=""),"",IF(AI380&lt;=AA380,"Oui","Non"))</f>
        <v/>
      </c>
      <c r="AL380" s="7">
        <f>IF(OR(AB380="",AJ380=""),"",IF(AJ380&lt;=AB380,"Oui","Non"))</f>
        <v/>
      </c>
      <c r="AM380" s="7">
        <f>IF(A380="","",IF(OR(N380="Réalisé",N380="Clôturé"),"Oui","Non"))</f>
        <v/>
      </c>
      <c r="AN380" s="7">
        <f>IF(AM380="","",IF(AND(AM380="Non",S380&lt;&gt;"",S380&lt;'Tableau de bord'!$C$7),"Oui","Non"))</f>
        <v/>
      </c>
      <c r="AO380" s="7">
        <f>IF(A380="","",IF(COUNTIF($A$5:$A$504,A380)&gt;1,"N° d’OT en double",IF(COUNTIF('Sites et équipements'!$D$5:$D$204,F380)=0,"Code installation inconnu",IF(OR(D380="",J380="",N380="",M380=""),"Champ obligatoire manquant",IF(AND(R380="",S380=""),"Date de demande ou planifiée manquante",IF(AND(AM380="Oui",V380=""),"Date de réalisation manquante",IF(AND(N380="Clôturé",W380=""),"Date de clôture manquante",IF(OR(AND(T380&lt;&gt;"",R380&lt;&gt;"",T380&lt;R380),AND(U380&lt;&gt;"",T380&lt;&gt;"",U380&lt;T380)),"Chronologie incohérente",IF(AND(Q380="Oui",U380=""),"Rétablissement non daté","OK")))))))))</f>
        <v/>
      </c>
      <c r="AP380" s="16">
        <f>IF(R380&lt;&gt;"",R380,IF(S380&lt;&gt;"",S380,""))</f>
        <v/>
      </c>
      <c r="AQ380" s="7">
        <f>IF(AND(A380&lt;&gt;"",OR('Tableau de bord'!$C$9="",D380='Tableau de bord'!$C$9),OR('Tableau de bord'!$C$10="",E380='Tableau de bord'!$C$10),OR('Tableau de bord'!$C$11="",G380='Tableau de bord'!$C$11),OR('Tableau de bord'!$C$12="",H380='Tableau de bord'!$C$12),OR('Tableau de bord'!$C$13="",J380='Tableau de bord'!$C$13),OR('Tableau de bord'!$C$14="",N380='Tableau de bord'!$C$14),OR('Tableau de bord'!$C$15="",M380='Tableau de bord'!$C$15),OR('Tableau de bord'!$C$16="",O380='Tableau de bord'!$C$16),OR('Tableau de bord'!$C$17="",AD380='Tableau de bord'!$C$17)),1,0)</f>
        <v/>
      </c>
      <c r="AR380" s="7">
        <f>IF(AND(A380&lt;&gt;"",AP380&lt;&gt;""),IF(AND(AP380&gt;='Tableau de bord'!$C$5,AP380&lt;'Tableau de bord'!$C$6+1),1,0),0)</f>
        <v/>
      </c>
      <c r="AS380" s="7">
        <f>IF(AND(AQ380=1,AR380=1),1,0)</f>
        <v/>
      </c>
      <c r="AT380" s="7">
        <f>IF(AND(AS380=1,J380="Corrective"),1,0)</f>
        <v/>
      </c>
      <c r="AU380" s="7">
        <f>IF(AND(AS380=1,J380="Préventive"),1,0)</f>
        <v/>
      </c>
      <c r="AV380" s="7">
        <f>IF(AND(AS380=1,Q380="Oui"),1,0)</f>
        <v/>
      </c>
      <c r="AW380" s="21">
        <f>IF(AND(AV380=1,AJ380&lt;&gt;""),AJ380,0)</f>
        <v/>
      </c>
      <c r="AX380" s="21">
        <f>IF(AND(AS380=1,Y380&lt;&gt;""),Y380,0)</f>
        <v/>
      </c>
      <c r="AY380" s="22">
        <f>IF(AND(AS380=1,AH380&lt;&gt;""),AH380,0)</f>
        <v/>
      </c>
      <c r="AZ380" s="22">
        <f>IF(AS380=1,SUM(AE380:AF380),0)</f>
        <v/>
      </c>
      <c r="BA380" s="22">
        <f>IF(AND(AS380=1,AC380="Hors forfait"),AY380,0)</f>
        <v/>
      </c>
      <c r="BB380" s="7">
        <f>IF(AND(AS380=1,AK380&lt;&gt;""),1,0)</f>
        <v/>
      </c>
      <c r="BC380" s="7">
        <f>IF(AND(BB380=1,AK380="Oui"),1,0)</f>
        <v/>
      </c>
      <c r="BD380" s="7">
        <f>IF(AND(AS380=1,AL380&lt;&gt;""),1,0)</f>
        <v/>
      </c>
      <c r="BE380" s="7">
        <f>IF(AND(BD380=1,AL380="Oui"),1,0)</f>
        <v/>
      </c>
      <c r="BF380" s="7">
        <f>IF(AND(AQ380=1,AM380="Non"),1,0)</f>
        <v/>
      </c>
      <c r="BG380" s="21">
        <f>IF(AND(BF380=1,Z380&lt;&gt;""),Z380,0)</f>
        <v/>
      </c>
      <c r="BH380" s="7">
        <f>IF(AND(BF380=1,AN380="Oui"),1,0)</f>
        <v/>
      </c>
      <c r="BI380" s="7">
        <f>IF(AS380=1,N380,"")</f>
        <v/>
      </c>
      <c r="BJ380" s="7">
        <f>IF(BF380=1,N380,"")</f>
        <v/>
      </c>
      <c r="BK380" s="7">
        <f>IF(BF380=1,M380,"")</f>
        <v/>
      </c>
      <c r="BL380" s="7">
        <f>IF(AR380=1,D380&amp;" | "&amp;J380,"")</f>
        <v/>
      </c>
      <c r="BM380" s="7">
        <f>IF(AND(AR380=1,AL380="Non"),D380,"")</f>
        <v/>
      </c>
      <c r="BN380" s="7">
        <f>IF(OR(AO380="",AO380="OK"),0,1)</f>
        <v/>
      </c>
    </row>
    <row r="381" ht="18" customHeight="1">
      <c r="A381" s="7" t="n"/>
      <c r="B381" s="7" t="n"/>
      <c r="C381" s="7" t="n"/>
      <c r="D381" s="7" t="n"/>
      <c r="E381" s="7" t="n"/>
      <c r="F381" s="7" t="n"/>
      <c r="G381" s="7" t="n"/>
      <c r="H381" s="7" t="n"/>
      <c r="I381" s="7" t="n"/>
      <c r="J381" s="7" t="n"/>
      <c r="K381" s="7" t="n"/>
      <c r="L381" s="7" t="n"/>
      <c r="M381" s="7" t="n"/>
      <c r="N381" s="7" t="n"/>
      <c r="O381" s="7" t="n"/>
      <c r="P381" s="7" t="n"/>
      <c r="Q381" s="7" t="n"/>
      <c r="R381" s="20" t="n"/>
      <c r="S381" s="16" t="n"/>
      <c r="T381" s="20" t="n"/>
      <c r="U381" s="20" t="n"/>
      <c r="V381" s="16" t="n"/>
      <c r="W381" s="16" t="n"/>
      <c r="X381" s="21" t="n"/>
      <c r="Y381" s="21" t="n"/>
      <c r="Z381" s="21" t="n"/>
      <c r="AA381" s="21" t="n"/>
      <c r="AB381" s="21" t="n"/>
      <c r="AC381" s="7" t="n"/>
      <c r="AD381" s="7" t="n"/>
      <c r="AE381" s="22" t="n"/>
      <c r="AF381" s="22" t="n"/>
      <c r="AG381" s="22" t="n"/>
      <c r="AH381" s="22">
        <f>IF(A381="","",SUM(AE381:AG381))</f>
        <v/>
      </c>
      <c r="AI381" s="21">
        <f>IF(AND(R381&lt;&gt;"",T381&lt;&gt;""),(T381-R381)*24,"")</f>
        <v/>
      </c>
      <c r="AJ381" s="21">
        <f>IF(AND(R381&lt;&gt;"",U381&lt;&gt;""),(U381-R381)*24,"")</f>
        <v/>
      </c>
      <c r="AK381" s="7">
        <f>IF(OR(AA381="",AI381=""),"",IF(AI381&lt;=AA381,"Oui","Non"))</f>
        <v/>
      </c>
      <c r="AL381" s="7">
        <f>IF(OR(AB381="",AJ381=""),"",IF(AJ381&lt;=AB381,"Oui","Non"))</f>
        <v/>
      </c>
      <c r="AM381" s="7">
        <f>IF(A381="","",IF(OR(N381="Réalisé",N381="Clôturé"),"Oui","Non"))</f>
        <v/>
      </c>
      <c r="AN381" s="7">
        <f>IF(AM381="","",IF(AND(AM381="Non",S381&lt;&gt;"",S381&lt;'Tableau de bord'!$C$7),"Oui","Non"))</f>
        <v/>
      </c>
      <c r="AO381" s="7">
        <f>IF(A381="","",IF(COUNTIF($A$5:$A$504,A381)&gt;1,"N° d’OT en double",IF(COUNTIF('Sites et équipements'!$D$5:$D$204,F381)=0,"Code installation inconnu",IF(OR(D381="",J381="",N381="",M381=""),"Champ obligatoire manquant",IF(AND(R381="",S381=""),"Date de demande ou planifiée manquante",IF(AND(AM381="Oui",V381=""),"Date de réalisation manquante",IF(AND(N381="Clôturé",W381=""),"Date de clôture manquante",IF(OR(AND(T381&lt;&gt;"",R381&lt;&gt;"",T381&lt;R381),AND(U381&lt;&gt;"",T381&lt;&gt;"",U381&lt;T381)),"Chronologie incohérente",IF(AND(Q381="Oui",U381=""),"Rétablissement non daté","OK")))))))))</f>
        <v/>
      </c>
      <c r="AP381" s="16">
        <f>IF(R381&lt;&gt;"",R381,IF(S381&lt;&gt;"",S381,""))</f>
        <v/>
      </c>
      <c r="AQ381" s="7">
        <f>IF(AND(A381&lt;&gt;"",OR('Tableau de bord'!$C$9="",D381='Tableau de bord'!$C$9),OR('Tableau de bord'!$C$10="",E381='Tableau de bord'!$C$10),OR('Tableau de bord'!$C$11="",G381='Tableau de bord'!$C$11),OR('Tableau de bord'!$C$12="",H381='Tableau de bord'!$C$12),OR('Tableau de bord'!$C$13="",J381='Tableau de bord'!$C$13),OR('Tableau de bord'!$C$14="",N381='Tableau de bord'!$C$14),OR('Tableau de bord'!$C$15="",M381='Tableau de bord'!$C$15),OR('Tableau de bord'!$C$16="",O381='Tableau de bord'!$C$16),OR('Tableau de bord'!$C$17="",AD381='Tableau de bord'!$C$17)),1,0)</f>
        <v/>
      </c>
      <c r="AR381" s="7">
        <f>IF(AND(A381&lt;&gt;"",AP381&lt;&gt;""),IF(AND(AP381&gt;='Tableau de bord'!$C$5,AP381&lt;'Tableau de bord'!$C$6+1),1,0),0)</f>
        <v/>
      </c>
      <c r="AS381" s="7">
        <f>IF(AND(AQ381=1,AR381=1),1,0)</f>
        <v/>
      </c>
      <c r="AT381" s="7">
        <f>IF(AND(AS381=1,J381="Corrective"),1,0)</f>
        <v/>
      </c>
      <c r="AU381" s="7">
        <f>IF(AND(AS381=1,J381="Préventive"),1,0)</f>
        <v/>
      </c>
      <c r="AV381" s="7">
        <f>IF(AND(AS381=1,Q381="Oui"),1,0)</f>
        <v/>
      </c>
      <c r="AW381" s="21">
        <f>IF(AND(AV381=1,AJ381&lt;&gt;""),AJ381,0)</f>
        <v/>
      </c>
      <c r="AX381" s="21">
        <f>IF(AND(AS381=1,Y381&lt;&gt;""),Y381,0)</f>
        <v/>
      </c>
      <c r="AY381" s="22">
        <f>IF(AND(AS381=1,AH381&lt;&gt;""),AH381,0)</f>
        <v/>
      </c>
      <c r="AZ381" s="22">
        <f>IF(AS381=1,SUM(AE381:AF381),0)</f>
        <v/>
      </c>
      <c r="BA381" s="22">
        <f>IF(AND(AS381=1,AC381="Hors forfait"),AY381,0)</f>
        <v/>
      </c>
      <c r="BB381" s="7">
        <f>IF(AND(AS381=1,AK381&lt;&gt;""),1,0)</f>
        <v/>
      </c>
      <c r="BC381" s="7">
        <f>IF(AND(BB381=1,AK381="Oui"),1,0)</f>
        <v/>
      </c>
      <c r="BD381" s="7">
        <f>IF(AND(AS381=1,AL381&lt;&gt;""),1,0)</f>
        <v/>
      </c>
      <c r="BE381" s="7">
        <f>IF(AND(BD381=1,AL381="Oui"),1,0)</f>
        <v/>
      </c>
      <c r="BF381" s="7">
        <f>IF(AND(AQ381=1,AM381="Non"),1,0)</f>
        <v/>
      </c>
      <c r="BG381" s="21">
        <f>IF(AND(BF381=1,Z381&lt;&gt;""),Z381,0)</f>
        <v/>
      </c>
      <c r="BH381" s="7">
        <f>IF(AND(BF381=1,AN381="Oui"),1,0)</f>
        <v/>
      </c>
      <c r="BI381" s="7">
        <f>IF(AS381=1,N381,"")</f>
        <v/>
      </c>
      <c r="BJ381" s="7">
        <f>IF(BF381=1,N381,"")</f>
        <v/>
      </c>
      <c r="BK381" s="7">
        <f>IF(BF381=1,M381,"")</f>
        <v/>
      </c>
      <c r="BL381" s="7">
        <f>IF(AR381=1,D381&amp;" | "&amp;J381,"")</f>
        <v/>
      </c>
      <c r="BM381" s="7">
        <f>IF(AND(AR381=1,AL381="Non"),D381,"")</f>
        <v/>
      </c>
      <c r="BN381" s="7">
        <f>IF(OR(AO381="",AO381="OK"),0,1)</f>
        <v/>
      </c>
    </row>
    <row r="382" ht="18" customHeight="1">
      <c r="A382" s="7" t="n"/>
      <c r="B382" s="7" t="n"/>
      <c r="C382" s="7" t="n"/>
      <c r="D382" s="7" t="n"/>
      <c r="E382" s="7" t="n"/>
      <c r="F382" s="7" t="n"/>
      <c r="G382" s="7" t="n"/>
      <c r="H382" s="7" t="n"/>
      <c r="I382" s="7" t="n"/>
      <c r="J382" s="7" t="n"/>
      <c r="K382" s="7" t="n"/>
      <c r="L382" s="7" t="n"/>
      <c r="M382" s="7" t="n"/>
      <c r="N382" s="7" t="n"/>
      <c r="O382" s="7" t="n"/>
      <c r="P382" s="7" t="n"/>
      <c r="Q382" s="7" t="n"/>
      <c r="R382" s="20" t="n"/>
      <c r="S382" s="16" t="n"/>
      <c r="T382" s="20" t="n"/>
      <c r="U382" s="20" t="n"/>
      <c r="V382" s="16" t="n"/>
      <c r="W382" s="16" t="n"/>
      <c r="X382" s="21" t="n"/>
      <c r="Y382" s="21" t="n"/>
      <c r="Z382" s="21" t="n"/>
      <c r="AA382" s="21" t="n"/>
      <c r="AB382" s="21" t="n"/>
      <c r="AC382" s="7" t="n"/>
      <c r="AD382" s="7" t="n"/>
      <c r="AE382" s="22" t="n"/>
      <c r="AF382" s="22" t="n"/>
      <c r="AG382" s="22" t="n"/>
      <c r="AH382" s="22">
        <f>IF(A382="","",SUM(AE382:AG382))</f>
        <v/>
      </c>
      <c r="AI382" s="21">
        <f>IF(AND(R382&lt;&gt;"",T382&lt;&gt;""),(T382-R382)*24,"")</f>
        <v/>
      </c>
      <c r="AJ382" s="21">
        <f>IF(AND(R382&lt;&gt;"",U382&lt;&gt;""),(U382-R382)*24,"")</f>
        <v/>
      </c>
      <c r="AK382" s="7">
        <f>IF(OR(AA382="",AI382=""),"",IF(AI382&lt;=AA382,"Oui","Non"))</f>
        <v/>
      </c>
      <c r="AL382" s="7">
        <f>IF(OR(AB382="",AJ382=""),"",IF(AJ382&lt;=AB382,"Oui","Non"))</f>
        <v/>
      </c>
      <c r="AM382" s="7">
        <f>IF(A382="","",IF(OR(N382="Réalisé",N382="Clôturé"),"Oui","Non"))</f>
        <v/>
      </c>
      <c r="AN382" s="7">
        <f>IF(AM382="","",IF(AND(AM382="Non",S382&lt;&gt;"",S382&lt;'Tableau de bord'!$C$7),"Oui","Non"))</f>
        <v/>
      </c>
      <c r="AO382" s="7">
        <f>IF(A382="","",IF(COUNTIF($A$5:$A$504,A382)&gt;1,"N° d’OT en double",IF(COUNTIF('Sites et équipements'!$D$5:$D$204,F382)=0,"Code installation inconnu",IF(OR(D382="",J382="",N382="",M382=""),"Champ obligatoire manquant",IF(AND(R382="",S382=""),"Date de demande ou planifiée manquante",IF(AND(AM382="Oui",V382=""),"Date de réalisation manquante",IF(AND(N382="Clôturé",W382=""),"Date de clôture manquante",IF(OR(AND(T382&lt;&gt;"",R382&lt;&gt;"",T382&lt;R382),AND(U382&lt;&gt;"",T382&lt;&gt;"",U382&lt;T382)),"Chronologie incohérente",IF(AND(Q382="Oui",U382=""),"Rétablissement non daté","OK")))))))))</f>
        <v/>
      </c>
      <c r="AP382" s="16">
        <f>IF(R382&lt;&gt;"",R382,IF(S382&lt;&gt;"",S382,""))</f>
        <v/>
      </c>
      <c r="AQ382" s="7">
        <f>IF(AND(A382&lt;&gt;"",OR('Tableau de bord'!$C$9="",D382='Tableau de bord'!$C$9),OR('Tableau de bord'!$C$10="",E382='Tableau de bord'!$C$10),OR('Tableau de bord'!$C$11="",G382='Tableau de bord'!$C$11),OR('Tableau de bord'!$C$12="",H382='Tableau de bord'!$C$12),OR('Tableau de bord'!$C$13="",J382='Tableau de bord'!$C$13),OR('Tableau de bord'!$C$14="",N382='Tableau de bord'!$C$14),OR('Tableau de bord'!$C$15="",M382='Tableau de bord'!$C$15),OR('Tableau de bord'!$C$16="",O382='Tableau de bord'!$C$16),OR('Tableau de bord'!$C$17="",AD382='Tableau de bord'!$C$17)),1,0)</f>
        <v/>
      </c>
      <c r="AR382" s="7">
        <f>IF(AND(A382&lt;&gt;"",AP382&lt;&gt;""),IF(AND(AP382&gt;='Tableau de bord'!$C$5,AP382&lt;'Tableau de bord'!$C$6+1),1,0),0)</f>
        <v/>
      </c>
      <c r="AS382" s="7">
        <f>IF(AND(AQ382=1,AR382=1),1,0)</f>
        <v/>
      </c>
      <c r="AT382" s="7">
        <f>IF(AND(AS382=1,J382="Corrective"),1,0)</f>
        <v/>
      </c>
      <c r="AU382" s="7">
        <f>IF(AND(AS382=1,J382="Préventive"),1,0)</f>
        <v/>
      </c>
      <c r="AV382" s="7">
        <f>IF(AND(AS382=1,Q382="Oui"),1,0)</f>
        <v/>
      </c>
      <c r="AW382" s="21">
        <f>IF(AND(AV382=1,AJ382&lt;&gt;""),AJ382,0)</f>
        <v/>
      </c>
      <c r="AX382" s="21">
        <f>IF(AND(AS382=1,Y382&lt;&gt;""),Y382,0)</f>
        <v/>
      </c>
      <c r="AY382" s="22">
        <f>IF(AND(AS382=1,AH382&lt;&gt;""),AH382,0)</f>
        <v/>
      </c>
      <c r="AZ382" s="22">
        <f>IF(AS382=1,SUM(AE382:AF382),0)</f>
        <v/>
      </c>
      <c r="BA382" s="22">
        <f>IF(AND(AS382=1,AC382="Hors forfait"),AY382,0)</f>
        <v/>
      </c>
      <c r="BB382" s="7">
        <f>IF(AND(AS382=1,AK382&lt;&gt;""),1,0)</f>
        <v/>
      </c>
      <c r="BC382" s="7">
        <f>IF(AND(BB382=1,AK382="Oui"),1,0)</f>
        <v/>
      </c>
      <c r="BD382" s="7">
        <f>IF(AND(AS382=1,AL382&lt;&gt;""),1,0)</f>
        <v/>
      </c>
      <c r="BE382" s="7">
        <f>IF(AND(BD382=1,AL382="Oui"),1,0)</f>
        <v/>
      </c>
      <c r="BF382" s="7">
        <f>IF(AND(AQ382=1,AM382="Non"),1,0)</f>
        <v/>
      </c>
      <c r="BG382" s="21">
        <f>IF(AND(BF382=1,Z382&lt;&gt;""),Z382,0)</f>
        <v/>
      </c>
      <c r="BH382" s="7">
        <f>IF(AND(BF382=1,AN382="Oui"),1,0)</f>
        <v/>
      </c>
      <c r="BI382" s="7">
        <f>IF(AS382=1,N382,"")</f>
        <v/>
      </c>
      <c r="BJ382" s="7">
        <f>IF(BF382=1,N382,"")</f>
        <v/>
      </c>
      <c r="BK382" s="7">
        <f>IF(BF382=1,M382,"")</f>
        <v/>
      </c>
      <c r="BL382" s="7">
        <f>IF(AR382=1,D382&amp;" | "&amp;J382,"")</f>
        <v/>
      </c>
      <c r="BM382" s="7">
        <f>IF(AND(AR382=1,AL382="Non"),D382,"")</f>
        <v/>
      </c>
      <c r="BN382" s="7">
        <f>IF(OR(AO382="",AO382="OK"),0,1)</f>
        <v/>
      </c>
    </row>
    <row r="383" ht="18" customHeight="1">
      <c r="A383" s="7" t="n"/>
      <c r="B383" s="7" t="n"/>
      <c r="C383" s="7" t="n"/>
      <c r="D383" s="7" t="n"/>
      <c r="E383" s="7" t="n"/>
      <c r="F383" s="7" t="n"/>
      <c r="G383" s="7" t="n"/>
      <c r="H383" s="7" t="n"/>
      <c r="I383" s="7" t="n"/>
      <c r="J383" s="7" t="n"/>
      <c r="K383" s="7" t="n"/>
      <c r="L383" s="7" t="n"/>
      <c r="M383" s="7" t="n"/>
      <c r="N383" s="7" t="n"/>
      <c r="O383" s="7" t="n"/>
      <c r="P383" s="7" t="n"/>
      <c r="Q383" s="7" t="n"/>
      <c r="R383" s="20" t="n"/>
      <c r="S383" s="16" t="n"/>
      <c r="T383" s="20" t="n"/>
      <c r="U383" s="20" t="n"/>
      <c r="V383" s="16" t="n"/>
      <c r="W383" s="16" t="n"/>
      <c r="X383" s="21" t="n"/>
      <c r="Y383" s="21" t="n"/>
      <c r="Z383" s="21" t="n"/>
      <c r="AA383" s="21" t="n"/>
      <c r="AB383" s="21" t="n"/>
      <c r="AC383" s="7" t="n"/>
      <c r="AD383" s="7" t="n"/>
      <c r="AE383" s="22" t="n"/>
      <c r="AF383" s="22" t="n"/>
      <c r="AG383" s="22" t="n"/>
      <c r="AH383" s="22">
        <f>IF(A383="","",SUM(AE383:AG383))</f>
        <v/>
      </c>
      <c r="AI383" s="21">
        <f>IF(AND(R383&lt;&gt;"",T383&lt;&gt;""),(T383-R383)*24,"")</f>
        <v/>
      </c>
      <c r="AJ383" s="21">
        <f>IF(AND(R383&lt;&gt;"",U383&lt;&gt;""),(U383-R383)*24,"")</f>
        <v/>
      </c>
      <c r="AK383" s="7">
        <f>IF(OR(AA383="",AI383=""),"",IF(AI383&lt;=AA383,"Oui","Non"))</f>
        <v/>
      </c>
      <c r="AL383" s="7">
        <f>IF(OR(AB383="",AJ383=""),"",IF(AJ383&lt;=AB383,"Oui","Non"))</f>
        <v/>
      </c>
      <c r="AM383" s="7">
        <f>IF(A383="","",IF(OR(N383="Réalisé",N383="Clôturé"),"Oui","Non"))</f>
        <v/>
      </c>
      <c r="AN383" s="7">
        <f>IF(AM383="","",IF(AND(AM383="Non",S383&lt;&gt;"",S383&lt;'Tableau de bord'!$C$7),"Oui","Non"))</f>
        <v/>
      </c>
      <c r="AO383" s="7">
        <f>IF(A383="","",IF(COUNTIF($A$5:$A$504,A383)&gt;1,"N° d’OT en double",IF(COUNTIF('Sites et équipements'!$D$5:$D$204,F383)=0,"Code installation inconnu",IF(OR(D383="",J383="",N383="",M383=""),"Champ obligatoire manquant",IF(AND(R383="",S383=""),"Date de demande ou planifiée manquante",IF(AND(AM383="Oui",V383=""),"Date de réalisation manquante",IF(AND(N383="Clôturé",W383=""),"Date de clôture manquante",IF(OR(AND(T383&lt;&gt;"",R383&lt;&gt;"",T383&lt;R383),AND(U383&lt;&gt;"",T383&lt;&gt;"",U383&lt;T383)),"Chronologie incohérente",IF(AND(Q383="Oui",U383=""),"Rétablissement non daté","OK")))))))))</f>
        <v/>
      </c>
      <c r="AP383" s="16">
        <f>IF(R383&lt;&gt;"",R383,IF(S383&lt;&gt;"",S383,""))</f>
        <v/>
      </c>
      <c r="AQ383" s="7">
        <f>IF(AND(A383&lt;&gt;"",OR('Tableau de bord'!$C$9="",D383='Tableau de bord'!$C$9),OR('Tableau de bord'!$C$10="",E383='Tableau de bord'!$C$10),OR('Tableau de bord'!$C$11="",G383='Tableau de bord'!$C$11),OR('Tableau de bord'!$C$12="",H383='Tableau de bord'!$C$12),OR('Tableau de bord'!$C$13="",J383='Tableau de bord'!$C$13),OR('Tableau de bord'!$C$14="",N383='Tableau de bord'!$C$14),OR('Tableau de bord'!$C$15="",M383='Tableau de bord'!$C$15),OR('Tableau de bord'!$C$16="",O383='Tableau de bord'!$C$16),OR('Tableau de bord'!$C$17="",AD383='Tableau de bord'!$C$17)),1,0)</f>
        <v/>
      </c>
      <c r="AR383" s="7">
        <f>IF(AND(A383&lt;&gt;"",AP383&lt;&gt;""),IF(AND(AP383&gt;='Tableau de bord'!$C$5,AP383&lt;'Tableau de bord'!$C$6+1),1,0),0)</f>
        <v/>
      </c>
      <c r="AS383" s="7">
        <f>IF(AND(AQ383=1,AR383=1),1,0)</f>
        <v/>
      </c>
      <c r="AT383" s="7">
        <f>IF(AND(AS383=1,J383="Corrective"),1,0)</f>
        <v/>
      </c>
      <c r="AU383" s="7">
        <f>IF(AND(AS383=1,J383="Préventive"),1,0)</f>
        <v/>
      </c>
      <c r="AV383" s="7">
        <f>IF(AND(AS383=1,Q383="Oui"),1,0)</f>
        <v/>
      </c>
      <c r="AW383" s="21">
        <f>IF(AND(AV383=1,AJ383&lt;&gt;""),AJ383,0)</f>
        <v/>
      </c>
      <c r="AX383" s="21">
        <f>IF(AND(AS383=1,Y383&lt;&gt;""),Y383,0)</f>
        <v/>
      </c>
      <c r="AY383" s="22">
        <f>IF(AND(AS383=1,AH383&lt;&gt;""),AH383,0)</f>
        <v/>
      </c>
      <c r="AZ383" s="22">
        <f>IF(AS383=1,SUM(AE383:AF383),0)</f>
        <v/>
      </c>
      <c r="BA383" s="22">
        <f>IF(AND(AS383=1,AC383="Hors forfait"),AY383,0)</f>
        <v/>
      </c>
      <c r="BB383" s="7">
        <f>IF(AND(AS383=1,AK383&lt;&gt;""),1,0)</f>
        <v/>
      </c>
      <c r="BC383" s="7">
        <f>IF(AND(BB383=1,AK383="Oui"),1,0)</f>
        <v/>
      </c>
      <c r="BD383" s="7">
        <f>IF(AND(AS383=1,AL383&lt;&gt;""),1,0)</f>
        <v/>
      </c>
      <c r="BE383" s="7">
        <f>IF(AND(BD383=1,AL383="Oui"),1,0)</f>
        <v/>
      </c>
      <c r="BF383" s="7">
        <f>IF(AND(AQ383=1,AM383="Non"),1,0)</f>
        <v/>
      </c>
      <c r="BG383" s="21">
        <f>IF(AND(BF383=1,Z383&lt;&gt;""),Z383,0)</f>
        <v/>
      </c>
      <c r="BH383" s="7">
        <f>IF(AND(BF383=1,AN383="Oui"),1,0)</f>
        <v/>
      </c>
      <c r="BI383" s="7">
        <f>IF(AS383=1,N383,"")</f>
        <v/>
      </c>
      <c r="BJ383" s="7">
        <f>IF(BF383=1,N383,"")</f>
        <v/>
      </c>
      <c r="BK383" s="7">
        <f>IF(BF383=1,M383,"")</f>
        <v/>
      </c>
      <c r="BL383" s="7">
        <f>IF(AR383=1,D383&amp;" | "&amp;J383,"")</f>
        <v/>
      </c>
      <c r="BM383" s="7">
        <f>IF(AND(AR383=1,AL383="Non"),D383,"")</f>
        <v/>
      </c>
      <c r="BN383" s="7">
        <f>IF(OR(AO383="",AO383="OK"),0,1)</f>
        <v/>
      </c>
    </row>
    <row r="384" ht="18" customHeight="1">
      <c r="A384" s="7" t="n"/>
      <c r="B384" s="7" t="n"/>
      <c r="C384" s="7" t="n"/>
      <c r="D384" s="7" t="n"/>
      <c r="E384" s="7" t="n"/>
      <c r="F384" s="7" t="n"/>
      <c r="G384" s="7" t="n"/>
      <c r="H384" s="7" t="n"/>
      <c r="I384" s="7" t="n"/>
      <c r="J384" s="7" t="n"/>
      <c r="K384" s="7" t="n"/>
      <c r="L384" s="7" t="n"/>
      <c r="M384" s="7" t="n"/>
      <c r="N384" s="7" t="n"/>
      <c r="O384" s="7" t="n"/>
      <c r="P384" s="7" t="n"/>
      <c r="Q384" s="7" t="n"/>
      <c r="R384" s="20" t="n"/>
      <c r="S384" s="16" t="n"/>
      <c r="T384" s="20" t="n"/>
      <c r="U384" s="20" t="n"/>
      <c r="V384" s="16" t="n"/>
      <c r="W384" s="16" t="n"/>
      <c r="X384" s="21" t="n"/>
      <c r="Y384" s="21" t="n"/>
      <c r="Z384" s="21" t="n"/>
      <c r="AA384" s="21" t="n"/>
      <c r="AB384" s="21" t="n"/>
      <c r="AC384" s="7" t="n"/>
      <c r="AD384" s="7" t="n"/>
      <c r="AE384" s="22" t="n"/>
      <c r="AF384" s="22" t="n"/>
      <c r="AG384" s="22" t="n"/>
      <c r="AH384" s="22">
        <f>IF(A384="","",SUM(AE384:AG384))</f>
        <v/>
      </c>
      <c r="AI384" s="21">
        <f>IF(AND(R384&lt;&gt;"",T384&lt;&gt;""),(T384-R384)*24,"")</f>
        <v/>
      </c>
      <c r="AJ384" s="21">
        <f>IF(AND(R384&lt;&gt;"",U384&lt;&gt;""),(U384-R384)*24,"")</f>
        <v/>
      </c>
      <c r="AK384" s="7">
        <f>IF(OR(AA384="",AI384=""),"",IF(AI384&lt;=AA384,"Oui","Non"))</f>
        <v/>
      </c>
      <c r="AL384" s="7">
        <f>IF(OR(AB384="",AJ384=""),"",IF(AJ384&lt;=AB384,"Oui","Non"))</f>
        <v/>
      </c>
      <c r="AM384" s="7">
        <f>IF(A384="","",IF(OR(N384="Réalisé",N384="Clôturé"),"Oui","Non"))</f>
        <v/>
      </c>
      <c r="AN384" s="7">
        <f>IF(AM384="","",IF(AND(AM384="Non",S384&lt;&gt;"",S384&lt;'Tableau de bord'!$C$7),"Oui","Non"))</f>
        <v/>
      </c>
      <c r="AO384" s="7">
        <f>IF(A384="","",IF(COUNTIF($A$5:$A$504,A384)&gt;1,"N° d’OT en double",IF(COUNTIF('Sites et équipements'!$D$5:$D$204,F384)=0,"Code installation inconnu",IF(OR(D384="",J384="",N384="",M384=""),"Champ obligatoire manquant",IF(AND(R384="",S384=""),"Date de demande ou planifiée manquante",IF(AND(AM384="Oui",V384=""),"Date de réalisation manquante",IF(AND(N384="Clôturé",W384=""),"Date de clôture manquante",IF(OR(AND(T384&lt;&gt;"",R384&lt;&gt;"",T384&lt;R384),AND(U384&lt;&gt;"",T384&lt;&gt;"",U384&lt;T384)),"Chronologie incohérente",IF(AND(Q384="Oui",U384=""),"Rétablissement non daté","OK")))))))))</f>
        <v/>
      </c>
      <c r="AP384" s="16">
        <f>IF(R384&lt;&gt;"",R384,IF(S384&lt;&gt;"",S384,""))</f>
        <v/>
      </c>
      <c r="AQ384" s="7">
        <f>IF(AND(A384&lt;&gt;"",OR('Tableau de bord'!$C$9="",D384='Tableau de bord'!$C$9),OR('Tableau de bord'!$C$10="",E384='Tableau de bord'!$C$10),OR('Tableau de bord'!$C$11="",G384='Tableau de bord'!$C$11),OR('Tableau de bord'!$C$12="",H384='Tableau de bord'!$C$12),OR('Tableau de bord'!$C$13="",J384='Tableau de bord'!$C$13),OR('Tableau de bord'!$C$14="",N384='Tableau de bord'!$C$14),OR('Tableau de bord'!$C$15="",M384='Tableau de bord'!$C$15),OR('Tableau de bord'!$C$16="",O384='Tableau de bord'!$C$16),OR('Tableau de bord'!$C$17="",AD384='Tableau de bord'!$C$17)),1,0)</f>
        <v/>
      </c>
      <c r="AR384" s="7">
        <f>IF(AND(A384&lt;&gt;"",AP384&lt;&gt;""),IF(AND(AP384&gt;='Tableau de bord'!$C$5,AP384&lt;'Tableau de bord'!$C$6+1),1,0),0)</f>
        <v/>
      </c>
      <c r="AS384" s="7">
        <f>IF(AND(AQ384=1,AR384=1),1,0)</f>
        <v/>
      </c>
      <c r="AT384" s="7">
        <f>IF(AND(AS384=1,J384="Corrective"),1,0)</f>
        <v/>
      </c>
      <c r="AU384" s="7">
        <f>IF(AND(AS384=1,J384="Préventive"),1,0)</f>
        <v/>
      </c>
      <c r="AV384" s="7">
        <f>IF(AND(AS384=1,Q384="Oui"),1,0)</f>
        <v/>
      </c>
      <c r="AW384" s="21">
        <f>IF(AND(AV384=1,AJ384&lt;&gt;""),AJ384,0)</f>
        <v/>
      </c>
      <c r="AX384" s="21">
        <f>IF(AND(AS384=1,Y384&lt;&gt;""),Y384,0)</f>
        <v/>
      </c>
      <c r="AY384" s="22">
        <f>IF(AND(AS384=1,AH384&lt;&gt;""),AH384,0)</f>
        <v/>
      </c>
      <c r="AZ384" s="22">
        <f>IF(AS384=1,SUM(AE384:AF384),0)</f>
        <v/>
      </c>
      <c r="BA384" s="22">
        <f>IF(AND(AS384=1,AC384="Hors forfait"),AY384,0)</f>
        <v/>
      </c>
      <c r="BB384" s="7">
        <f>IF(AND(AS384=1,AK384&lt;&gt;""),1,0)</f>
        <v/>
      </c>
      <c r="BC384" s="7">
        <f>IF(AND(BB384=1,AK384="Oui"),1,0)</f>
        <v/>
      </c>
      <c r="BD384" s="7">
        <f>IF(AND(AS384=1,AL384&lt;&gt;""),1,0)</f>
        <v/>
      </c>
      <c r="BE384" s="7">
        <f>IF(AND(BD384=1,AL384="Oui"),1,0)</f>
        <v/>
      </c>
      <c r="BF384" s="7">
        <f>IF(AND(AQ384=1,AM384="Non"),1,0)</f>
        <v/>
      </c>
      <c r="BG384" s="21">
        <f>IF(AND(BF384=1,Z384&lt;&gt;""),Z384,0)</f>
        <v/>
      </c>
      <c r="BH384" s="7">
        <f>IF(AND(BF384=1,AN384="Oui"),1,0)</f>
        <v/>
      </c>
      <c r="BI384" s="7">
        <f>IF(AS384=1,N384,"")</f>
        <v/>
      </c>
      <c r="BJ384" s="7">
        <f>IF(BF384=1,N384,"")</f>
        <v/>
      </c>
      <c r="BK384" s="7">
        <f>IF(BF384=1,M384,"")</f>
        <v/>
      </c>
      <c r="BL384" s="7">
        <f>IF(AR384=1,D384&amp;" | "&amp;J384,"")</f>
        <v/>
      </c>
      <c r="BM384" s="7">
        <f>IF(AND(AR384=1,AL384="Non"),D384,"")</f>
        <v/>
      </c>
      <c r="BN384" s="7">
        <f>IF(OR(AO384="",AO384="OK"),0,1)</f>
        <v/>
      </c>
    </row>
    <row r="385" ht="18" customHeight="1">
      <c r="A385" s="7" t="n"/>
      <c r="B385" s="7" t="n"/>
      <c r="C385" s="7" t="n"/>
      <c r="D385" s="7" t="n"/>
      <c r="E385" s="7" t="n"/>
      <c r="F385" s="7" t="n"/>
      <c r="G385" s="7" t="n"/>
      <c r="H385" s="7" t="n"/>
      <c r="I385" s="7" t="n"/>
      <c r="J385" s="7" t="n"/>
      <c r="K385" s="7" t="n"/>
      <c r="L385" s="7" t="n"/>
      <c r="M385" s="7" t="n"/>
      <c r="N385" s="7" t="n"/>
      <c r="O385" s="7" t="n"/>
      <c r="P385" s="7" t="n"/>
      <c r="Q385" s="7" t="n"/>
      <c r="R385" s="20" t="n"/>
      <c r="S385" s="16" t="n"/>
      <c r="T385" s="20" t="n"/>
      <c r="U385" s="20" t="n"/>
      <c r="V385" s="16" t="n"/>
      <c r="W385" s="16" t="n"/>
      <c r="X385" s="21" t="n"/>
      <c r="Y385" s="21" t="n"/>
      <c r="Z385" s="21" t="n"/>
      <c r="AA385" s="21" t="n"/>
      <c r="AB385" s="21" t="n"/>
      <c r="AC385" s="7" t="n"/>
      <c r="AD385" s="7" t="n"/>
      <c r="AE385" s="22" t="n"/>
      <c r="AF385" s="22" t="n"/>
      <c r="AG385" s="22" t="n"/>
      <c r="AH385" s="22">
        <f>IF(A385="","",SUM(AE385:AG385))</f>
        <v/>
      </c>
      <c r="AI385" s="21">
        <f>IF(AND(R385&lt;&gt;"",T385&lt;&gt;""),(T385-R385)*24,"")</f>
        <v/>
      </c>
      <c r="AJ385" s="21">
        <f>IF(AND(R385&lt;&gt;"",U385&lt;&gt;""),(U385-R385)*24,"")</f>
        <v/>
      </c>
      <c r="AK385" s="7">
        <f>IF(OR(AA385="",AI385=""),"",IF(AI385&lt;=AA385,"Oui","Non"))</f>
        <v/>
      </c>
      <c r="AL385" s="7">
        <f>IF(OR(AB385="",AJ385=""),"",IF(AJ385&lt;=AB385,"Oui","Non"))</f>
        <v/>
      </c>
      <c r="AM385" s="7">
        <f>IF(A385="","",IF(OR(N385="Réalisé",N385="Clôturé"),"Oui","Non"))</f>
        <v/>
      </c>
      <c r="AN385" s="7">
        <f>IF(AM385="","",IF(AND(AM385="Non",S385&lt;&gt;"",S385&lt;'Tableau de bord'!$C$7),"Oui","Non"))</f>
        <v/>
      </c>
      <c r="AO385" s="7">
        <f>IF(A385="","",IF(COUNTIF($A$5:$A$504,A385)&gt;1,"N° d’OT en double",IF(COUNTIF('Sites et équipements'!$D$5:$D$204,F385)=0,"Code installation inconnu",IF(OR(D385="",J385="",N385="",M385=""),"Champ obligatoire manquant",IF(AND(R385="",S385=""),"Date de demande ou planifiée manquante",IF(AND(AM385="Oui",V385=""),"Date de réalisation manquante",IF(AND(N385="Clôturé",W385=""),"Date de clôture manquante",IF(OR(AND(T385&lt;&gt;"",R385&lt;&gt;"",T385&lt;R385),AND(U385&lt;&gt;"",T385&lt;&gt;"",U385&lt;T385)),"Chronologie incohérente",IF(AND(Q385="Oui",U385=""),"Rétablissement non daté","OK")))))))))</f>
        <v/>
      </c>
      <c r="AP385" s="16">
        <f>IF(R385&lt;&gt;"",R385,IF(S385&lt;&gt;"",S385,""))</f>
        <v/>
      </c>
      <c r="AQ385" s="7">
        <f>IF(AND(A385&lt;&gt;"",OR('Tableau de bord'!$C$9="",D385='Tableau de bord'!$C$9),OR('Tableau de bord'!$C$10="",E385='Tableau de bord'!$C$10),OR('Tableau de bord'!$C$11="",G385='Tableau de bord'!$C$11),OR('Tableau de bord'!$C$12="",H385='Tableau de bord'!$C$12),OR('Tableau de bord'!$C$13="",J385='Tableau de bord'!$C$13),OR('Tableau de bord'!$C$14="",N385='Tableau de bord'!$C$14),OR('Tableau de bord'!$C$15="",M385='Tableau de bord'!$C$15),OR('Tableau de bord'!$C$16="",O385='Tableau de bord'!$C$16),OR('Tableau de bord'!$C$17="",AD385='Tableau de bord'!$C$17)),1,0)</f>
        <v/>
      </c>
      <c r="AR385" s="7">
        <f>IF(AND(A385&lt;&gt;"",AP385&lt;&gt;""),IF(AND(AP385&gt;='Tableau de bord'!$C$5,AP385&lt;'Tableau de bord'!$C$6+1),1,0),0)</f>
        <v/>
      </c>
      <c r="AS385" s="7">
        <f>IF(AND(AQ385=1,AR385=1),1,0)</f>
        <v/>
      </c>
      <c r="AT385" s="7">
        <f>IF(AND(AS385=1,J385="Corrective"),1,0)</f>
        <v/>
      </c>
      <c r="AU385" s="7">
        <f>IF(AND(AS385=1,J385="Préventive"),1,0)</f>
        <v/>
      </c>
      <c r="AV385" s="7">
        <f>IF(AND(AS385=1,Q385="Oui"),1,0)</f>
        <v/>
      </c>
      <c r="AW385" s="21">
        <f>IF(AND(AV385=1,AJ385&lt;&gt;""),AJ385,0)</f>
        <v/>
      </c>
      <c r="AX385" s="21">
        <f>IF(AND(AS385=1,Y385&lt;&gt;""),Y385,0)</f>
        <v/>
      </c>
      <c r="AY385" s="22">
        <f>IF(AND(AS385=1,AH385&lt;&gt;""),AH385,0)</f>
        <v/>
      </c>
      <c r="AZ385" s="22">
        <f>IF(AS385=1,SUM(AE385:AF385),0)</f>
        <v/>
      </c>
      <c r="BA385" s="22">
        <f>IF(AND(AS385=1,AC385="Hors forfait"),AY385,0)</f>
        <v/>
      </c>
      <c r="BB385" s="7">
        <f>IF(AND(AS385=1,AK385&lt;&gt;""),1,0)</f>
        <v/>
      </c>
      <c r="BC385" s="7">
        <f>IF(AND(BB385=1,AK385="Oui"),1,0)</f>
        <v/>
      </c>
      <c r="BD385" s="7">
        <f>IF(AND(AS385=1,AL385&lt;&gt;""),1,0)</f>
        <v/>
      </c>
      <c r="BE385" s="7">
        <f>IF(AND(BD385=1,AL385="Oui"),1,0)</f>
        <v/>
      </c>
      <c r="BF385" s="7">
        <f>IF(AND(AQ385=1,AM385="Non"),1,0)</f>
        <v/>
      </c>
      <c r="BG385" s="21">
        <f>IF(AND(BF385=1,Z385&lt;&gt;""),Z385,0)</f>
        <v/>
      </c>
      <c r="BH385" s="7">
        <f>IF(AND(BF385=1,AN385="Oui"),1,0)</f>
        <v/>
      </c>
      <c r="BI385" s="7">
        <f>IF(AS385=1,N385,"")</f>
        <v/>
      </c>
      <c r="BJ385" s="7">
        <f>IF(BF385=1,N385,"")</f>
        <v/>
      </c>
      <c r="BK385" s="7">
        <f>IF(BF385=1,M385,"")</f>
        <v/>
      </c>
      <c r="BL385" s="7">
        <f>IF(AR385=1,D385&amp;" | "&amp;J385,"")</f>
        <v/>
      </c>
      <c r="BM385" s="7">
        <f>IF(AND(AR385=1,AL385="Non"),D385,"")</f>
        <v/>
      </c>
      <c r="BN385" s="7">
        <f>IF(OR(AO385="",AO385="OK"),0,1)</f>
        <v/>
      </c>
    </row>
    <row r="386" ht="18" customHeight="1">
      <c r="A386" s="7" t="n"/>
      <c r="B386" s="7" t="n"/>
      <c r="C386" s="7" t="n"/>
      <c r="D386" s="7" t="n"/>
      <c r="E386" s="7" t="n"/>
      <c r="F386" s="7" t="n"/>
      <c r="G386" s="7" t="n"/>
      <c r="H386" s="7" t="n"/>
      <c r="I386" s="7" t="n"/>
      <c r="J386" s="7" t="n"/>
      <c r="K386" s="7" t="n"/>
      <c r="L386" s="7" t="n"/>
      <c r="M386" s="7" t="n"/>
      <c r="N386" s="7" t="n"/>
      <c r="O386" s="7" t="n"/>
      <c r="P386" s="7" t="n"/>
      <c r="Q386" s="7" t="n"/>
      <c r="R386" s="20" t="n"/>
      <c r="S386" s="16" t="n"/>
      <c r="T386" s="20" t="n"/>
      <c r="U386" s="20" t="n"/>
      <c r="V386" s="16" t="n"/>
      <c r="W386" s="16" t="n"/>
      <c r="X386" s="21" t="n"/>
      <c r="Y386" s="21" t="n"/>
      <c r="Z386" s="21" t="n"/>
      <c r="AA386" s="21" t="n"/>
      <c r="AB386" s="21" t="n"/>
      <c r="AC386" s="7" t="n"/>
      <c r="AD386" s="7" t="n"/>
      <c r="AE386" s="22" t="n"/>
      <c r="AF386" s="22" t="n"/>
      <c r="AG386" s="22" t="n"/>
      <c r="AH386" s="22">
        <f>IF(A386="","",SUM(AE386:AG386))</f>
        <v/>
      </c>
      <c r="AI386" s="21">
        <f>IF(AND(R386&lt;&gt;"",T386&lt;&gt;""),(T386-R386)*24,"")</f>
        <v/>
      </c>
      <c r="AJ386" s="21">
        <f>IF(AND(R386&lt;&gt;"",U386&lt;&gt;""),(U386-R386)*24,"")</f>
        <v/>
      </c>
      <c r="AK386" s="7">
        <f>IF(OR(AA386="",AI386=""),"",IF(AI386&lt;=AA386,"Oui","Non"))</f>
        <v/>
      </c>
      <c r="AL386" s="7">
        <f>IF(OR(AB386="",AJ386=""),"",IF(AJ386&lt;=AB386,"Oui","Non"))</f>
        <v/>
      </c>
      <c r="AM386" s="7">
        <f>IF(A386="","",IF(OR(N386="Réalisé",N386="Clôturé"),"Oui","Non"))</f>
        <v/>
      </c>
      <c r="AN386" s="7">
        <f>IF(AM386="","",IF(AND(AM386="Non",S386&lt;&gt;"",S386&lt;'Tableau de bord'!$C$7),"Oui","Non"))</f>
        <v/>
      </c>
      <c r="AO386" s="7">
        <f>IF(A386="","",IF(COUNTIF($A$5:$A$504,A386)&gt;1,"N° d’OT en double",IF(COUNTIF('Sites et équipements'!$D$5:$D$204,F386)=0,"Code installation inconnu",IF(OR(D386="",J386="",N386="",M386=""),"Champ obligatoire manquant",IF(AND(R386="",S386=""),"Date de demande ou planifiée manquante",IF(AND(AM386="Oui",V386=""),"Date de réalisation manquante",IF(AND(N386="Clôturé",W386=""),"Date de clôture manquante",IF(OR(AND(T386&lt;&gt;"",R386&lt;&gt;"",T386&lt;R386),AND(U386&lt;&gt;"",T386&lt;&gt;"",U386&lt;T386)),"Chronologie incohérente",IF(AND(Q386="Oui",U386=""),"Rétablissement non daté","OK")))))))))</f>
        <v/>
      </c>
      <c r="AP386" s="16">
        <f>IF(R386&lt;&gt;"",R386,IF(S386&lt;&gt;"",S386,""))</f>
        <v/>
      </c>
      <c r="AQ386" s="7">
        <f>IF(AND(A386&lt;&gt;"",OR('Tableau de bord'!$C$9="",D386='Tableau de bord'!$C$9),OR('Tableau de bord'!$C$10="",E386='Tableau de bord'!$C$10),OR('Tableau de bord'!$C$11="",G386='Tableau de bord'!$C$11),OR('Tableau de bord'!$C$12="",H386='Tableau de bord'!$C$12),OR('Tableau de bord'!$C$13="",J386='Tableau de bord'!$C$13),OR('Tableau de bord'!$C$14="",N386='Tableau de bord'!$C$14),OR('Tableau de bord'!$C$15="",M386='Tableau de bord'!$C$15),OR('Tableau de bord'!$C$16="",O386='Tableau de bord'!$C$16),OR('Tableau de bord'!$C$17="",AD386='Tableau de bord'!$C$17)),1,0)</f>
        <v/>
      </c>
      <c r="AR386" s="7">
        <f>IF(AND(A386&lt;&gt;"",AP386&lt;&gt;""),IF(AND(AP386&gt;='Tableau de bord'!$C$5,AP386&lt;'Tableau de bord'!$C$6+1),1,0),0)</f>
        <v/>
      </c>
      <c r="AS386" s="7">
        <f>IF(AND(AQ386=1,AR386=1),1,0)</f>
        <v/>
      </c>
      <c r="AT386" s="7">
        <f>IF(AND(AS386=1,J386="Corrective"),1,0)</f>
        <v/>
      </c>
      <c r="AU386" s="7">
        <f>IF(AND(AS386=1,J386="Préventive"),1,0)</f>
        <v/>
      </c>
      <c r="AV386" s="7">
        <f>IF(AND(AS386=1,Q386="Oui"),1,0)</f>
        <v/>
      </c>
      <c r="AW386" s="21">
        <f>IF(AND(AV386=1,AJ386&lt;&gt;""),AJ386,0)</f>
        <v/>
      </c>
      <c r="AX386" s="21">
        <f>IF(AND(AS386=1,Y386&lt;&gt;""),Y386,0)</f>
        <v/>
      </c>
      <c r="AY386" s="22">
        <f>IF(AND(AS386=1,AH386&lt;&gt;""),AH386,0)</f>
        <v/>
      </c>
      <c r="AZ386" s="22">
        <f>IF(AS386=1,SUM(AE386:AF386),0)</f>
        <v/>
      </c>
      <c r="BA386" s="22">
        <f>IF(AND(AS386=1,AC386="Hors forfait"),AY386,0)</f>
        <v/>
      </c>
      <c r="BB386" s="7">
        <f>IF(AND(AS386=1,AK386&lt;&gt;""),1,0)</f>
        <v/>
      </c>
      <c r="BC386" s="7">
        <f>IF(AND(BB386=1,AK386="Oui"),1,0)</f>
        <v/>
      </c>
      <c r="BD386" s="7">
        <f>IF(AND(AS386=1,AL386&lt;&gt;""),1,0)</f>
        <v/>
      </c>
      <c r="BE386" s="7">
        <f>IF(AND(BD386=1,AL386="Oui"),1,0)</f>
        <v/>
      </c>
      <c r="BF386" s="7">
        <f>IF(AND(AQ386=1,AM386="Non"),1,0)</f>
        <v/>
      </c>
      <c r="BG386" s="21">
        <f>IF(AND(BF386=1,Z386&lt;&gt;""),Z386,0)</f>
        <v/>
      </c>
      <c r="BH386" s="7">
        <f>IF(AND(BF386=1,AN386="Oui"),1,0)</f>
        <v/>
      </c>
      <c r="BI386" s="7">
        <f>IF(AS386=1,N386,"")</f>
        <v/>
      </c>
      <c r="BJ386" s="7">
        <f>IF(BF386=1,N386,"")</f>
        <v/>
      </c>
      <c r="BK386" s="7">
        <f>IF(BF386=1,M386,"")</f>
        <v/>
      </c>
      <c r="BL386" s="7">
        <f>IF(AR386=1,D386&amp;" | "&amp;J386,"")</f>
        <v/>
      </c>
      <c r="BM386" s="7">
        <f>IF(AND(AR386=1,AL386="Non"),D386,"")</f>
        <v/>
      </c>
      <c r="BN386" s="7">
        <f>IF(OR(AO386="",AO386="OK"),0,1)</f>
        <v/>
      </c>
    </row>
    <row r="387" ht="18" customHeight="1">
      <c r="A387" s="7" t="n"/>
      <c r="B387" s="7" t="n"/>
      <c r="C387" s="7" t="n"/>
      <c r="D387" s="7" t="n"/>
      <c r="E387" s="7" t="n"/>
      <c r="F387" s="7" t="n"/>
      <c r="G387" s="7" t="n"/>
      <c r="H387" s="7" t="n"/>
      <c r="I387" s="7" t="n"/>
      <c r="J387" s="7" t="n"/>
      <c r="K387" s="7" t="n"/>
      <c r="L387" s="7" t="n"/>
      <c r="M387" s="7" t="n"/>
      <c r="N387" s="7" t="n"/>
      <c r="O387" s="7" t="n"/>
      <c r="P387" s="7" t="n"/>
      <c r="Q387" s="7" t="n"/>
      <c r="R387" s="20" t="n"/>
      <c r="S387" s="16" t="n"/>
      <c r="T387" s="20" t="n"/>
      <c r="U387" s="20" t="n"/>
      <c r="V387" s="16" t="n"/>
      <c r="W387" s="16" t="n"/>
      <c r="X387" s="21" t="n"/>
      <c r="Y387" s="21" t="n"/>
      <c r="Z387" s="21" t="n"/>
      <c r="AA387" s="21" t="n"/>
      <c r="AB387" s="21" t="n"/>
      <c r="AC387" s="7" t="n"/>
      <c r="AD387" s="7" t="n"/>
      <c r="AE387" s="22" t="n"/>
      <c r="AF387" s="22" t="n"/>
      <c r="AG387" s="22" t="n"/>
      <c r="AH387" s="22">
        <f>IF(A387="","",SUM(AE387:AG387))</f>
        <v/>
      </c>
      <c r="AI387" s="21">
        <f>IF(AND(R387&lt;&gt;"",T387&lt;&gt;""),(T387-R387)*24,"")</f>
        <v/>
      </c>
      <c r="AJ387" s="21">
        <f>IF(AND(R387&lt;&gt;"",U387&lt;&gt;""),(U387-R387)*24,"")</f>
        <v/>
      </c>
      <c r="AK387" s="7">
        <f>IF(OR(AA387="",AI387=""),"",IF(AI387&lt;=AA387,"Oui","Non"))</f>
        <v/>
      </c>
      <c r="AL387" s="7">
        <f>IF(OR(AB387="",AJ387=""),"",IF(AJ387&lt;=AB387,"Oui","Non"))</f>
        <v/>
      </c>
      <c r="AM387" s="7">
        <f>IF(A387="","",IF(OR(N387="Réalisé",N387="Clôturé"),"Oui","Non"))</f>
        <v/>
      </c>
      <c r="AN387" s="7">
        <f>IF(AM387="","",IF(AND(AM387="Non",S387&lt;&gt;"",S387&lt;'Tableau de bord'!$C$7),"Oui","Non"))</f>
        <v/>
      </c>
      <c r="AO387" s="7">
        <f>IF(A387="","",IF(COUNTIF($A$5:$A$504,A387)&gt;1,"N° d’OT en double",IF(COUNTIF('Sites et équipements'!$D$5:$D$204,F387)=0,"Code installation inconnu",IF(OR(D387="",J387="",N387="",M387=""),"Champ obligatoire manquant",IF(AND(R387="",S387=""),"Date de demande ou planifiée manquante",IF(AND(AM387="Oui",V387=""),"Date de réalisation manquante",IF(AND(N387="Clôturé",W387=""),"Date de clôture manquante",IF(OR(AND(T387&lt;&gt;"",R387&lt;&gt;"",T387&lt;R387),AND(U387&lt;&gt;"",T387&lt;&gt;"",U387&lt;T387)),"Chronologie incohérente",IF(AND(Q387="Oui",U387=""),"Rétablissement non daté","OK")))))))))</f>
        <v/>
      </c>
      <c r="AP387" s="16">
        <f>IF(R387&lt;&gt;"",R387,IF(S387&lt;&gt;"",S387,""))</f>
        <v/>
      </c>
      <c r="AQ387" s="7">
        <f>IF(AND(A387&lt;&gt;"",OR('Tableau de bord'!$C$9="",D387='Tableau de bord'!$C$9),OR('Tableau de bord'!$C$10="",E387='Tableau de bord'!$C$10),OR('Tableau de bord'!$C$11="",G387='Tableau de bord'!$C$11),OR('Tableau de bord'!$C$12="",H387='Tableau de bord'!$C$12),OR('Tableau de bord'!$C$13="",J387='Tableau de bord'!$C$13),OR('Tableau de bord'!$C$14="",N387='Tableau de bord'!$C$14),OR('Tableau de bord'!$C$15="",M387='Tableau de bord'!$C$15),OR('Tableau de bord'!$C$16="",O387='Tableau de bord'!$C$16),OR('Tableau de bord'!$C$17="",AD387='Tableau de bord'!$C$17)),1,0)</f>
        <v/>
      </c>
      <c r="AR387" s="7">
        <f>IF(AND(A387&lt;&gt;"",AP387&lt;&gt;""),IF(AND(AP387&gt;='Tableau de bord'!$C$5,AP387&lt;'Tableau de bord'!$C$6+1),1,0),0)</f>
        <v/>
      </c>
      <c r="AS387" s="7">
        <f>IF(AND(AQ387=1,AR387=1),1,0)</f>
        <v/>
      </c>
      <c r="AT387" s="7">
        <f>IF(AND(AS387=1,J387="Corrective"),1,0)</f>
        <v/>
      </c>
      <c r="AU387" s="7">
        <f>IF(AND(AS387=1,J387="Préventive"),1,0)</f>
        <v/>
      </c>
      <c r="AV387" s="7">
        <f>IF(AND(AS387=1,Q387="Oui"),1,0)</f>
        <v/>
      </c>
      <c r="AW387" s="21">
        <f>IF(AND(AV387=1,AJ387&lt;&gt;""),AJ387,0)</f>
        <v/>
      </c>
      <c r="AX387" s="21">
        <f>IF(AND(AS387=1,Y387&lt;&gt;""),Y387,0)</f>
        <v/>
      </c>
      <c r="AY387" s="22">
        <f>IF(AND(AS387=1,AH387&lt;&gt;""),AH387,0)</f>
        <v/>
      </c>
      <c r="AZ387" s="22">
        <f>IF(AS387=1,SUM(AE387:AF387),0)</f>
        <v/>
      </c>
      <c r="BA387" s="22">
        <f>IF(AND(AS387=1,AC387="Hors forfait"),AY387,0)</f>
        <v/>
      </c>
      <c r="BB387" s="7">
        <f>IF(AND(AS387=1,AK387&lt;&gt;""),1,0)</f>
        <v/>
      </c>
      <c r="BC387" s="7">
        <f>IF(AND(BB387=1,AK387="Oui"),1,0)</f>
        <v/>
      </c>
      <c r="BD387" s="7">
        <f>IF(AND(AS387=1,AL387&lt;&gt;""),1,0)</f>
        <v/>
      </c>
      <c r="BE387" s="7">
        <f>IF(AND(BD387=1,AL387="Oui"),1,0)</f>
        <v/>
      </c>
      <c r="BF387" s="7">
        <f>IF(AND(AQ387=1,AM387="Non"),1,0)</f>
        <v/>
      </c>
      <c r="BG387" s="21">
        <f>IF(AND(BF387=1,Z387&lt;&gt;""),Z387,0)</f>
        <v/>
      </c>
      <c r="BH387" s="7">
        <f>IF(AND(BF387=1,AN387="Oui"),1,0)</f>
        <v/>
      </c>
      <c r="BI387" s="7">
        <f>IF(AS387=1,N387,"")</f>
        <v/>
      </c>
      <c r="BJ387" s="7">
        <f>IF(BF387=1,N387,"")</f>
        <v/>
      </c>
      <c r="BK387" s="7">
        <f>IF(BF387=1,M387,"")</f>
        <v/>
      </c>
      <c r="BL387" s="7">
        <f>IF(AR387=1,D387&amp;" | "&amp;J387,"")</f>
        <v/>
      </c>
      <c r="BM387" s="7">
        <f>IF(AND(AR387=1,AL387="Non"),D387,"")</f>
        <v/>
      </c>
      <c r="BN387" s="7">
        <f>IF(OR(AO387="",AO387="OK"),0,1)</f>
        <v/>
      </c>
    </row>
    <row r="388" ht="18" customHeight="1">
      <c r="A388" s="7" t="n"/>
      <c r="B388" s="7" t="n"/>
      <c r="C388" s="7" t="n"/>
      <c r="D388" s="7" t="n"/>
      <c r="E388" s="7" t="n"/>
      <c r="F388" s="7" t="n"/>
      <c r="G388" s="7" t="n"/>
      <c r="H388" s="7" t="n"/>
      <c r="I388" s="7" t="n"/>
      <c r="J388" s="7" t="n"/>
      <c r="K388" s="7" t="n"/>
      <c r="L388" s="7" t="n"/>
      <c r="M388" s="7" t="n"/>
      <c r="N388" s="7" t="n"/>
      <c r="O388" s="7" t="n"/>
      <c r="P388" s="7" t="n"/>
      <c r="Q388" s="7" t="n"/>
      <c r="R388" s="20" t="n"/>
      <c r="S388" s="16" t="n"/>
      <c r="T388" s="20" t="n"/>
      <c r="U388" s="20" t="n"/>
      <c r="V388" s="16" t="n"/>
      <c r="W388" s="16" t="n"/>
      <c r="X388" s="21" t="n"/>
      <c r="Y388" s="21" t="n"/>
      <c r="Z388" s="21" t="n"/>
      <c r="AA388" s="21" t="n"/>
      <c r="AB388" s="21" t="n"/>
      <c r="AC388" s="7" t="n"/>
      <c r="AD388" s="7" t="n"/>
      <c r="AE388" s="22" t="n"/>
      <c r="AF388" s="22" t="n"/>
      <c r="AG388" s="22" t="n"/>
      <c r="AH388" s="22">
        <f>IF(A388="","",SUM(AE388:AG388))</f>
        <v/>
      </c>
      <c r="AI388" s="21">
        <f>IF(AND(R388&lt;&gt;"",T388&lt;&gt;""),(T388-R388)*24,"")</f>
        <v/>
      </c>
      <c r="AJ388" s="21">
        <f>IF(AND(R388&lt;&gt;"",U388&lt;&gt;""),(U388-R388)*24,"")</f>
        <v/>
      </c>
      <c r="AK388" s="7">
        <f>IF(OR(AA388="",AI388=""),"",IF(AI388&lt;=AA388,"Oui","Non"))</f>
        <v/>
      </c>
      <c r="AL388" s="7">
        <f>IF(OR(AB388="",AJ388=""),"",IF(AJ388&lt;=AB388,"Oui","Non"))</f>
        <v/>
      </c>
      <c r="AM388" s="7">
        <f>IF(A388="","",IF(OR(N388="Réalisé",N388="Clôturé"),"Oui","Non"))</f>
        <v/>
      </c>
      <c r="AN388" s="7">
        <f>IF(AM388="","",IF(AND(AM388="Non",S388&lt;&gt;"",S388&lt;'Tableau de bord'!$C$7),"Oui","Non"))</f>
        <v/>
      </c>
      <c r="AO388" s="7">
        <f>IF(A388="","",IF(COUNTIF($A$5:$A$504,A388)&gt;1,"N° d’OT en double",IF(COUNTIF('Sites et équipements'!$D$5:$D$204,F388)=0,"Code installation inconnu",IF(OR(D388="",J388="",N388="",M388=""),"Champ obligatoire manquant",IF(AND(R388="",S388=""),"Date de demande ou planifiée manquante",IF(AND(AM388="Oui",V388=""),"Date de réalisation manquante",IF(AND(N388="Clôturé",W388=""),"Date de clôture manquante",IF(OR(AND(T388&lt;&gt;"",R388&lt;&gt;"",T388&lt;R388),AND(U388&lt;&gt;"",T388&lt;&gt;"",U388&lt;T388)),"Chronologie incohérente",IF(AND(Q388="Oui",U388=""),"Rétablissement non daté","OK")))))))))</f>
        <v/>
      </c>
      <c r="AP388" s="16">
        <f>IF(R388&lt;&gt;"",R388,IF(S388&lt;&gt;"",S388,""))</f>
        <v/>
      </c>
      <c r="AQ388" s="7">
        <f>IF(AND(A388&lt;&gt;"",OR('Tableau de bord'!$C$9="",D388='Tableau de bord'!$C$9),OR('Tableau de bord'!$C$10="",E388='Tableau de bord'!$C$10),OR('Tableau de bord'!$C$11="",G388='Tableau de bord'!$C$11),OR('Tableau de bord'!$C$12="",H388='Tableau de bord'!$C$12),OR('Tableau de bord'!$C$13="",J388='Tableau de bord'!$C$13),OR('Tableau de bord'!$C$14="",N388='Tableau de bord'!$C$14),OR('Tableau de bord'!$C$15="",M388='Tableau de bord'!$C$15),OR('Tableau de bord'!$C$16="",O388='Tableau de bord'!$C$16),OR('Tableau de bord'!$C$17="",AD388='Tableau de bord'!$C$17)),1,0)</f>
        <v/>
      </c>
      <c r="AR388" s="7">
        <f>IF(AND(A388&lt;&gt;"",AP388&lt;&gt;""),IF(AND(AP388&gt;='Tableau de bord'!$C$5,AP388&lt;'Tableau de bord'!$C$6+1),1,0),0)</f>
        <v/>
      </c>
      <c r="AS388" s="7">
        <f>IF(AND(AQ388=1,AR388=1),1,0)</f>
        <v/>
      </c>
      <c r="AT388" s="7">
        <f>IF(AND(AS388=1,J388="Corrective"),1,0)</f>
        <v/>
      </c>
      <c r="AU388" s="7">
        <f>IF(AND(AS388=1,J388="Préventive"),1,0)</f>
        <v/>
      </c>
      <c r="AV388" s="7">
        <f>IF(AND(AS388=1,Q388="Oui"),1,0)</f>
        <v/>
      </c>
      <c r="AW388" s="21">
        <f>IF(AND(AV388=1,AJ388&lt;&gt;""),AJ388,0)</f>
        <v/>
      </c>
      <c r="AX388" s="21">
        <f>IF(AND(AS388=1,Y388&lt;&gt;""),Y388,0)</f>
        <v/>
      </c>
      <c r="AY388" s="22">
        <f>IF(AND(AS388=1,AH388&lt;&gt;""),AH388,0)</f>
        <v/>
      </c>
      <c r="AZ388" s="22">
        <f>IF(AS388=1,SUM(AE388:AF388),0)</f>
        <v/>
      </c>
      <c r="BA388" s="22">
        <f>IF(AND(AS388=1,AC388="Hors forfait"),AY388,0)</f>
        <v/>
      </c>
      <c r="BB388" s="7">
        <f>IF(AND(AS388=1,AK388&lt;&gt;""),1,0)</f>
        <v/>
      </c>
      <c r="BC388" s="7">
        <f>IF(AND(BB388=1,AK388="Oui"),1,0)</f>
        <v/>
      </c>
      <c r="BD388" s="7">
        <f>IF(AND(AS388=1,AL388&lt;&gt;""),1,0)</f>
        <v/>
      </c>
      <c r="BE388" s="7">
        <f>IF(AND(BD388=1,AL388="Oui"),1,0)</f>
        <v/>
      </c>
      <c r="BF388" s="7">
        <f>IF(AND(AQ388=1,AM388="Non"),1,0)</f>
        <v/>
      </c>
      <c r="BG388" s="21">
        <f>IF(AND(BF388=1,Z388&lt;&gt;""),Z388,0)</f>
        <v/>
      </c>
      <c r="BH388" s="7">
        <f>IF(AND(BF388=1,AN388="Oui"),1,0)</f>
        <v/>
      </c>
      <c r="BI388" s="7">
        <f>IF(AS388=1,N388,"")</f>
        <v/>
      </c>
      <c r="BJ388" s="7">
        <f>IF(BF388=1,N388,"")</f>
        <v/>
      </c>
      <c r="BK388" s="7">
        <f>IF(BF388=1,M388,"")</f>
        <v/>
      </c>
      <c r="BL388" s="7">
        <f>IF(AR388=1,D388&amp;" | "&amp;J388,"")</f>
        <v/>
      </c>
      <c r="BM388" s="7">
        <f>IF(AND(AR388=1,AL388="Non"),D388,"")</f>
        <v/>
      </c>
      <c r="BN388" s="7">
        <f>IF(OR(AO388="",AO388="OK"),0,1)</f>
        <v/>
      </c>
    </row>
    <row r="389" ht="18" customHeight="1">
      <c r="A389" s="7" t="n"/>
      <c r="B389" s="7" t="n"/>
      <c r="C389" s="7" t="n"/>
      <c r="D389" s="7" t="n"/>
      <c r="E389" s="7" t="n"/>
      <c r="F389" s="7" t="n"/>
      <c r="G389" s="7" t="n"/>
      <c r="H389" s="7" t="n"/>
      <c r="I389" s="7" t="n"/>
      <c r="J389" s="7" t="n"/>
      <c r="K389" s="7" t="n"/>
      <c r="L389" s="7" t="n"/>
      <c r="M389" s="7" t="n"/>
      <c r="N389" s="7" t="n"/>
      <c r="O389" s="7" t="n"/>
      <c r="P389" s="7" t="n"/>
      <c r="Q389" s="7" t="n"/>
      <c r="R389" s="20" t="n"/>
      <c r="S389" s="16" t="n"/>
      <c r="T389" s="20" t="n"/>
      <c r="U389" s="20" t="n"/>
      <c r="V389" s="16" t="n"/>
      <c r="W389" s="16" t="n"/>
      <c r="X389" s="21" t="n"/>
      <c r="Y389" s="21" t="n"/>
      <c r="Z389" s="21" t="n"/>
      <c r="AA389" s="21" t="n"/>
      <c r="AB389" s="21" t="n"/>
      <c r="AC389" s="7" t="n"/>
      <c r="AD389" s="7" t="n"/>
      <c r="AE389" s="22" t="n"/>
      <c r="AF389" s="22" t="n"/>
      <c r="AG389" s="22" t="n"/>
      <c r="AH389" s="22">
        <f>IF(A389="","",SUM(AE389:AG389))</f>
        <v/>
      </c>
      <c r="AI389" s="21">
        <f>IF(AND(R389&lt;&gt;"",T389&lt;&gt;""),(T389-R389)*24,"")</f>
        <v/>
      </c>
      <c r="AJ389" s="21">
        <f>IF(AND(R389&lt;&gt;"",U389&lt;&gt;""),(U389-R389)*24,"")</f>
        <v/>
      </c>
      <c r="AK389" s="7">
        <f>IF(OR(AA389="",AI389=""),"",IF(AI389&lt;=AA389,"Oui","Non"))</f>
        <v/>
      </c>
      <c r="AL389" s="7">
        <f>IF(OR(AB389="",AJ389=""),"",IF(AJ389&lt;=AB389,"Oui","Non"))</f>
        <v/>
      </c>
      <c r="AM389" s="7">
        <f>IF(A389="","",IF(OR(N389="Réalisé",N389="Clôturé"),"Oui","Non"))</f>
        <v/>
      </c>
      <c r="AN389" s="7">
        <f>IF(AM389="","",IF(AND(AM389="Non",S389&lt;&gt;"",S389&lt;'Tableau de bord'!$C$7),"Oui","Non"))</f>
        <v/>
      </c>
      <c r="AO389" s="7">
        <f>IF(A389="","",IF(COUNTIF($A$5:$A$504,A389)&gt;1,"N° d’OT en double",IF(COUNTIF('Sites et équipements'!$D$5:$D$204,F389)=0,"Code installation inconnu",IF(OR(D389="",J389="",N389="",M389=""),"Champ obligatoire manquant",IF(AND(R389="",S389=""),"Date de demande ou planifiée manquante",IF(AND(AM389="Oui",V389=""),"Date de réalisation manquante",IF(AND(N389="Clôturé",W389=""),"Date de clôture manquante",IF(OR(AND(T389&lt;&gt;"",R389&lt;&gt;"",T389&lt;R389),AND(U389&lt;&gt;"",T389&lt;&gt;"",U389&lt;T389)),"Chronologie incohérente",IF(AND(Q389="Oui",U389=""),"Rétablissement non daté","OK")))))))))</f>
        <v/>
      </c>
      <c r="AP389" s="16">
        <f>IF(R389&lt;&gt;"",R389,IF(S389&lt;&gt;"",S389,""))</f>
        <v/>
      </c>
      <c r="AQ389" s="7">
        <f>IF(AND(A389&lt;&gt;"",OR('Tableau de bord'!$C$9="",D389='Tableau de bord'!$C$9),OR('Tableau de bord'!$C$10="",E389='Tableau de bord'!$C$10),OR('Tableau de bord'!$C$11="",G389='Tableau de bord'!$C$11),OR('Tableau de bord'!$C$12="",H389='Tableau de bord'!$C$12),OR('Tableau de bord'!$C$13="",J389='Tableau de bord'!$C$13),OR('Tableau de bord'!$C$14="",N389='Tableau de bord'!$C$14),OR('Tableau de bord'!$C$15="",M389='Tableau de bord'!$C$15),OR('Tableau de bord'!$C$16="",O389='Tableau de bord'!$C$16),OR('Tableau de bord'!$C$17="",AD389='Tableau de bord'!$C$17)),1,0)</f>
        <v/>
      </c>
      <c r="AR389" s="7">
        <f>IF(AND(A389&lt;&gt;"",AP389&lt;&gt;""),IF(AND(AP389&gt;='Tableau de bord'!$C$5,AP389&lt;'Tableau de bord'!$C$6+1),1,0),0)</f>
        <v/>
      </c>
      <c r="AS389" s="7">
        <f>IF(AND(AQ389=1,AR389=1),1,0)</f>
        <v/>
      </c>
      <c r="AT389" s="7">
        <f>IF(AND(AS389=1,J389="Corrective"),1,0)</f>
        <v/>
      </c>
      <c r="AU389" s="7">
        <f>IF(AND(AS389=1,J389="Préventive"),1,0)</f>
        <v/>
      </c>
      <c r="AV389" s="7">
        <f>IF(AND(AS389=1,Q389="Oui"),1,0)</f>
        <v/>
      </c>
      <c r="AW389" s="21">
        <f>IF(AND(AV389=1,AJ389&lt;&gt;""),AJ389,0)</f>
        <v/>
      </c>
      <c r="AX389" s="21">
        <f>IF(AND(AS389=1,Y389&lt;&gt;""),Y389,0)</f>
        <v/>
      </c>
      <c r="AY389" s="22">
        <f>IF(AND(AS389=1,AH389&lt;&gt;""),AH389,0)</f>
        <v/>
      </c>
      <c r="AZ389" s="22">
        <f>IF(AS389=1,SUM(AE389:AF389),0)</f>
        <v/>
      </c>
      <c r="BA389" s="22">
        <f>IF(AND(AS389=1,AC389="Hors forfait"),AY389,0)</f>
        <v/>
      </c>
      <c r="BB389" s="7">
        <f>IF(AND(AS389=1,AK389&lt;&gt;""),1,0)</f>
        <v/>
      </c>
      <c r="BC389" s="7">
        <f>IF(AND(BB389=1,AK389="Oui"),1,0)</f>
        <v/>
      </c>
      <c r="BD389" s="7">
        <f>IF(AND(AS389=1,AL389&lt;&gt;""),1,0)</f>
        <v/>
      </c>
      <c r="BE389" s="7">
        <f>IF(AND(BD389=1,AL389="Oui"),1,0)</f>
        <v/>
      </c>
      <c r="BF389" s="7">
        <f>IF(AND(AQ389=1,AM389="Non"),1,0)</f>
        <v/>
      </c>
      <c r="BG389" s="21">
        <f>IF(AND(BF389=1,Z389&lt;&gt;""),Z389,0)</f>
        <v/>
      </c>
      <c r="BH389" s="7">
        <f>IF(AND(BF389=1,AN389="Oui"),1,0)</f>
        <v/>
      </c>
      <c r="BI389" s="7">
        <f>IF(AS389=1,N389,"")</f>
        <v/>
      </c>
      <c r="BJ389" s="7">
        <f>IF(BF389=1,N389,"")</f>
        <v/>
      </c>
      <c r="BK389" s="7">
        <f>IF(BF389=1,M389,"")</f>
        <v/>
      </c>
      <c r="BL389" s="7">
        <f>IF(AR389=1,D389&amp;" | "&amp;J389,"")</f>
        <v/>
      </c>
      <c r="BM389" s="7">
        <f>IF(AND(AR389=1,AL389="Non"),D389,"")</f>
        <v/>
      </c>
      <c r="BN389" s="7">
        <f>IF(OR(AO389="",AO389="OK"),0,1)</f>
        <v/>
      </c>
    </row>
    <row r="390" ht="18" customHeight="1">
      <c r="A390" s="7" t="n"/>
      <c r="B390" s="7" t="n"/>
      <c r="C390" s="7" t="n"/>
      <c r="D390" s="7" t="n"/>
      <c r="E390" s="7" t="n"/>
      <c r="F390" s="7" t="n"/>
      <c r="G390" s="7" t="n"/>
      <c r="H390" s="7" t="n"/>
      <c r="I390" s="7" t="n"/>
      <c r="J390" s="7" t="n"/>
      <c r="K390" s="7" t="n"/>
      <c r="L390" s="7" t="n"/>
      <c r="M390" s="7" t="n"/>
      <c r="N390" s="7" t="n"/>
      <c r="O390" s="7" t="n"/>
      <c r="P390" s="7" t="n"/>
      <c r="Q390" s="7" t="n"/>
      <c r="R390" s="20" t="n"/>
      <c r="S390" s="16" t="n"/>
      <c r="T390" s="20" t="n"/>
      <c r="U390" s="20" t="n"/>
      <c r="V390" s="16" t="n"/>
      <c r="W390" s="16" t="n"/>
      <c r="X390" s="21" t="n"/>
      <c r="Y390" s="21" t="n"/>
      <c r="Z390" s="21" t="n"/>
      <c r="AA390" s="21" t="n"/>
      <c r="AB390" s="21" t="n"/>
      <c r="AC390" s="7" t="n"/>
      <c r="AD390" s="7" t="n"/>
      <c r="AE390" s="22" t="n"/>
      <c r="AF390" s="22" t="n"/>
      <c r="AG390" s="22" t="n"/>
      <c r="AH390" s="22">
        <f>IF(A390="","",SUM(AE390:AG390))</f>
        <v/>
      </c>
      <c r="AI390" s="21">
        <f>IF(AND(R390&lt;&gt;"",T390&lt;&gt;""),(T390-R390)*24,"")</f>
        <v/>
      </c>
      <c r="AJ390" s="21">
        <f>IF(AND(R390&lt;&gt;"",U390&lt;&gt;""),(U390-R390)*24,"")</f>
        <v/>
      </c>
      <c r="AK390" s="7">
        <f>IF(OR(AA390="",AI390=""),"",IF(AI390&lt;=AA390,"Oui","Non"))</f>
        <v/>
      </c>
      <c r="AL390" s="7">
        <f>IF(OR(AB390="",AJ390=""),"",IF(AJ390&lt;=AB390,"Oui","Non"))</f>
        <v/>
      </c>
      <c r="AM390" s="7">
        <f>IF(A390="","",IF(OR(N390="Réalisé",N390="Clôturé"),"Oui","Non"))</f>
        <v/>
      </c>
      <c r="AN390" s="7">
        <f>IF(AM390="","",IF(AND(AM390="Non",S390&lt;&gt;"",S390&lt;'Tableau de bord'!$C$7),"Oui","Non"))</f>
        <v/>
      </c>
      <c r="AO390" s="7">
        <f>IF(A390="","",IF(COUNTIF($A$5:$A$504,A390)&gt;1,"N° d’OT en double",IF(COUNTIF('Sites et équipements'!$D$5:$D$204,F390)=0,"Code installation inconnu",IF(OR(D390="",J390="",N390="",M390=""),"Champ obligatoire manquant",IF(AND(R390="",S390=""),"Date de demande ou planifiée manquante",IF(AND(AM390="Oui",V390=""),"Date de réalisation manquante",IF(AND(N390="Clôturé",W390=""),"Date de clôture manquante",IF(OR(AND(T390&lt;&gt;"",R390&lt;&gt;"",T390&lt;R390),AND(U390&lt;&gt;"",T390&lt;&gt;"",U390&lt;T390)),"Chronologie incohérente",IF(AND(Q390="Oui",U390=""),"Rétablissement non daté","OK")))))))))</f>
        <v/>
      </c>
      <c r="AP390" s="16">
        <f>IF(R390&lt;&gt;"",R390,IF(S390&lt;&gt;"",S390,""))</f>
        <v/>
      </c>
      <c r="AQ390" s="7">
        <f>IF(AND(A390&lt;&gt;"",OR('Tableau de bord'!$C$9="",D390='Tableau de bord'!$C$9),OR('Tableau de bord'!$C$10="",E390='Tableau de bord'!$C$10),OR('Tableau de bord'!$C$11="",G390='Tableau de bord'!$C$11),OR('Tableau de bord'!$C$12="",H390='Tableau de bord'!$C$12),OR('Tableau de bord'!$C$13="",J390='Tableau de bord'!$C$13),OR('Tableau de bord'!$C$14="",N390='Tableau de bord'!$C$14),OR('Tableau de bord'!$C$15="",M390='Tableau de bord'!$C$15),OR('Tableau de bord'!$C$16="",O390='Tableau de bord'!$C$16),OR('Tableau de bord'!$C$17="",AD390='Tableau de bord'!$C$17)),1,0)</f>
        <v/>
      </c>
      <c r="AR390" s="7">
        <f>IF(AND(A390&lt;&gt;"",AP390&lt;&gt;""),IF(AND(AP390&gt;='Tableau de bord'!$C$5,AP390&lt;'Tableau de bord'!$C$6+1),1,0),0)</f>
        <v/>
      </c>
      <c r="AS390" s="7">
        <f>IF(AND(AQ390=1,AR390=1),1,0)</f>
        <v/>
      </c>
      <c r="AT390" s="7">
        <f>IF(AND(AS390=1,J390="Corrective"),1,0)</f>
        <v/>
      </c>
      <c r="AU390" s="7">
        <f>IF(AND(AS390=1,J390="Préventive"),1,0)</f>
        <v/>
      </c>
      <c r="AV390" s="7">
        <f>IF(AND(AS390=1,Q390="Oui"),1,0)</f>
        <v/>
      </c>
      <c r="AW390" s="21">
        <f>IF(AND(AV390=1,AJ390&lt;&gt;""),AJ390,0)</f>
        <v/>
      </c>
      <c r="AX390" s="21">
        <f>IF(AND(AS390=1,Y390&lt;&gt;""),Y390,0)</f>
        <v/>
      </c>
      <c r="AY390" s="22">
        <f>IF(AND(AS390=1,AH390&lt;&gt;""),AH390,0)</f>
        <v/>
      </c>
      <c r="AZ390" s="22">
        <f>IF(AS390=1,SUM(AE390:AF390),0)</f>
        <v/>
      </c>
      <c r="BA390" s="22">
        <f>IF(AND(AS390=1,AC390="Hors forfait"),AY390,0)</f>
        <v/>
      </c>
      <c r="BB390" s="7">
        <f>IF(AND(AS390=1,AK390&lt;&gt;""),1,0)</f>
        <v/>
      </c>
      <c r="BC390" s="7">
        <f>IF(AND(BB390=1,AK390="Oui"),1,0)</f>
        <v/>
      </c>
      <c r="BD390" s="7">
        <f>IF(AND(AS390=1,AL390&lt;&gt;""),1,0)</f>
        <v/>
      </c>
      <c r="BE390" s="7">
        <f>IF(AND(BD390=1,AL390="Oui"),1,0)</f>
        <v/>
      </c>
      <c r="BF390" s="7">
        <f>IF(AND(AQ390=1,AM390="Non"),1,0)</f>
        <v/>
      </c>
      <c r="BG390" s="21">
        <f>IF(AND(BF390=1,Z390&lt;&gt;""),Z390,0)</f>
        <v/>
      </c>
      <c r="BH390" s="7">
        <f>IF(AND(BF390=1,AN390="Oui"),1,0)</f>
        <v/>
      </c>
      <c r="BI390" s="7">
        <f>IF(AS390=1,N390,"")</f>
        <v/>
      </c>
      <c r="BJ390" s="7">
        <f>IF(BF390=1,N390,"")</f>
        <v/>
      </c>
      <c r="BK390" s="7">
        <f>IF(BF390=1,M390,"")</f>
        <v/>
      </c>
      <c r="BL390" s="7">
        <f>IF(AR390=1,D390&amp;" | "&amp;J390,"")</f>
        <v/>
      </c>
      <c r="BM390" s="7">
        <f>IF(AND(AR390=1,AL390="Non"),D390,"")</f>
        <v/>
      </c>
      <c r="BN390" s="7">
        <f>IF(OR(AO390="",AO390="OK"),0,1)</f>
        <v/>
      </c>
    </row>
    <row r="391" ht="18" customHeight="1">
      <c r="A391" s="7" t="n"/>
      <c r="B391" s="7" t="n"/>
      <c r="C391" s="7" t="n"/>
      <c r="D391" s="7" t="n"/>
      <c r="E391" s="7" t="n"/>
      <c r="F391" s="7" t="n"/>
      <c r="G391" s="7" t="n"/>
      <c r="H391" s="7" t="n"/>
      <c r="I391" s="7" t="n"/>
      <c r="J391" s="7" t="n"/>
      <c r="K391" s="7" t="n"/>
      <c r="L391" s="7" t="n"/>
      <c r="M391" s="7" t="n"/>
      <c r="N391" s="7" t="n"/>
      <c r="O391" s="7" t="n"/>
      <c r="P391" s="7" t="n"/>
      <c r="Q391" s="7" t="n"/>
      <c r="R391" s="20" t="n"/>
      <c r="S391" s="16" t="n"/>
      <c r="T391" s="20" t="n"/>
      <c r="U391" s="20" t="n"/>
      <c r="V391" s="16" t="n"/>
      <c r="W391" s="16" t="n"/>
      <c r="X391" s="21" t="n"/>
      <c r="Y391" s="21" t="n"/>
      <c r="Z391" s="21" t="n"/>
      <c r="AA391" s="21" t="n"/>
      <c r="AB391" s="21" t="n"/>
      <c r="AC391" s="7" t="n"/>
      <c r="AD391" s="7" t="n"/>
      <c r="AE391" s="22" t="n"/>
      <c r="AF391" s="22" t="n"/>
      <c r="AG391" s="22" t="n"/>
      <c r="AH391" s="22">
        <f>IF(A391="","",SUM(AE391:AG391))</f>
        <v/>
      </c>
      <c r="AI391" s="21">
        <f>IF(AND(R391&lt;&gt;"",T391&lt;&gt;""),(T391-R391)*24,"")</f>
        <v/>
      </c>
      <c r="AJ391" s="21">
        <f>IF(AND(R391&lt;&gt;"",U391&lt;&gt;""),(U391-R391)*24,"")</f>
        <v/>
      </c>
      <c r="AK391" s="7">
        <f>IF(OR(AA391="",AI391=""),"",IF(AI391&lt;=AA391,"Oui","Non"))</f>
        <v/>
      </c>
      <c r="AL391" s="7">
        <f>IF(OR(AB391="",AJ391=""),"",IF(AJ391&lt;=AB391,"Oui","Non"))</f>
        <v/>
      </c>
      <c r="AM391" s="7">
        <f>IF(A391="","",IF(OR(N391="Réalisé",N391="Clôturé"),"Oui","Non"))</f>
        <v/>
      </c>
      <c r="AN391" s="7">
        <f>IF(AM391="","",IF(AND(AM391="Non",S391&lt;&gt;"",S391&lt;'Tableau de bord'!$C$7),"Oui","Non"))</f>
        <v/>
      </c>
      <c r="AO391" s="7">
        <f>IF(A391="","",IF(COUNTIF($A$5:$A$504,A391)&gt;1,"N° d’OT en double",IF(COUNTIF('Sites et équipements'!$D$5:$D$204,F391)=0,"Code installation inconnu",IF(OR(D391="",J391="",N391="",M391=""),"Champ obligatoire manquant",IF(AND(R391="",S391=""),"Date de demande ou planifiée manquante",IF(AND(AM391="Oui",V391=""),"Date de réalisation manquante",IF(AND(N391="Clôturé",W391=""),"Date de clôture manquante",IF(OR(AND(T391&lt;&gt;"",R391&lt;&gt;"",T391&lt;R391),AND(U391&lt;&gt;"",T391&lt;&gt;"",U391&lt;T391)),"Chronologie incohérente",IF(AND(Q391="Oui",U391=""),"Rétablissement non daté","OK")))))))))</f>
        <v/>
      </c>
      <c r="AP391" s="16">
        <f>IF(R391&lt;&gt;"",R391,IF(S391&lt;&gt;"",S391,""))</f>
        <v/>
      </c>
      <c r="AQ391" s="7">
        <f>IF(AND(A391&lt;&gt;"",OR('Tableau de bord'!$C$9="",D391='Tableau de bord'!$C$9),OR('Tableau de bord'!$C$10="",E391='Tableau de bord'!$C$10),OR('Tableau de bord'!$C$11="",G391='Tableau de bord'!$C$11),OR('Tableau de bord'!$C$12="",H391='Tableau de bord'!$C$12),OR('Tableau de bord'!$C$13="",J391='Tableau de bord'!$C$13),OR('Tableau de bord'!$C$14="",N391='Tableau de bord'!$C$14),OR('Tableau de bord'!$C$15="",M391='Tableau de bord'!$C$15),OR('Tableau de bord'!$C$16="",O391='Tableau de bord'!$C$16),OR('Tableau de bord'!$C$17="",AD391='Tableau de bord'!$C$17)),1,0)</f>
        <v/>
      </c>
      <c r="AR391" s="7">
        <f>IF(AND(A391&lt;&gt;"",AP391&lt;&gt;""),IF(AND(AP391&gt;='Tableau de bord'!$C$5,AP391&lt;'Tableau de bord'!$C$6+1),1,0),0)</f>
        <v/>
      </c>
      <c r="AS391" s="7">
        <f>IF(AND(AQ391=1,AR391=1),1,0)</f>
        <v/>
      </c>
      <c r="AT391" s="7">
        <f>IF(AND(AS391=1,J391="Corrective"),1,0)</f>
        <v/>
      </c>
      <c r="AU391" s="7">
        <f>IF(AND(AS391=1,J391="Préventive"),1,0)</f>
        <v/>
      </c>
      <c r="AV391" s="7">
        <f>IF(AND(AS391=1,Q391="Oui"),1,0)</f>
        <v/>
      </c>
      <c r="AW391" s="21">
        <f>IF(AND(AV391=1,AJ391&lt;&gt;""),AJ391,0)</f>
        <v/>
      </c>
      <c r="AX391" s="21">
        <f>IF(AND(AS391=1,Y391&lt;&gt;""),Y391,0)</f>
        <v/>
      </c>
      <c r="AY391" s="22">
        <f>IF(AND(AS391=1,AH391&lt;&gt;""),AH391,0)</f>
        <v/>
      </c>
      <c r="AZ391" s="22">
        <f>IF(AS391=1,SUM(AE391:AF391),0)</f>
        <v/>
      </c>
      <c r="BA391" s="22">
        <f>IF(AND(AS391=1,AC391="Hors forfait"),AY391,0)</f>
        <v/>
      </c>
      <c r="BB391" s="7">
        <f>IF(AND(AS391=1,AK391&lt;&gt;""),1,0)</f>
        <v/>
      </c>
      <c r="BC391" s="7">
        <f>IF(AND(BB391=1,AK391="Oui"),1,0)</f>
        <v/>
      </c>
      <c r="BD391" s="7">
        <f>IF(AND(AS391=1,AL391&lt;&gt;""),1,0)</f>
        <v/>
      </c>
      <c r="BE391" s="7">
        <f>IF(AND(BD391=1,AL391="Oui"),1,0)</f>
        <v/>
      </c>
      <c r="BF391" s="7">
        <f>IF(AND(AQ391=1,AM391="Non"),1,0)</f>
        <v/>
      </c>
      <c r="BG391" s="21">
        <f>IF(AND(BF391=1,Z391&lt;&gt;""),Z391,0)</f>
        <v/>
      </c>
      <c r="BH391" s="7">
        <f>IF(AND(BF391=1,AN391="Oui"),1,0)</f>
        <v/>
      </c>
      <c r="BI391" s="7">
        <f>IF(AS391=1,N391,"")</f>
        <v/>
      </c>
      <c r="BJ391" s="7">
        <f>IF(BF391=1,N391,"")</f>
        <v/>
      </c>
      <c r="BK391" s="7">
        <f>IF(BF391=1,M391,"")</f>
        <v/>
      </c>
      <c r="BL391" s="7">
        <f>IF(AR391=1,D391&amp;" | "&amp;J391,"")</f>
        <v/>
      </c>
      <c r="BM391" s="7">
        <f>IF(AND(AR391=1,AL391="Non"),D391,"")</f>
        <v/>
      </c>
      <c r="BN391" s="7">
        <f>IF(OR(AO391="",AO391="OK"),0,1)</f>
        <v/>
      </c>
    </row>
    <row r="392" ht="18" customHeight="1">
      <c r="A392" s="7" t="n"/>
      <c r="B392" s="7" t="n"/>
      <c r="C392" s="7" t="n"/>
      <c r="D392" s="7" t="n"/>
      <c r="E392" s="7" t="n"/>
      <c r="F392" s="7" t="n"/>
      <c r="G392" s="7" t="n"/>
      <c r="H392" s="7" t="n"/>
      <c r="I392" s="7" t="n"/>
      <c r="J392" s="7" t="n"/>
      <c r="K392" s="7" t="n"/>
      <c r="L392" s="7" t="n"/>
      <c r="M392" s="7" t="n"/>
      <c r="N392" s="7" t="n"/>
      <c r="O392" s="7" t="n"/>
      <c r="P392" s="7" t="n"/>
      <c r="Q392" s="7" t="n"/>
      <c r="R392" s="20" t="n"/>
      <c r="S392" s="16" t="n"/>
      <c r="T392" s="20" t="n"/>
      <c r="U392" s="20" t="n"/>
      <c r="V392" s="16" t="n"/>
      <c r="W392" s="16" t="n"/>
      <c r="X392" s="21" t="n"/>
      <c r="Y392" s="21" t="n"/>
      <c r="Z392" s="21" t="n"/>
      <c r="AA392" s="21" t="n"/>
      <c r="AB392" s="21" t="n"/>
      <c r="AC392" s="7" t="n"/>
      <c r="AD392" s="7" t="n"/>
      <c r="AE392" s="22" t="n"/>
      <c r="AF392" s="22" t="n"/>
      <c r="AG392" s="22" t="n"/>
      <c r="AH392" s="22">
        <f>IF(A392="","",SUM(AE392:AG392))</f>
        <v/>
      </c>
      <c r="AI392" s="21">
        <f>IF(AND(R392&lt;&gt;"",T392&lt;&gt;""),(T392-R392)*24,"")</f>
        <v/>
      </c>
      <c r="AJ392" s="21">
        <f>IF(AND(R392&lt;&gt;"",U392&lt;&gt;""),(U392-R392)*24,"")</f>
        <v/>
      </c>
      <c r="AK392" s="7">
        <f>IF(OR(AA392="",AI392=""),"",IF(AI392&lt;=AA392,"Oui","Non"))</f>
        <v/>
      </c>
      <c r="AL392" s="7">
        <f>IF(OR(AB392="",AJ392=""),"",IF(AJ392&lt;=AB392,"Oui","Non"))</f>
        <v/>
      </c>
      <c r="AM392" s="7">
        <f>IF(A392="","",IF(OR(N392="Réalisé",N392="Clôturé"),"Oui","Non"))</f>
        <v/>
      </c>
      <c r="AN392" s="7">
        <f>IF(AM392="","",IF(AND(AM392="Non",S392&lt;&gt;"",S392&lt;'Tableau de bord'!$C$7),"Oui","Non"))</f>
        <v/>
      </c>
      <c r="AO392" s="7">
        <f>IF(A392="","",IF(COUNTIF($A$5:$A$504,A392)&gt;1,"N° d’OT en double",IF(COUNTIF('Sites et équipements'!$D$5:$D$204,F392)=0,"Code installation inconnu",IF(OR(D392="",J392="",N392="",M392=""),"Champ obligatoire manquant",IF(AND(R392="",S392=""),"Date de demande ou planifiée manquante",IF(AND(AM392="Oui",V392=""),"Date de réalisation manquante",IF(AND(N392="Clôturé",W392=""),"Date de clôture manquante",IF(OR(AND(T392&lt;&gt;"",R392&lt;&gt;"",T392&lt;R392),AND(U392&lt;&gt;"",T392&lt;&gt;"",U392&lt;T392)),"Chronologie incohérente",IF(AND(Q392="Oui",U392=""),"Rétablissement non daté","OK")))))))))</f>
        <v/>
      </c>
      <c r="AP392" s="16">
        <f>IF(R392&lt;&gt;"",R392,IF(S392&lt;&gt;"",S392,""))</f>
        <v/>
      </c>
      <c r="AQ392" s="7">
        <f>IF(AND(A392&lt;&gt;"",OR('Tableau de bord'!$C$9="",D392='Tableau de bord'!$C$9),OR('Tableau de bord'!$C$10="",E392='Tableau de bord'!$C$10),OR('Tableau de bord'!$C$11="",G392='Tableau de bord'!$C$11),OR('Tableau de bord'!$C$12="",H392='Tableau de bord'!$C$12),OR('Tableau de bord'!$C$13="",J392='Tableau de bord'!$C$13),OR('Tableau de bord'!$C$14="",N392='Tableau de bord'!$C$14),OR('Tableau de bord'!$C$15="",M392='Tableau de bord'!$C$15),OR('Tableau de bord'!$C$16="",O392='Tableau de bord'!$C$16),OR('Tableau de bord'!$C$17="",AD392='Tableau de bord'!$C$17)),1,0)</f>
        <v/>
      </c>
      <c r="AR392" s="7">
        <f>IF(AND(A392&lt;&gt;"",AP392&lt;&gt;""),IF(AND(AP392&gt;='Tableau de bord'!$C$5,AP392&lt;'Tableau de bord'!$C$6+1),1,0),0)</f>
        <v/>
      </c>
      <c r="AS392" s="7">
        <f>IF(AND(AQ392=1,AR392=1),1,0)</f>
        <v/>
      </c>
      <c r="AT392" s="7">
        <f>IF(AND(AS392=1,J392="Corrective"),1,0)</f>
        <v/>
      </c>
      <c r="AU392" s="7">
        <f>IF(AND(AS392=1,J392="Préventive"),1,0)</f>
        <v/>
      </c>
      <c r="AV392" s="7">
        <f>IF(AND(AS392=1,Q392="Oui"),1,0)</f>
        <v/>
      </c>
      <c r="AW392" s="21">
        <f>IF(AND(AV392=1,AJ392&lt;&gt;""),AJ392,0)</f>
        <v/>
      </c>
      <c r="AX392" s="21">
        <f>IF(AND(AS392=1,Y392&lt;&gt;""),Y392,0)</f>
        <v/>
      </c>
      <c r="AY392" s="22">
        <f>IF(AND(AS392=1,AH392&lt;&gt;""),AH392,0)</f>
        <v/>
      </c>
      <c r="AZ392" s="22">
        <f>IF(AS392=1,SUM(AE392:AF392),0)</f>
        <v/>
      </c>
      <c r="BA392" s="22">
        <f>IF(AND(AS392=1,AC392="Hors forfait"),AY392,0)</f>
        <v/>
      </c>
      <c r="BB392" s="7">
        <f>IF(AND(AS392=1,AK392&lt;&gt;""),1,0)</f>
        <v/>
      </c>
      <c r="BC392" s="7">
        <f>IF(AND(BB392=1,AK392="Oui"),1,0)</f>
        <v/>
      </c>
      <c r="BD392" s="7">
        <f>IF(AND(AS392=1,AL392&lt;&gt;""),1,0)</f>
        <v/>
      </c>
      <c r="BE392" s="7">
        <f>IF(AND(BD392=1,AL392="Oui"),1,0)</f>
        <v/>
      </c>
      <c r="BF392" s="7">
        <f>IF(AND(AQ392=1,AM392="Non"),1,0)</f>
        <v/>
      </c>
      <c r="BG392" s="21">
        <f>IF(AND(BF392=1,Z392&lt;&gt;""),Z392,0)</f>
        <v/>
      </c>
      <c r="BH392" s="7">
        <f>IF(AND(BF392=1,AN392="Oui"),1,0)</f>
        <v/>
      </c>
      <c r="BI392" s="7">
        <f>IF(AS392=1,N392,"")</f>
        <v/>
      </c>
      <c r="BJ392" s="7">
        <f>IF(BF392=1,N392,"")</f>
        <v/>
      </c>
      <c r="BK392" s="7">
        <f>IF(BF392=1,M392,"")</f>
        <v/>
      </c>
      <c r="BL392" s="7">
        <f>IF(AR392=1,D392&amp;" | "&amp;J392,"")</f>
        <v/>
      </c>
      <c r="BM392" s="7">
        <f>IF(AND(AR392=1,AL392="Non"),D392,"")</f>
        <v/>
      </c>
      <c r="BN392" s="7">
        <f>IF(OR(AO392="",AO392="OK"),0,1)</f>
        <v/>
      </c>
    </row>
    <row r="393" ht="18" customHeight="1">
      <c r="A393" s="7" t="n"/>
      <c r="B393" s="7" t="n"/>
      <c r="C393" s="7" t="n"/>
      <c r="D393" s="7" t="n"/>
      <c r="E393" s="7" t="n"/>
      <c r="F393" s="7" t="n"/>
      <c r="G393" s="7" t="n"/>
      <c r="H393" s="7" t="n"/>
      <c r="I393" s="7" t="n"/>
      <c r="J393" s="7" t="n"/>
      <c r="K393" s="7" t="n"/>
      <c r="L393" s="7" t="n"/>
      <c r="M393" s="7" t="n"/>
      <c r="N393" s="7" t="n"/>
      <c r="O393" s="7" t="n"/>
      <c r="P393" s="7" t="n"/>
      <c r="Q393" s="7" t="n"/>
      <c r="R393" s="20" t="n"/>
      <c r="S393" s="16" t="n"/>
      <c r="T393" s="20" t="n"/>
      <c r="U393" s="20" t="n"/>
      <c r="V393" s="16" t="n"/>
      <c r="W393" s="16" t="n"/>
      <c r="X393" s="21" t="n"/>
      <c r="Y393" s="21" t="n"/>
      <c r="Z393" s="21" t="n"/>
      <c r="AA393" s="21" t="n"/>
      <c r="AB393" s="21" t="n"/>
      <c r="AC393" s="7" t="n"/>
      <c r="AD393" s="7" t="n"/>
      <c r="AE393" s="22" t="n"/>
      <c r="AF393" s="22" t="n"/>
      <c r="AG393" s="22" t="n"/>
      <c r="AH393" s="22">
        <f>IF(A393="","",SUM(AE393:AG393))</f>
        <v/>
      </c>
      <c r="AI393" s="21">
        <f>IF(AND(R393&lt;&gt;"",T393&lt;&gt;""),(T393-R393)*24,"")</f>
        <v/>
      </c>
      <c r="AJ393" s="21">
        <f>IF(AND(R393&lt;&gt;"",U393&lt;&gt;""),(U393-R393)*24,"")</f>
        <v/>
      </c>
      <c r="AK393" s="7">
        <f>IF(OR(AA393="",AI393=""),"",IF(AI393&lt;=AA393,"Oui","Non"))</f>
        <v/>
      </c>
      <c r="AL393" s="7">
        <f>IF(OR(AB393="",AJ393=""),"",IF(AJ393&lt;=AB393,"Oui","Non"))</f>
        <v/>
      </c>
      <c r="AM393" s="7">
        <f>IF(A393="","",IF(OR(N393="Réalisé",N393="Clôturé"),"Oui","Non"))</f>
        <v/>
      </c>
      <c r="AN393" s="7">
        <f>IF(AM393="","",IF(AND(AM393="Non",S393&lt;&gt;"",S393&lt;'Tableau de bord'!$C$7),"Oui","Non"))</f>
        <v/>
      </c>
      <c r="AO393" s="7">
        <f>IF(A393="","",IF(COUNTIF($A$5:$A$504,A393)&gt;1,"N° d’OT en double",IF(COUNTIF('Sites et équipements'!$D$5:$D$204,F393)=0,"Code installation inconnu",IF(OR(D393="",J393="",N393="",M393=""),"Champ obligatoire manquant",IF(AND(R393="",S393=""),"Date de demande ou planifiée manquante",IF(AND(AM393="Oui",V393=""),"Date de réalisation manquante",IF(AND(N393="Clôturé",W393=""),"Date de clôture manquante",IF(OR(AND(T393&lt;&gt;"",R393&lt;&gt;"",T393&lt;R393),AND(U393&lt;&gt;"",T393&lt;&gt;"",U393&lt;T393)),"Chronologie incohérente",IF(AND(Q393="Oui",U393=""),"Rétablissement non daté","OK")))))))))</f>
        <v/>
      </c>
      <c r="AP393" s="16">
        <f>IF(R393&lt;&gt;"",R393,IF(S393&lt;&gt;"",S393,""))</f>
        <v/>
      </c>
      <c r="AQ393" s="7">
        <f>IF(AND(A393&lt;&gt;"",OR('Tableau de bord'!$C$9="",D393='Tableau de bord'!$C$9),OR('Tableau de bord'!$C$10="",E393='Tableau de bord'!$C$10),OR('Tableau de bord'!$C$11="",G393='Tableau de bord'!$C$11),OR('Tableau de bord'!$C$12="",H393='Tableau de bord'!$C$12),OR('Tableau de bord'!$C$13="",J393='Tableau de bord'!$C$13),OR('Tableau de bord'!$C$14="",N393='Tableau de bord'!$C$14),OR('Tableau de bord'!$C$15="",M393='Tableau de bord'!$C$15),OR('Tableau de bord'!$C$16="",O393='Tableau de bord'!$C$16),OR('Tableau de bord'!$C$17="",AD393='Tableau de bord'!$C$17)),1,0)</f>
        <v/>
      </c>
      <c r="AR393" s="7">
        <f>IF(AND(A393&lt;&gt;"",AP393&lt;&gt;""),IF(AND(AP393&gt;='Tableau de bord'!$C$5,AP393&lt;'Tableau de bord'!$C$6+1),1,0),0)</f>
        <v/>
      </c>
      <c r="AS393" s="7">
        <f>IF(AND(AQ393=1,AR393=1),1,0)</f>
        <v/>
      </c>
      <c r="AT393" s="7">
        <f>IF(AND(AS393=1,J393="Corrective"),1,0)</f>
        <v/>
      </c>
      <c r="AU393" s="7">
        <f>IF(AND(AS393=1,J393="Préventive"),1,0)</f>
        <v/>
      </c>
      <c r="AV393" s="7">
        <f>IF(AND(AS393=1,Q393="Oui"),1,0)</f>
        <v/>
      </c>
      <c r="AW393" s="21">
        <f>IF(AND(AV393=1,AJ393&lt;&gt;""),AJ393,0)</f>
        <v/>
      </c>
      <c r="AX393" s="21">
        <f>IF(AND(AS393=1,Y393&lt;&gt;""),Y393,0)</f>
        <v/>
      </c>
      <c r="AY393" s="22">
        <f>IF(AND(AS393=1,AH393&lt;&gt;""),AH393,0)</f>
        <v/>
      </c>
      <c r="AZ393" s="22">
        <f>IF(AS393=1,SUM(AE393:AF393),0)</f>
        <v/>
      </c>
      <c r="BA393" s="22">
        <f>IF(AND(AS393=1,AC393="Hors forfait"),AY393,0)</f>
        <v/>
      </c>
      <c r="BB393" s="7">
        <f>IF(AND(AS393=1,AK393&lt;&gt;""),1,0)</f>
        <v/>
      </c>
      <c r="BC393" s="7">
        <f>IF(AND(BB393=1,AK393="Oui"),1,0)</f>
        <v/>
      </c>
      <c r="BD393" s="7">
        <f>IF(AND(AS393=1,AL393&lt;&gt;""),1,0)</f>
        <v/>
      </c>
      <c r="BE393" s="7">
        <f>IF(AND(BD393=1,AL393="Oui"),1,0)</f>
        <v/>
      </c>
      <c r="BF393" s="7">
        <f>IF(AND(AQ393=1,AM393="Non"),1,0)</f>
        <v/>
      </c>
      <c r="BG393" s="21">
        <f>IF(AND(BF393=1,Z393&lt;&gt;""),Z393,0)</f>
        <v/>
      </c>
      <c r="BH393" s="7">
        <f>IF(AND(BF393=1,AN393="Oui"),1,0)</f>
        <v/>
      </c>
      <c r="BI393" s="7">
        <f>IF(AS393=1,N393,"")</f>
        <v/>
      </c>
      <c r="BJ393" s="7">
        <f>IF(BF393=1,N393,"")</f>
        <v/>
      </c>
      <c r="BK393" s="7">
        <f>IF(BF393=1,M393,"")</f>
        <v/>
      </c>
      <c r="BL393" s="7">
        <f>IF(AR393=1,D393&amp;" | "&amp;J393,"")</f>
        <v/>
      </c>
      <c r="BM393" s="7">
        <f>IF(AND(AR393=1,AL393="Non"),D393,"")</f>
        <v/>
      </c>
      <c r="BN393" s="7">
        <f>IF(OR(AO393="",AO393="OK"),0,1)</f>
        <v/>
      </c>
    </row>
    <row r="394" ht="18" customHeight="1">
      <c r="A394" s="7" t="n"/>
      <c r="B394" s="7" t="n"/>
      <c r="C394" s="7" t="n"/>
      <c r="D394" s="7" t="n"/>
      <c r="E394" s="7" t="n"/>
      <c r="F394" s="7" t="n"/>
      <c r="G394" s="7" t="n"/>
      <c r="H394" s="7" t="n"/>
      <c r="I394" s="7" t="n"/>
      <c r="J394" s="7" t="n"/>
      <c r="K394" s="7" t="n"/>
      <c r="L394" s="7" t="n"/>
      <c r="M394" s="7" t="n"/>
      <c r="N394" s="7" t="n"/>
      <c r="O394" s="7" t="n"/>
      <c r="P394" s="7" t="n"/>
      <c r="Q394" s="7" t="n"/>
      <c r="R394" s="20" t="n"/>
      <c r="S394" s="16" t="n"/>
      <c r="T394" s="20" t="n"/>
      <c r="U394" s="20" t="n"/>
      <c r="V394" s="16" t="n"/>
      <c r="W394" s="16" t="n"/>
      <c r="X394" s="21" t="n"/>
      <c r="Y394" s="21" t="n"/>
      <c r="Z394" s="21" t="n"/>
      <c r="AA394" s="21" t="n"/>
      <c r="AB394" s="21" t="n"/>
      <c r="AC394" s="7" t="n"/>
      <c r="AD394" s="7" t="n"/>
      <c r="AE394" s="22" t="n"/>
      <c r="AF394" s="22" t="n"/>
      <c r="AG394" s="22" t="n"/>
      <c r="AH394" s="22">
        <f>IF(A394="","",SUM(AE394:AG394))</f>
        <v/>
      </c>
      <c r="AI394" s="21">
        <f>IF(AND(R394&lt;&gt;"",T394&lt;&gt;""),(T394-R394)*24,"")</f>
        <v/>
      </c>
      <c r="AJ394" s="21">
        <f>IF(AND(R394&lt;&gt;"",U394&lt;&gt;""),(U394-R394)*24,"")</f>
        <v/>
      </c>
      <c r="AK394" s="7">
        <f>IF(OR(AA394="",AI394=""),"",IF(AI394&lt;=AA394,"Oui","Non"))</f>
        <v/>
      </c>
      <c r="AL394" s="7">
        <f>IF(OR(AB394="",AJ394=""),"",IF(AJ394&lt;=AB394,"Oui","Non"))</f>
        <v/>
      </c>
      <c r="AM394" s="7">
        <f>IF(A394="","",IF(OR(N394="Réalisé",N394="Clôturé"),"Oui","Non"))</f>
        <v/>
      </c>
      <c r="AN394" s="7">
        <f>IF(AM394="","",IF(AND(AM394="Non",S394&lt;&gt;"",S394&lt;'Tableau de bord'!$C$7),"Oui","Non"))</f>
        <v/>
      </c>
      <c r="AO394" s="7">
        <f>IF(A394="","",IF(COUNTIF($A$5:$A$504,A394)&gt;1,"N° d’OT en double",IF(COUNTIF('Sites et équipements'!$D$5:$D$204,F394)=0,"Code installation inconnu",IF(OR(D394="",J394="",N394="",M394=""),"Champ obligatoire manquant",IF(AND(R394="",S394=""),"Date de demande ou planifiée manquante",IF(AND(AM394="Oui",V394=""),"Date de réalisation manquante",IF(AND(N394="Clôturé",W394=""),"Date de clôture manquante",IF(OR(AND(T394&lt;&gt;"",R394&lt;&gt;"",T394&lt;R394),AND(U394&lt;&gt;"",T394&lt;&gt;"",U394&lt;T394)),"Chronologie incohérente",IF(AND(Q394="Oui",U394=""),"Rétablissement non daté","OK")))))))))</f>
        <v/>
      </c>
      <c r="AP394" s="16">
        <f>IF(R394&lt;&gt;"",R394,IF(S394&lt;&gt;"",S394,""))</f>
        <v/>
      </c>
      <c r="AQ394" s="7">
        <f>IF(AND(A394&lt;&gt;"",OR('Tableau de bord'!$C$9="",D394='Tableau de bord'!$C$9),OR('Tableau de bord'!$C$10="",E394='Tableau de bord'!$C$10),OR('Tableau de bord'!$C$11="",G394='Tableau de bord'!$C$11),OR('Tableau de bord'!$C$12="",H394='Tableau de bord'!$C$12),OR('Tableau de bord'!$C$13="",J394='Tableau de bord'!$C$13),OR('Tableau de bord'!$C$14="",N394='Tableau de bord'!$C$14),OR('Tableau de bord'!$C$15="",M394='Tableau de bord'!$C$15),OR('Tableau de bord'!$C$16="",O394='Tableau de bord'!$C$16),OR('Tableau de bord'!$C$17="",AD394='Tableau de bord'!$C$17)),1,0)</f>
        <v/>
      </c>
      <c r="AR394" s="7">
        <f>IF(AND(A394&lt;&gt;"",AP394&lt;&gt;""),IF(AND(AP394&gt;='Tableau de bord'!$C$5,AP394&lt;'Tableau de bord'!$C$6+1),1,0),0)</f>
        <v/>
      </c>
      <c r="AS394" s="7">
        <f>IF(AND(AQ394=1,AR394=1),1,0)</f>
        <v/>
      </c>
      <c r="AT394" s="7">
        <f>IF(AND(AS394=1,J394="Corrective"),1,0)</f>
        <v/>
      </c>
      <c r="AU394" s="7">
        <f>IF(AND(AS394=1,J394="Préventive"),1,0)</f>
        <v/>
      </c>
      <c r="AV394" s="7">
        <f>IF(AND(AS394=1,Q394="Oui"),1,0)</f>
        <v/>
      </c>
      <c r="AW394" s="21">
        <f>IF(AND(AV394=1,AJ394&lt;&gt;""),AJ394,0)</f>
        <v/>
      </c>
      <c r="AX394" s="21">
        <f>IF(AND(AS394=1,Y394&lt;&gt;""),Y394,0)</f>
        <v/>
      </c>
      <c r="AY394" s="22">
        <f>IF(AND(AS394=1,AH394&lt;&gt;""),AH394,0)</f>
        <v/>
      </c>
      <c r="AZ394" s="22">
        <f>IF(AS394=1,SUM(AE394:AF394),0)</f>
        <v/>
      </c>
      <c r="BA394" s="22">
        <f>IF(AND(AS394=1,AC394="Hors forfait"),AY394,0)</f>
        <v/>
      </c>
      <c r="BB394" s="7">
        <f>IF(AND(AS394=1,AK394&lt;&gt;""),1,0)</f>
        <v/>
      </c>
      <c r="BC394" s="7">
        <f>IF(AND(BB394=1,AK394="Oui"),1,0)</f>
        <v/>
      </c>
      <c r="BD394" s="7">
        <f>IF(AND(AS394=1,AL394&lt;&gt;""),1,0)</f>
        <v/>
      </c>
      <c r="BE394" s="7">
        <f>IF(AND(BD394=1,AL394="Oui"),1,0)</f>
        <v/>
      </c>
      <c r="BF394" s="7">
        <f>IF(AND(AQ394=1,AM394="Non"),1,0)</f>
        <v/>
      </c>
      <c r="BG394" s="21">
        <f>IF(AND(BF394=1,Z394&lt;&gt;""),Z394,0)</f>
        <v/>
      </c>
      <c r="BH394" s="7">
        <f>IF(AND(BF394=1,AN394="Oui"),1,0)</f>
        <v/>
      </c>
      <c r="BI394" s="7">
        <f>IF(AS394=1,N394,"")</f>
        <v/>
      </c>
      <c r="BJ394" s="7">
        <f>IF(BF394=1,N394,"")</f>
        <v/>
      </c>
      <c r="BK394" s="7">
        <f>IF(BF394=1,M394,"")</f>
        <v/>
      </c>
      <c r="BL394" s="7">
        <f>IF(AR394=1,D394&amp;" | "&amp;J394,"")</f>
        <v/>
      </c>
      <c r="BM394" s="7">
        <f>IF(AND(AR394=1,AL394="Non"),D394,"")</f>
        <v/>
      </c>
      <c r="BN394" s="7">
        <f>IF(OR(AO394="",AO394="OK"),0,1)</f>
        <v/>
      </c>
    </row>
    <row r="395" ht="18" customHeight="1">
      <c r="A395" s="7" t="n"/>
      <c r="B395" s="7" t="n"/>
      <c r="C395" s="7" t="n"/>
      <c r="D395" s="7" t="n"/>
      <c r="E395" s="7" t="n"/>
      <c r="F395" s="7" t="n"/>
      <c r="G395" s="7" t="n"/>
      <c r="H395" s="7" t="n"/>
      <c r="I395" s="7" t="n"/>
      <c r="J395" s="7" t="n"/>
      <c r="K395" s="7" t="n"/>
      <c r="L395" s="7" t="n"/>
      <c r="M395" s="7" t="n"/>
      <c r="N395" s="7" t="n"/>
      <c r="O395" s="7" t="n"/>
      <c r="P395" s="7" t="n"/>
      <c r="Q395" s="7" t="n"/>
      <c r="R395" s="20" t="n"/>
      <c r="S395" s="16" t="n"/>
      <c r="T395" s="20" t="n"/>
      <c r="U395" s="20" t="n"/>
      <c r="V395" s="16" t="n"/>
      <c r="W395" s="16" t="n"/>
      <c r="X395" s="21" t="n"/>
      <c r="Y395" s="21" t="n"/>
      <c r="Z395" s="21" t="n"/>
      <c r="AA395" s="21" t="n"/>
      <c r="AB395" s="21" t="n"/>
      <c r="AC395" s="7" t="n"/>
      <c r="AD395" s="7" t="n"/>
      <c r="AE395" s="22" t="n"/>
      <c r="AF395" s="22" t="n"/>
      <c r="AG395" s="22" t="n"/>
      <c r="AH395" s="22">
        <f>IF(A395="","",SUM(AE395:AG395))</f>
        <v/>
      </c>
      <c r="AI395" s="21">
        <f>IF(AND(R395&lt;&gt;"",T395&lt;&gt;""),(T395-R395)*24,"")</f>
        <v/>
      </c>
      <c r="AJ395" s="21">
        <f>IF(AND(R395&lt;&gt;"",U395&lt;&gt;""),(U395-R395)*24,"")</f>
        <v/>
      </c>
      <c r="AK395" s="7">
        <f>IF(OR(AA395="",AI395=""),"",IF(AI395&lt;=AA395,"Oui","Non"))</f>
        <v/>
      </c>
      <c r="AL395" s="7">
        <f>IF(OR(AB395="",AJ395=""),"",IF(AJ395&lt;=AB395,"Oui","Non"))</f>
        <v/>
      </c>
      <c r="AM395" s="7">
        <f>IF(A395="","",IF(OR(N395="Réalisé",N395="Clôturé"),"Oui","Non"))</f>
        <v/>
      </c>
      <c r="AN395" s="7">
        <f>IF(AM395="","",IF(AND(AM395="Non",S395&lt;&gt;"",S395&lt;'Tableau de bord'!$C$7),"Oui","Non"))</f>
        <v/>
      </c>
      <c r="AO395" s="7">
        <f>IF(A395="","",IF(COUNTIF($A$5:$A$504,A395)&gt;1,"N° d’OT en double",IF(COUNTIF('Sites et équipements'!$D$5:$D$204,F395)=0,"Code installation inconnu",IF(OR(D395="",J395="",N395="",M395=""),"Champ obligatoire manquant",IF(AND(R395="",S395=""),"Date de demande ou planifiée manquante",IF(AND(AM395="Oui",V395=""),"Date de réalisation manquante",IF(AND(N395="Clôturé",W395=""),"Date de clôture manquante",IF(OR(AND(T395&lt;&gt;"",R395&lt;&gt;"",T395&lt;R395),AND(U395&lt;&gt;"",T395&lt;&gt;"",U395&lt;T395)),"Chronologie incohérente",IF(AND(Q395="Oui",U395=""),"Rétablissement non daté","OK")))))))))</f>
        <v/>
      </c>
      <c r="AP395" s="16">
        <f>IF(R395&lt;&gt;"",R395,IF(S395&lt;&gt;"",S395,""))</f>
        <v/>
      </c>
      <c r="AQ395" s="7">
        <f>IF(AND(A395&lt;&gt;"",OR('Tableau de bord'!$C$9="",D395='Tableau de bord'!$C$9),OR('Tableau de bord'!$C$10="",E395='Tableau de bord'!$C$10),OR('Tableau de bord'!$C$11="",G395='Tableau de bord'!$C$11),OR('Tableau de bord'!$C$12="",H395='Tableau de bord'!$C$12),OR('Tableau de bord'!$C$13="",J395='Tableau de bord'!$C$13),OR('Tableau de bord'!$C$14="",N395='Tableau de bord'!$C$14),OR('Tableau de bord'!$C$15="",M395='Tableau de bord'!$C$15),OR('Tableau de bord'!$C$16="",O395='Tableau de bord'!$C$16),OR('Tableau de bord'!$C$17="",AD395='Tableau de bord'!$C$17)),1,0)</f>
        <v/>
      </c>
      <c r="AR395" s="7">
        <f>IF(AND(A395&lt;&gt;"",AP395&lt;&gt;""),IF(AND(AP395&gt;='Tableau de bord'!$C$5,AP395&lt;'Tableau de bord'!$C$6+1),1,0),0)</f>
        <v/>
      </c>
      <c r="AS395" s="7">
        <f>IF(AND(AQ395=1,AR395=1),1,0)</f>
        <v/>
      </c>
      <c r="AT395" s="7">
        <f>IF(AND(AS395=1,J395="Corrective"),1,0)</f>
        <v/>
      </c>
      <c r="AU395" s="7">
        <f>IF(AND(AS395=1,J395="Préventive"),1,0)</f>
        <v/>
      </c>
      <c r="AV395" s="7">
        <f>IF(AND(AS395=1,Q395="Oui"),1,0)</f>
        <v/>
      </c>
      <c r="AW395" s="21">
        <f>IF(AND(AV395=1,AJ395&lt;&gt;""),AJ395,0)</f>
        <v/>
      </c>
      <c r="AX395" s="21">
        <f>IF(AND(AS395=1,Y395&lt;&gt;""),Y395,0)</f>
        <v/>
      </c>
      <c r="AY395" s="22">
        <f>IF(AND(AS395=1,AH395&lt;&gt;""),AH395,0)</f>
        <v/>
      </c>
      <c r="AZ395" s="22">
        <f>IF(AS395=1,SUM(AE395:AF395),0)</f>
        <v/>
      </c>
      <c r="BA395" s="22">
        <f>IF(AND(AS395=1,AC395="Hors forfait"),AY395,0)</f>
        <v/>
      </c>
      <c r="BB395" s="7">
        <f>IF(AND(AS395=1,AK395&lt;&gt;""),1,0)</f>
        <v/>
      </c>
      <c r="BC395" s="7">
        <f>IF(AND(BB395=1,AK395="Oui"),1,0)</f>
        <v/>
      </c>
      <c r="BD395" s="7">
        <f>IF(AND(AS395=1,AL395&lt;&gt;""),1,0)</f>
        <v/>
      </c>
      <c r="BE395" s="7">
        <f>IF(AND(BD395=1,AL395="Oui"),1,0)</f>
        <v/>
      </c>
      <c r="BF395" s="7">
        <f>IF(AND(AQ395=1,AM395="Non"),1,0)</f>
        <v/>
      </c>
      <c r="BG395" s="21">
        <f>IF(AND(BF395=1,Z395&lt;&gt;""),Z395,0)</f>
        <v/>
      </c>
      <c r="BH395" s="7">
        <f>IF(AND(BF395=1,AN395="Oui"),1,0)</f>
        <v/>
      </c>
      <c r="BI395" s="7">
        <f>IF(AS395=1,N395,"")</f>
        <v/>
      </c>
      <c r="BJ395" s="7">
        <f>IF(BF395=1,N395,"")</f>
        <v/>
      </c>
      <c r="BK395" s="7">
        <f>IF(BF395=1,M395,"")</f>
        <v/>
      </c>
      <c r="BL395" s="7">
        <f>IF(AR395=1,D395&amp;" | "&amp;J395,"")</f>
        <v/>
      </c>
      <c r="BM395" s="7">
        <f>IF(AND(AR395=1,AL395="Non"),D395,"")</f>
        <v/>
      </c>
      <c r="BN395" s="7">
        <f>IF(OR(AO395="",AO395="OK"),0,1)</f>
        <v/>
      </c>
    </row>
    <row r="396" ht="18" customHeight="1">
      <c r="A396" s="7" t="n"/>
      <c r="B396" s="7" t="n"/>
      <c r="C396" s="7" t="n"/>
      <c r="D396" s="7" t="n"/>
      <c r="E396" s="7" t="n"/>
      <c r="F396" s="7" t="n"/>
      <c r="G396" s="7" t="n"/>
      <c r="H396" s="7" t="n"/>
      <c r="I396" s="7" t="n"/>
      <c r="J396" s="7" t="n"/>
      <c r="K396" s="7" t="n"/>
      <c r="L396" s="7" t="n"/>
      <c r="M396" s="7" t="n"/>
      <c r="N396" s="7" t="n"/>
      <c r="O396" s="7" t="n"/>
      <c r="P396" s="7" t="n"/>
      <c r="Q396" s="7" t="n"/>
      <c r="R396" s="20" t="n"/>
      <c r="S396" s="16" t="n"/>
      <c r="T396" s="20" t="n"/>
      <c r="U396" s="20" t="n"/>
      <c r="V396" s="16" t="n"/>
      <c r="W396" s="16" t="n"/>
      <c r="X396" s="21" t="n"/>
      <c r="Y396" s="21" t="n"/>
      <c r="Z396" s="21" t="n"/>
      <c r="AA396" s="21" t="n"/>
      <c r="AB396" s="21" t="n"/>
      <c r="AC396" s="7" t="n"/>
      <c r="AD396" s="7" t="n"/>
      <c r="AE396" s="22" t="n"/>
      <c r="AF396" s="22" t="n"/>
      <c r="AG396" s="22" t="n"/>
      <c r="AH396" s="22">
        <f>IF(A396="","",SUM(AE396:AG396))</f>
        <v/>
      </c>
      <c r="AI396" s="21">
        <f>IF(AND(R396&lt;&gt;"",T396&lt;&gt;""),(T396-R396)*24,"")</f>
        <v/>
      </c>
      <c r="AJ396" s="21">
        <f>IF(AND(R396&lt;&gt;"",U396&lt;&gt;""),(U396-R396)*24,"")</f>
        <v/>
      </c>
      <c r="AK396" s="7">
        <f>IF(OR(AA396="",AI396=""),"",IF(AI396&lt;=AA396,"Oui","Non"))</f>
        <v/>
      </c>
      <c r="AL396" s="7">
        <f>IF(OR(AB396="",AJ396=""),"",IF(AJ396&lt;=AB396,"Oui","Non"))</f>
        <v/>
      </c>
      <c r="AM396" s="7">
        <f>IF(A396="","",IF(OR(N396="Réalisé",N396="Clôturé"),"Oui","Non"))</f>
        <v/>
      </c>
      <c r="AN396" s="7">
        <f>IF(AM396="","",IF(AND(AM396="Non",S396&lt;&gt;"",S396&lt;'Tableau de bord'!$C$7),"Oui","Non"))</f>
        <v/>
      </c>
      <c r="AO396" s="7">
        <f>IF(A396="","",IF(COUNTIF($A$5:$A$504,A396)&gt;1,"N° d’OT en double",IF(COUNTIF('Sites et équipements'!$D$5:$D$204,F396)=0,"Code installation inconnu",IF(OR(D396="",J396="",N396="",M396=""),"Champ obligatoire manquant",IF(AND(R396="",S396=""),"Date de demande ou planifiée manquante",IF(AND(AM396="Oui",V396=""),"Date de réalisation manquante",IF(AND(N396="Clôturé",W396=""),"Date de clôture manquante",IF(OR(AND(T396&lt;&gt;"",R396&lt;&gt;"",T396&lt;R396),AND(U396&lt;&gt;"",T396&lt;&gt;"",U396&lt;T396)),"Chronologie incohérente",IF(AND(Q396="Oui",U396=""),"Rétablissement non daté","OK")))))))))</f>
        <v/>
      </c>
      <c r="AP396" s="16">
        <f>IF(R396&lt;&gt;"",R396,IF(S396&lt;&gt;"",S396,""))</f>
        <v/>
      </c>
      <c r="AQ396" s="7">
        <f>IF(AND(A396&lt;&gt;"",OR('Tableau de bord'!$C$9="",D396='Tableau de bord'!$C$9),OR('Tableau de bord'!$C$10="",E396='Tableau de bord'!$C$10),OR('Tableau de bord'!$C$11="",G396='Tableau de bord'!$C$11),OR('Tableau de bord'!$C$12="",H396='Tableau de bord'!$C$12),OR('Tableau de bord'!$C$13="",J396='Tableau de bord'!$C$13),OR('Tableau de bord'!$C$14="",N396='Tableau de bord'!$C$14),OR('Tableau de bord'!$C$15="",M396='Tableau de bord'!$C$15),OR('Tableau de bord'!$C$16="",O396='Tableau de bord'!$C$16),OR('Tableau de bord'!$C$17="",AD396='Tableau de bord'!$C$17)),1,0)</f>
        <v/>
      </c>
      <c r="AR396" s="7">
        <f>IF(AND(A396&lt;&gt;"",AP396&lt;&gt;""),IF(AND(AP396&gt;='Tableau de bord'!$C$5,AP396&lt;'Tableau de bord'!$C$6+1),1,0),0)</f>
        <v/>
      </c>
      <c r="AS396" s="7">
        <f>IF(AND(AQ396=1,AR396=1),1,0)</f>
        <v/>
      </c>
      <c r="AT396" s="7">
        <f>IF(AND(AS396=1,J396="Corrective"),1,0)</f>
        <v/>
      </c>
      <c r="AU396" s="7">
        <f>IF(AND(AS396=1,J396="Préventive"),1,0)</f>
        <v/>
      </c>
      <c r="AV396" s="7">
        <f>IF(AND(AS396=1,Q396="Oui"),1,0)</f>
        <v/>
      </c>
      <c r="AW396" s="21">
        <f>IF(AND(AV396=1,AJ396&lt;&gt;""),AJ396,0)</f>
        <v/>
      </c>
      <c r="AX396" s="21">
        <f>IF(AND(AS396=1,Y396&lt;&gt;""),Y396,0)</f>
        <v/>
      </c>
      <c r="AY396" s="22">
        <f>IF(AND(AS396=1,AH396&lt;&gt;""),AH396,0)</f>
        <v/>
      </c>
      <c r="AZ396" s="22">
        <f>IF(AS396=1,SUM(AE396:AF396),0)</f>
        <v/>
      </c>
      <c r="BA396" s="22">
        <f>IF(AND(AS396=1,AC396="Hors forfait"),AY396,0)</f>
        <v/>
      </c>
      <c r="BB396" s="7">
        <f>IF(AND(AS396=1,AK396&lt;&gt;""),1,0)</f>
        <v/>
      </c>
      <c r="BC396" s="7">
        <f>IF(AND(BB396=1,AK396="Oui"),1,0)</f>
        <v/>
      </c>
      <c r="BD396" s="7">
        <f>IF(AND(AS396=1,AL396&lt;&gt;""),1,0)</f>
        <v/>
      </c>
      <c r="BE396" s="7">
        <f>IF(AND(BD396=1,AL396="Oui"),1,0)</f>
        <v/>
      </c>
      <c r="BF396" s="7">
        <f>IF(AND(AQ396=1,AM396="Non"),1,0)</f>
        <v/>
      </c>
      <c r="BG396" s="21">
        <f>IF(AND(BF396=1,Z396&lt;&gt;""),Z396,0)</f>
        <v/>
      </c>
      <c r="BH396" s="7">
        <f>IF(AND(BF396=1,AN396="Oui"),1,0)</f>
        <v/>
      </c>
      <c r="BI396" s="7">
        <f>IF(AS396=1,N396,"")</f>
        <v/>
      </c>
      <c r="BJ396" s="7">
        <f>IF(BF396=1,N396,"")</f>
        <v/>
      </c>
      <c r="BK396" s="7">
        <f>IF(BF396=1,M396,"")</f>
        <v/>
      </c>
      <c r="BL396" s="7">
        <f>IF(AR396=1,D396&amp;" | "&amp;J396,"")</f>
        <v/>
      </c>
      <c r="BM396" s="7">
        <f>IF(AND(AR396=1,AL396="Non"),D396,"")</f>
        <v/>
      </c>
      <c r="BN396" s="7">
        <f>IF(OR(AO396="",AO396="OK"),0,1)</f>
        <v/>
      </c>
    </row>
    <row r="397" ht="18" customHeight="1">
      <c r="A397" s="7" t="n"/>
      <c r="B397" s="7" t="n"/>
      <c r="C397" s="7" t="n"/>
      <c r="D397" s="7" t="n"/>
      <c r="E397" s="7" t="n"/>
      <c r="F397" s="7" t="n"/>
      <c r="G397" s="7" t="n"/>
      <c r="H397" s="7" t="n"/>
      <c r="I397" s="7" t="n"/>
      <c r="J397" s="7" t="n"/>
      <c r="K397" s="7" t="n"/>
      <c r="L397" s="7" t="n"/>
      <c r="M397" s="7" t="n"/>
      <c r="N397" s="7" t="n"/>
      <c r="O397" s="7" t="n"/>
      <c r="P397" s="7" t="n"/>
      <c r="Q397" s="7" t="n"/>
      <c r="R397" s="20" t="n"/>
      <c r="S397" s="16" t="n"/>
      <c r="T397" s="20" t="n"/>
      <c r="U397" s="20" t="n"/>
      <c r="V397" s="16" t="n"/>
      <c r="W397" s="16" t="n"/>
      <c r="X397" s="21" t="n"/>
      <c r="Y397" s="21" t="n"/>
      <c r="Z397" s="21" t="n"/>
      <c r="AA397" s="21" t="n"/>
      <c r="AB397" s="21" t="n"/>
      <c r="AC397" s="7" t="n"/>
      <c r="AD397" s="7" t="n"/>
      <c r="AE397" s="22" t="n"/>
      <c r="AF397" s="22" t="n"/>
      <c r="AG397" s="22" t="n"/>
      <c r="AH397" s="22">
        <f>IF(A397="","",SUM(AE397:AG397))</f>
        <v/>
      </c>
      <c r="AI397" s="21">
        <f>IF(AND(R397&lt;&gt;"",T397&lt;&gt;""),(T397-R397)*24,"")</f>
        <v/>
      </c>
      <c r="AJ397" s="21">
        <f>IF(AND(R397&lt;&gt;"",U397&lt;&gt;""),(U397-R397)*24,"")</f>
        <v/>
      </c>
      <c r="AK397" s="7">
        <f>IF(OR(AA397="",AI397=""),"",IF(AI397&lt;=AA397,"Oui","Non"))</f>
        <v/>
      </c>
      <c r="AL397" s="7">
        <f>IF(OR(AB397="",AJ397=""),"",IF(AJ397&lt;=AB397,"Oui","Non"))</f>
        <v/>
      </c>
      <c r="AM397" s="7">
        <f>IF(A397="","",IF(OR(N397="Réalisé",N397="Clôturé"),"Oui","Non"))</f>
        <v/>
      </c>
      <c r="AN397" s="7">
        <f>IF(AM397="","",IF(AND(AM397="Non",S397&lt;&gt;"",S397&lt;'Tableau de bord'!$C$7),"Oui","Non"))</f>
        <v/>
      </c>
      <c r="AO397" s="7">
        <f>IF(A397="","",IF(COUNTIF($A$5:$A$504,A397)&gt;1,"N° d’OT en double",IF(COUNTIF('Sites et équipements'!$D$5:$D$204,F397)=0,"Code installation inconnu",IF(OR(D397="",J397="",N397="",M397=""),"Champ obligatoire manquant",IF(AND(R397="",S397=""),"Date de demande ou planifiée manquante",IF(AND(AM397="Oui",V397=""),"Date de réalisation manquante",IF(AND(N397="Clôturé",W397=""),"Date de clôture manquante",IF(OR(AND(T397&lt;&gt;"",R397&lt;&gt;"",T397&lt;R397),AND(U397&lt;&gt;"",T397&lt;&gt;"",U397&lt;T397)),"Chronologie incohérente",IF(AND(Q397="Oui",U397=""),"Rétablissement non daté","OK")))))))))</f>
        <v/>
      </c>
      <c r="AP397" s="16">
        <f>IF(R397&lt;&gt;"",R397,IF(S397&lt;&gt;"",S397,""))</f>
        <v/>
      </c>
      <c r="AQ397" s="7">
        <f>IF(AND(A397&lt;&gt;"",OR('Tableau de bord'!$C$9="",D397='Tableau de bord'!$C$9),OR('Tableau de bord'!$C$10="",E397='Tableau de bord'!$C$10),OR('Tableau de bord'!$C$11="",G397='Tableau de bord'!$C$11),OR('Tableau de bord'!$C$12="",H397='Tableau de bord'!$C$12),OR('Tableau de bord'!$C$13="",J397='Tableau de bord'!$C$13),OR('Tableau de bord'!$C$14="",N397='Tableau de bord'!$C$14),OR('Tableau de bord'!$C$15="",M397='Tableau de bord'!$C$15),OR('Tableau de bord'!$C$16="",O397='Tableau de bord'!$C$16),OR('Tableau de bord'!$C$17="",AD397='Tableau de bord'!$C$17)),1,0)</f>
        <v/>
      </c>
      <c r="AR397" s="7">
        <f>IF(AND(A397&lt;&gt;"",AP397&lt;&gt;""),IF(AND(AP397&gt;='Tableau de bord'!$C$5,AP397&lt;'Tableau de bord'!$C$6+1),1,0),0)</f>
        <v/>
      </c>
      <c r="AS397" s="7">
        <f>IF(AND(AQ397=1,AR397=1),1,0)</f>
        <v/>
      </c>
      <c r="AT397" s="7">
        <f>IF(AND(AS397=1,J397="Corrective"),1,0)</f>
        <v/>
      </c>
      <c r="AU397" s="7">
        <f>IF(AND(AS397=1,J397="Préventive"),1,0)</f>
        <v/>
      </c>
      <c r="AV397" s="7">
        <f>IF(AND(AS397=1,Q397="Oui"),1,0)</f>
        <v/>
      </c>
      <c r="AW397" s="21">
        <f>IF(AND(AV397=1,AJ397&lt;&gt;""),AJ397,0)</f>
        <v/>
      </c>
      <c r="AX397" s="21">
        <f>IF(AND(AS397=1,Y397&lt;&gt;""),Y397,0)</f>
        <v/>
      </c>
      <c r="AY397" s="22">
        <f>IF(AND(AS397=1,AH397&lt;&gt;""),AH397,0)</f>
        <v/>
      </c>
      <c r="AZ397" s="22">
        <f>IF(AS397=1,SUM(AE397:AF397),0)</f>
        <v/>
      </c>
      <c r="BA397" s="22">
        <f>IF(AND(AS397=1,AC397="Hors forfait"),AY397,0)</f>
        <v/>
      </c>
      <c r="BB397" s="7">
        <f>IF(AND(AS397=1,AK397&lt;&gt;""),1,0)</f>
        <v/>
      </c>
      <c r="BC397" s="7">
        <f>IF(AND(BB397=1,AK397="Oui"),1,0)</f>
        <v/>
      </c>
      <c r="BD397" s="7">
        <f>IF(AND(AS397=1,AL397&lt;&gt;""),1,0)</f>
        <v/>
      </c>
      <c r="BE397" s="7">
        <f>IF(AND(BD397=1,AL397="Oui"),1,0)</f>
        <v/>
      </c>
      <c r="BF397" s="7">
        <f>IF(AND(AQ397=1,AM397="Non"),1,0)</f>
        <v/>
      </c>
      <c r="BG397" s="21">
        <f>IF(AND(BF397=1,Z397&lt;&gt;""),Z397,0)</f>
        <v/>
      </c>
      <c r="BH397" s="7">
        <f>IF(AND(BF397=1,AN397="Oui"),1,0)</f>
        <v/>
      </c>
      <c r="BI397" s="7">
        <f>IF(AS397=1,N397,"")</f>
        <v/>
      </c>
      <c r="BJ397" s="7">
        <f>IF(BF397=1,N397,"")</f>
        <v/>
      </c>
      <c r="BK397" s="7">
        <f>IF(BF397=1,M397,"")</f>
        <v/>
      </c>
      <c r="BL397" s="7">
        <f>IF(AR397=1,D397&amp;" | "&amp;J397,"")</f>
        <v/>
      </c>
      <c r="BM397" s="7">
        <f>IF(AND(AR397=1,AL397="Non"),D397,"")</f>
        <v/>
      </c>
      <c r="BN397" s="7">
        <f>IF(OR(AO397="",AO397="OK"),0,1)</f>
        <v/>
      </c>
    </row>
    <row r="398" ht="18" customHeight="1">
      <c r="A398" s="7" t="n"/>
      <c r="B398" s="7" t="n"/>
      <c r="C398" s="7" t="n"/>
      <c r="D398" s="7" t="n"/>
      <c r="E398" s="7" t="n"/>
      <c r="F398" s="7" t="n"/>
      <c r="G398" s="7" t="n"/>
      <c r="H398" s="7" t="n"/>
      <c r="I398" s="7" t="n"/>
      <c r="J398" s="7" t="n"/>
      <c r="K398" s="7" t="n"/>
      <c r="L398" s="7" t="n"/>
      <c r="M398" s="7" t="n"/>
      <c r="N398" s="7" t="n"/>
      <c r="O398" s="7" t="n"/>
      <c r="P398" s="7" t="n"/>
      <c r="Q398" s="7" t="n"/>
      <c r="R398" s="20" t="n"/>
      <c r="S398" s="16" t="n"/>
      <c r="T398" s="20" t="n"/>
      <c r="U398" s="20" t="n"/>
      <c r="V398" s="16" t="n"/>
      <c r="W398" s="16" t="n"/>
      <c r="X398" s="21" t="n"/>
      <c r="Y398" s="21" t="n"/>
      <c r="Z398" s="21" t="n"/>
      <c r="AA398" s="21" t="n"/>
      <c r="AB398" s="21" t="n"/>
      <c r="AC398" s="7" t="n"/>
      <c r="AD398" s="7" t="n"/>
      <c r="AE398" s="22" t="n"/>
      <c r="AF398" s="22" t="n"/>
      <c r="AG398" s="22" t="n"/>
      <c r="AH398" s="22">
        <f>IF(A398="","",SUM(AE398:AG398))</f>
        <v/>
      </c>
      <c r="AI398" s="21">
        <f>IF(AND(R398&lt;&gt;"",T398&lt;&gt;""),(T398-R398)*24,"")</f>
        <v/>
      </c>
      <c r="AJ398" s="21">
        <f>IF(AND(R398&lt;&gt;"",U398&lt;&gt;""),(U398-R398)*24,"")</f>
        <v/>
      </c>
      <c r="AK398" s="7">
        <f>IF(OR(AA398="",AI398=""),"",IF(AI398&lt;=AA398,"Oui","Non"))</f>
        <v/>
      </c>
      <c r="AL398" s="7">
        <f>IF(OR(AB398="",AJ398=""),"",IF(AJ398&lt;=AB398,"Oui","Non"))</f>
        <v/>
      </c>
      <c r="AM398" s="7">
        <f>IF(A398="","",IF(OR(N398="Réalisé",N398="Clôturé"),"Oui","Non"))</f>
        <v/>
      </c>
      <c r="AN398" s="7">
        <f>IF(AM398="","",IF(AND(AM398="Non",S398&lt;&gt;"",S398&lt;'Tableau de bord'!$C$7),"Oui","Non"))</f>
        <v/>
      </c>
      <c r="AO398" s="7">
        <f>IF(A398="","",IF(COUNTIF($A$5:$A$504,A398)&gt;1,"N° d’OT en double",IF(COUNTIF('Sites et équipements'!$D$5:$D$204,F398)=0,"Code installation inconnu",IF(OR(D398="",J398="",N398="",M398=""),"Champ obligatoire manquant",IF(AND(R398="",S398=""),"Date de demande ou planifiée manquante",IF(AND(AM398="Oui",V398=""),"Date de réalisation manquante",IF(AND(N398="Clôturé",W398=""),"Date de clôture manquante",IF(OR(AND(T398&lt;&gt;"",R398&lt;&gt;"",T398&lt;R398),AND(U398&lt;&gt;"",T398&lt;&gt;"",U398&lt;T398)),"Chronologie incohérente",IF(AND(Q398="Oui",U398=""),"Rétablissement non daté","OK")))))))))</f>
        <v/>
      </c>
      <c r="AP398" s="16">
        <f>IF(R398&lt;&gt;"",R398,IF(S398&lt;&gt;"",S398,""))</f>
        <v/>
      </c>
      <c r="AQ398" s="7">
        <f>IF(AND(A398&lt;&gt;"",OR('Tableau de bord'!$C$9="",D398='Tableau de bord'!$C$9),OR('Tableau de bord'!$C$10="",E398='Tableau de bord'!$C$10),OR('Tableau de bord'!$C$11="",G398='Tableau de bord'!$C$11),OR('Tableau de bord'!$C$12="",H398='Tableau de bord'!$C$12),OR('Tableau de bord'!$C$13="",J398='Tableau de bord'!$C$13),OR('Tableau de bord'!$C$14="",N398='Tableau de bord'!$C$14),OR('Tableau de bord'!$C$15="",M398='Tableau de bord'!$C$15),OR('Tableau de bord'!$C$16="",O398='Tableau de bord'!$C$16),OR('Tableau de bord'!$C$17="",AD398='Tableau de bord'!$C$17)),1,0)</f>
        <v/>
      </c>
      <c r="AR398" s="7">
        <f>IF(AND(A398&lt;&gt;"",AP398&lt;&gt;""),IF(AND(AP398&gt;='Tableau de bord'!$C$5,AP398&lt;'Tableau de bord'!$C$6+1),1,0),0)</f>
        <v/>
      </c>
      <c r="AS398" s="7">
        <f>IF(AND(AQ398=1,AR398=1),1,0)</f>
        <v/>
      </c>
      <c r="AT398" s="7">
        <f>IF(AND(AS398=1,J398="Corrective"),1,0)</f>
        <v/>
      </c>
      <c r="AU398" s="7">
        <f>IF(AND(AS398=1,J398="Préventive"),1,0)</f>
        <v/>
      </c>
      <c r="AV398" s="7">
        <f>IF(AND(AS398=1,Q398="Oui"),1,0)</f>
        <v/>
      </c>
      <c r="AW398" s="21">
        <f>IF(AND(AV398=1,AJ398&lt;&gt;""),AJ398,0)</f>
        <v/>
      </c>
      <c r="AX398" s="21">
        <f>IF(AND(AS398=1,Y398&lt;&gt;""),Y398,0)</f>
        <v/>
      </c>
      <c r="AY398" s="22">
        <f>IF(AND(AS398=1,AH398&lt;&gt;""),AH398,0)</f>
        <v/>
      </c>
      <c r="AZ398" s="22">
        <f>IF(AS398=1,SUM(AE398:AF398),0)</f>
        <v/>
      </c>
      <c r="BA398" s="22">
        <f>IF(AND(AS398=1,AC398="Hors forfait"),AY398,0)</f>
        <v/>
      </c>
      <c r="BB398" s="7">
        <f>IF(AND(AS398=1,AK398&lt;&gt;""),1,0)</f>
        <v/>
      </c>
      <c r="BC398" s="7">
        <f>IF(AND(BB398=1,AK398="Oui"),1,0)</f>
        <v/>
      </c>
      <c r="BD398" s="7">
        <f>IF(AND(AS398=1,AL398&lt;&gt;""),1,0)</f>
        <v/>
      </c>
      <c r="BE398" s="7">
        <f>IF(AND(BD398=1,AL398="Oui"),1,0)</f>
        <v/>
      </c>
      <c r="BF398" s="7">
        <f>IF(AND(AQ398=1,AM398="Non"),1,0)</f>
        <v/>
      </c>
      <c r="BG398" s="21">
        <f>IF(AND(BF398=1,Z398&lt;&gt;""),Z398,0)</f>
        <v/>
      </c>
      <c r="BH398" s="7">
        <f>IF(AND(BF398=1,AN398="Oui"),1,0)</f>
        <v/>
      </c>
      <c r="BI398" s="7">
        <f>IF(AS398=1,N398,"")</f>
        <v/>
      </c>
      <c r="BJ398" s="7">
        <f>IF(BF398=1,N398,"")</f>
        <v/>
      </c>
      <c r="BK398" s="7">
        <f>IF(BF398=1,M398,"")</f>
        <v/>
      </c>
      <c r="BL398" s="7">
        <f>IF(AR398=1,D398&amp;" | "&amp;J398,"")</f>
        <v/>
      </c>
      <c r="BM398" s="7">
        <f>IF(AND(AR398=1,AL398="Non"),D398,"")</f>
        <v/>
      </c>
      <c r="BN398" s="7">
        <f>IF(OR(AO398="",AO398="OK"),0,1)</f>
        <v/>
      </c>
    </row>
    <row r="399" ht="18" customHeight="1">
      <c r="A399" s="7" t="n"/>
      <c r="B399" s="7" t="n"/>
      <c r="C399" s="7" t="n"/>
      <c r="D399" s="7" t="n"/>
      <c r="E399" s="7" t="n"/>
      <c r="F399" s="7" t="n"/>
      <c r="G399" s="7" t="n"/>
      <c r="H399" s="7" t="n"/>
      <c r="I399" s="7" t="n"/>
      <c r="J399" s="7" t="n"/>
      <c r="K399" s="7" t="n"/>
      <c r="L399" s="7" t="n"/>
      <c r="M399" s="7" t="n"/>
      <c r="N399" s="7" t="n"/>
      <c r="O399" s="7" t="n"/>
      <c r="P399" s="7" t="n"/>
      <c r="Q399" s="7" t="n"/>
      <c r="R399" s="20" t="n"/>
      <c r="S399" s="16" t="n"/>
      <c r="T399" s="20" t="n"/>
      <c r="U399" s="20" t="n"/>
      <c r="V399" s="16" t="n"/>
      <c r="W399" s="16" t="n"/>
      <c r="X399" s="21" t="n"/>
      <c r="Y399" s="21" t="n"/>
      <c r="Z399" s="21" t="n"/>
      <c r="AA399" s="21" t="n"/>
      <c r="AB399" s="21" t="n"/>
      <c r="AC399" s="7" t="n"/>
      <c r="AD399" s="7" t="n"/>
      <c r="AE399" s="22" t="n"/>
      <c r="AF399" s="22" t="n"/>
      <c r="AG399" s="22" t="n"/>
      <c r="AH399" s="22">
        <f>IF(A399="","",SUM(AE399:AG399))</f>
        <v/>
      </c>
      <c r="AI399" s="21">
        <f>IF(AND(R399&lt;&gt;"",T399&lt;&gt;""),(T399-R399)*24,"")</f>
        <v/>
      </c>
      <c r="AJ399" s="21">
        <f>IF(AND(R399&lt;&gt;"",U399&lt;&gt;""),(U399-R399)*24,"")</f>
        <v/>
      </c>
      <c r="AK399" s="7">
        <f>IF(OR(AA399="",AI399=""),"",IF(AI399&lt;=AA399,"Oui","Non"))</f>
        <v/>
      </c>
      <c r="AL399" s="7">
        <f>IF(OR(AB399="",AJ399=""),"",IF(AJ399&lt;=AB399,"Oui","Non"))</f>
        <v/>
      </c>
      <c r="AM399" s="7">
        <f>IF(A399="","",IF(OR(N399="Réalisé",N399="Clôturé"),"Oui","Non"))</f>
        <v/>
      </c>
      <c r="AN399" s="7">
        <f>IF(AM399="","",IF(AND(AM399="Non",S399&lt;&gt;"",S399&lt;'Tableau de bord'!$C$7),"Oui","Non"))</f>
        <v/>
      </c>
      <c r="AO399" s="7">
        <f>IF(A399="","",IF(COUNTIF($A$5:$A$504,A399)&gt;1,"N° d’OT en double",IF(COUNTIF('Sites et équipements'!$D$5:$D$204,F399)=0,"Code installation inconnu",IF(OR(D399="",J399="",N399="",M399=""),"Champ obligatoire manquant",IF(AND(R399="",S399=""),"Date de demande ou planifiée manquante",IF(AND(AM399="Oui",V399=""),"Date de réalisation manquante",IF(AND(N399="Clôturé",W399=""),"Date de clôture manquante",IF(OR(AND(T399&lt;&gt;"",R399&lt;&gt;"",T399&lt;R399),AND(U399&lt;&gt;"",T399&lt;&gt;"",U399&lt;T399)),"Chronologie incohérente",IF(AND(Q399="Oui",U399=""),"Rétablissement non daté","OK")))))))))</f>
        <v/>
      </c>
      <c r="AP399" s="16">
        <f>IF(R399&lt;&gt;"",R399,IF(S399&lt;&gt;"",S399,""))</f>
        <v/>
      </c>
      <c r="AQ399" s="7">
        <f>IF(AND(A399&lt;&gt;"",OR('Tableau de bord'!$C$9="",D399='Tableau de bord'!$C$9),OR('Tableau de bord'!$C$10="",E399='Tableau de bord'!$C$10),OR('Tableau de bord'!$C$11="",G399='Tableau de bord'!$C$11),OR('Tableau de bord'!$C$12="",H399='Tableau de bord'!$C$12),OR('Tableau de bord'!$C$13="",J399='Tableau de bord'!$C$13),OR('Tableau de bord'!$C$14="",N399='Tableau de bord'!$C$14),OR('Tableau de bord'!$C$15="",M399='Tableau de bord'!$C$15),OR('Tableau de bord'!$C$16="",O399='Tableau de bord'!$C$16),OR('Tableau de bord'!$C$17="",AD399='Tableau de bord'!$C$17)),1,0)</f>
        <v/>
      </c>
      <c r="AR399" s="7">
        <f>IF(AND(A399&lt;&gt;"",AP399&lt;&gt;""),IF(AND(AP399&gt;='Tableau de bord'!$C$5,AP399&lt;'Tableau de bord'!$C$6+1),1,0),0)</f>
        <v/>
      </c>
      <c r="AS399" s="7">
        <f>IF(AND(AQ399=1,AR399=1),1,0)</f>
        <v/>
      </c>
      <c r="AT399" s="7">
        <f>IF(AND(AS399=1,J399="Corrective"),1,0)</f>
        <v/>
      </c>
      <c r="AU399" s="7">
        <f>IF(AND(AS399=1,J399="Préventive"),1,0)</f>
        <v/>
      </c>
      <c r="AV399" s="7">
        <f>IF(AND(AS399=1,Q399="Oui"),1,0)</f>
        <v/>
      </c>
      <c r="AW399" s="21">
        <f>IF(AND(AV399=1,AJ399&lt;&gt;""),AJ399,0)</f>
        <v/>
      </c>
      <c r="AX399" s="21">
        <f>IF(AND(AS399=1,Y399&lt;&gt;""),Y399,0)</f>
        <v/>
      </c>
      <c r="AY399" s="22">
        <f>IF(AND(AS399=1,AH399&lt;&gt;""),AH399,0)</f>
        <v/>
      </c>
      <c r="AZ399" s="22">
        <f>IF(AS399=1,SUM(AE399:AF399),0)</f>
        <v/>
      </c>
      <c r="BA399" s="22">
        <f>IF(AND(AS399=1,AC399="Hors forfait"),AY399,0)</f>
        <v/>
      </c>
      <c r="BB399" s="7">
        <f>IF(AND(AS399=1,AK399&lt;&gt;""),1,0)</f>
        <v/>
      </c>
      <c r="BC399" s="7">
        <f>IF(AND(BB399=1,AK399="Oui"),1,0)</f>
        <v/>
      </c>
      <c r="BD399" s="7">
        <f>IF(AND(AS399=1,AL399&lt;&gt;""),1,0)</f>
        <v/>
      </c>
      <c r="BE399" s="7">
        <f>IF(AND(BD399=1,AL399="Oui"),1,0)</f>
        <v/>
      </c>
      <c r="BF399" s="7">
        <f>IF(AND(AQ399=1,AM399="Non"),1,0)</f>
        <v/>
      </c>
      <c r="BG399" s="21">
        <f>IF(AND(BF399=1,Z399&lt;&gt;""),Z399,0)</f>
        <v/>
      </c>
      <c r="BH399" s="7">
        <f>IF(AND(BF399=1,AN399="Oui"),1,0)</f>
        <v/>
      </c>
      <c r="BI399" s="7">
        <f>IF(AS399=1,N399,"")</f>
        <v/>
      </c>
      <c r="BJ399" s="7">
        <f>IF(BF399=1,N399,"")</f>
        <v/>
      </c>
      <c r="BK399" s="7">
        <f>IF(BF399=1,M399,"")</f>
        <v/>
      </c>
      <c r="BL399" s="7">
        <f>IF(AR399=1,D399&amp;" | "&amp;J399,"")</f>
        <v/>
      </c>
      <c r="BM399" s="7">
        <f>IF(AND(AR399=1,AL399="Non"),D399,"")</f>
        <v/>
      </c>
      <c r="BN399" s="7">
        <f>IF(OR(AO399="",AO399="OK"),0,1)</f>
        <v/>
      </c>
    </row>
    <row r="400" ht="18" customHeight="1">
      <c r="A400" s="7" t="n"/>
      <c r="B400" s="7" t="n"/>
      <c r="C400" s="7" t="n"/>
      <c r="D400" s="7" t="n"/>
      <c r="E400" s="7" t="n"/>
      <c r="F400" s="7" t="n"/>
      <c r="G400" s="7" t="n"/>
      <c r="H400" s="7" t="n"/>
      <c r="I400" s="7" t="n"/>
      <c r="J400" s="7" t="n"/>
      <c r="K400" s="7" t="n"/>
      <c r="L400" s="7" t="n"/>
      <c r="M400" s="7" t="n"/>
      <c r="N400" s="7" t="n"/>
      <c r="O400" s="7" t="n"/>
      <c r="P400" s="7" t="n"/>
      <c r="Q400" s="7" t="n"/>
      <c r="R400" s="20" t="n"/>
      <c r="S400" s="16" t="n"/>
      <c r="T400" s="20" t="n"/>
      <c r="U400" s="20" t="n"/>
      <c r="V400" s="16" t="n"/>
      <c r="W400" s="16" t="n"/>
      <c r="X400" s="21" t="n"/>
      <c r="Y400" s="21" t="n"/>
      <c r="Z400" s="21" t="n"/>
      <c r="AA400" s="21" t="n"/>
      <c r="AB400" s="21" t="n"/>
      <c r="AC400" s="7" t="n"/>
      <c r="AD400" s="7" t="n"/>
      <c r="AE400" s="22" t="n"/>
      <c r="AF400" s="22" t="n"/>
      <c r="AG400" s="22" t="n"/>
      <c r="AH400" s="22">
        <f>IF(A400="","",SUM(AE400:AG400))</f>
        <v/>
      </c>
      <c r="AI400" s="21">
        <f>IF(AND(R400&lt;&gt;"",T400&lt;&gt;""),(T400-R400)*24,"")</f>
        <v/>
      </c>
      <c r="AJ400" s="21">
        <f>IF(AND(R400&lt;&gt;"",U400&lt;&gt;""),(U400-R400)*24,"")</f>
        <v/>
      </c>
      <c r="AK400" s="7">
        <f>IF(OR(AA400="",AI400=""),"",IF(AI400&lt;=AA400,"Oui","Non"))</f>
        <v/>
      </c>
      <c r="AL400" s="7">
        <f>IF(OR(AB400="",AJ400=""),"",IF(AJ400&lt;=AB400,"Oui","Non"))</f>
        <v/>
      </c>
      <c r="AM400" s="7">
        <f>IF(A400="","",IF(OR(N400="Réalisé",N400="Clôturé"),"Oui","Non"))</f>
        <v/>
      </c>
      <c r="AN400" s="7">
        <f>IF(AM400="","",IF(AND(AM400="Non",S400&lt;&gt;"",S400&lt;'Tableau de bord'!$C$7),"Oui","Non"))</f>
        <v/>
      </c>
      <c r="AO400" s="7">
        <f>IF(A400="","",IF(COUNTIF($A$5:$A$504,A400)&gt;1,"N° d’OT en double",IF(COUNTIF('Sites et équipements'!$D$5:$D$204,F400)=0,"Code installation inconnu",IF(OR(D400="",J400="",N400="",M400=""),"Champ obligatoire manquant",IF(AND(R400="",S400=""),"Date de demande ou planifiée manquante",IF(AND(AM400="Oui",V400=""),"Date de réalisation manquante",IF(AND(N400="Clôturé",W400=""),"Date de clôture manquante",IF(OR(AND(T400&lt;&gt;"",R400&lt;&gt;"",T400&lt;R400),AND(U400&lt;&gt;"",T400&lt;&gt;"",U400&lt;T400)),"Chronologie incohérente",IF(AND(Q400="Oui",U400=""),"Rétablissement non daté","OK")))))))))</f>
        <v/>
      </c>
      <c r="AP400" s="16">
        <f>IF(R400&lt;&gt;"",R400,IF(S400&lt;&gt;"",S400,""))</f>
        <v/>
      </c>
      <c r="AQ400" s="7">
        <f>IF(AND(A400&lt;&gt;"",OR('Tableau de bord'!$C$9="",D400='Tableau de bord'!$C$9),OR('Tableau de bord'!$C$10="",E400='Tableau de bord'!$C$10),OR('Tableau de bord'!$C$11="",G400='Tableau de bord'!$C$11),OR('Tableau de bord'!$C$12="",H400='Tableau de bord'!$C$12),OR('Tableau de bord'!$C$13="",J400='Tableau de bord'!$C$13),OR('Tableau de bord'!$C$14="",N400='Tableau de bord'!$C$14),OR('Tableau de bord'!$C$15="",M400='Tableau de bord'!$C$15),OR('Tableau de bord'!$C$16="",O400='Tableau de bord'!$C$16),OR('Tableau de bord'!$C$17="",AD400='Tableau de bord'!$C$17)),1,0)</f>
        <v/>
      </c>
      <c r="AR400" s="7">
        <f>IF(AND(A400&lt;&gt;"",AP400&lt;&gt;""),IF(AND(AP400&gt;='Tableau de bord'!$C$5,AP400&lt;'Tableau de bord'!$C$6+1),1,0),0)</f>
        <v/>
      </c>
      <c r="AS400" s="7">
        <f>IF(AND(AQ400=1,AR400=1),1,0)</f>
        <v/>
      </c>
      <c r="AT400" s="7">
        <f>IF(AND(AS400=1,J400="Corrective"),1,0)</f>
        <v/>
      </c>
      <c r="AU400" s="7">
        <f>IF(AND(AS400=1,J400="Préventive"),1,0)</f>
        <v/>
      </c>
      <c r="AV400" s="7">
        <f>IF(AND(AS400=1,Q400="Oui"),1,0)</f>
        <v/>
      </c>
      <c r="AW400" s="21">
        <f>IF(AND(AV400=1,AJ400&lt;&gt;""),AJ400,0)</f>
        <v/>
      </c>
      <c r="AX400" s="21">
        <f>IF(AND(AS400=1,Y400&lt;&gt;""),Y400,0)</f>
        <v/>
      </c>
      <c r="AY400" s="22">
        <f>IF(AND(AS400=1,AH400&lt;&gt;""),AH400,0)</f>
        <v/>
      </c>
      <c r="AZ400" s="22">
        <f>IF(AS400=1,SUM(AE400:AF400),0)</f>
        <v/>
      </c>
      <c r="BA400" s="22">
        <f>IF(AND(AS400=1,AC400="Hors forfait"),AY400,0)</f>
        <v/>
      </c>
      <c r="BB400" s="7">
        <f>IF(AND(AS400=1,AK400&lt;&gt;""),1,0)</f>
        <v/>
      </c>
      <c r="BC400" s="7">
        <f>IF(AND(BB400=1,AK400="Oui"),1,0)</f>
        <v/>
      </c>
      <c r="BD400" s="7">
        <f>IF(AND(AS400=1,AL400&lt;&gt;""),1,0)</f>
        <v/>
      </c>
      <c r="BE400" s="7">
        <f>IF(AND(BD400=1,AL400="Oui"),1,0)</f>
        <v/>
      </c>
      <c r="BF400" s="7">
        <f>IF(AND(AQ400=1,AM400="Non"),1,0)</f>
        <v/>
      </c>
      <c r="BG400" s="21">
        <f>IF(AND(BF400=1,Z400&lt;&gt;""),Z400,0)</f>
        <v/>
      </c>
      <c r="BH400" s="7">
        <f>IF(AND(BF400=1,AN400="Oui"),1,0)</f>
        <v/>
      </c>
      <c r="BI400" s="7">
        <f>IF(AS400=1,N400,"")</f>
        <v/>
      </c>
      <c r="BJ400" s="7">
        <f>IF(BF400=1,N400,"")</f>
        <v/>
      </c>
      <c r="BK400" s="7">
        <f>IF(BF400=1,M400,"")</f>
        <v/>
      </c>
      <c r="BL400" s="7">
        <f>IF(AR400=1,D400&amp;" | "&amp;J400,"")</f>
        <v/>
      </c>
      <c r="BM400" s="7">
        <f>IF(AND(AR400=1,AL400="Non"),D400,"")</f>
        <v/>
      </c>
      <c r="BN400" s="7">
        <f>IF(OR(AO400="",AO400="OK"),0,1)</f>
        <v/>
      </c>
    </row>
    <row r="401" ht="18" customHeight="1">
      <c r="A401" s="7" t="n"/>
      <c r="B401" s="7" t="n"/>
      <c r="C401" s="7" t="n"/>
      <c r="D401" s="7" t="n"/>
      <c r="E401" s="7" t="n"/>
      <c r="F401" s="7" t="n"/>
      <c r="G401" s="7" t="n"/>
      <c r="H401" s="7" t="n"/>
      <c r="I401" s="7" t="n"/>
      <c r="J401" s="7" t="n"/>
      <c r="K401" s="7" t="n"/>
      <c r="L401" s="7" t="n"/>
      <c r="M401" s="7" t="n"/>
      <c r="N401" s="7" t="n"/>
      <c r="O401" s="7" t="n"/>
      <c r="P401" s="7" t="n"/>
      <c r="Q401" s="7" t="n"/>
      <c r="R401" s="20" t="n"/>
      <c r="S401" s="16" t="n"/>
      <c r="T401" s="20" t="n"/>
      <c r="U401" s="20" t="n"/>
      <c r="V401" s="16" t="n"/>
      <c r="W401" s="16" t="n"/>
      <c r="X401" s="21" t="n"/>
      <c r="Y401" s="21" t="n"/>
      <c r="Z401" s="21" t="n"/>
      <c r="AA401" s="21" t="n"/>
      <c r="AB401" s="21" t="n"/>
      <c r="AC401" s="7" t="n"/>
      <c r="AD401" s="7" t="n"/>
      <c r="AE401" s="22" t="n"/>
      <c r="AF401" s="22" t="n"/>
      <c r="AG401" s="22" t="n"/>
      <c r="AH401" s="22">
        <f>IF(A401="","",SUM(AE401:AG401))</f>
        <v/>
      </c>
      <c r="AI401" s="21">
        <f>IF(AND(R401&lt;&gt;"",T401&lt;&gt;""),(T401-R401)*24,"")</f>
        <v/>
      </c>
      <c r="AJ401" s="21">
        <f>IF(AND(R401&lt;&gt;"",U401&lt;&gt;""),(U401-R401)*24,"")</f>
        <v/>
      </c>
      <c r="AK401" s="7">
        <f>IF(OR(AA401="",AI401=""),"",IF(AI401&lt;=AA401,"Oui","Non"))</f>
        <v/>
      </c>
      <c r="AL401" s="7">
        <f>IF(OR(AB401="",AJ401=""),"",IF(AJ401&lt;=AB401,"Oui","Non"))</f>
        <v/>
      </c>
      <c r="AM401" s="7">
        <f>IF(A401="","",IF(OR(N401="Réalisé",N401="Clôturé"),"Oui","Non"))</f>
        <v/>
      </c>
      <c r="AN401" s="7">
        <f>IF(AM401="","",IF(AND(AM401="Non",S401&lt;&gt;"",S401&lt;'Tableau de bord'!$C$7),"Oui","Non"))</f>
        <v/>
      </c>
      <c r="AO401" s="7">
        <f>IF(A401="","",IF(COUNTIF($A$5:$A$504,A401)&gt;1,"N° d’OT en double",IF(COUNTIF('Sites et équipements'!$D$5:$D$204,F401)=0,"Code installation inconnu",IF(OR(D401="",J401="",N401="",M401=""),"Champ obligatoire manquant",IF(AND(R401="",S401=""),"Date de demande ou planifiée manquante",IF(AND(AM401="Oui",V401=""),"Date de réalisation manquante",IF(AND(N401="Clôturé",W401=""),"Date de clôture manquante",IF(OR(AND(T401&lt;&gt;"",R401&lt;&gt;"",T401&lt;R401),AND(U401&lt;&gt;"",T401&lt;&gt;"",U401&lt;T401)),"Chronologie incohérente",IF(AND(Q401="Oui",U401=""),"Rétablissement non daté","OK")))))))))</f>
        <v/>
      </c>
      <c r="AP401" s="16">
        <f>IF(R401&lt;&gt;"",R401,IF(S401&lt;&gt;"",S401,""))</f>
        <v/>
      </c>
      <c r="AQ401" s="7">
        <f>IF(AND(A401&lt;&gt;"",OR('Tableau de bord'!$C$9="",D401='Tableau de bord'!$C$9),OR('Tableau de bord'!$C$10="",E401='Tableau de bord'!$C$10),OR('Tableau de bord'!$C$11="",G401='Tableau de bord'!$C$11),OR('Tableau de bord'!$C$12="",H401='Tableau de bord'!$C$12),OR('Tableau de bord'!$C$13="",J401='Tableau de bord'!$C$13),OR('Tableau de bord'!$C$14="",N401='Tableau de bord'!$C$14),OR('Tableau de bord'!$C$15="",M401='Tableau de bord'!$C$15),OR('Tableau de bord'!$C$16="",O401='Tableau de bord'!$C$16),OR('Tableau de bord'!$C$17="",AD401='Tableau de bord'!$C$17)),1,0)</f>
        <v/>
      </c>
      <c r="AR401" s="7">
        <f>IF(AND(A401&lt;&gt;"",AP401&lt;&gt;""),IF(AND(AP401&gt;='Tableau de bord'!$C$5,AP401&lt;'Tableau de bord'!$C$6+1),1,0),0)</f>
        <v/>
      </c>
      <c r="AS401" s="7">
        <f>IF(AND(AQ401=1,AR401=1),1,0)</f>
        <v/>
      </c>
      <c r="AT401" s="7">
        <f>IF(AND(AS401=1,J401="Corrective"),1,0)</f>
        <v/>
      </c>
      <c r="AU401" s="7">
        <f>IF(AND(AS401=1,J401="Préventive"),1,0)</f>
        <v/>
      </c>
      <c r="AV401" s="7">
        <f>IF(AND(AS401=1,Q401="Oui"),1,0)</f>
        <v/>
      </c>
      <c r="AW401" s="21">
        <f>IF(AND(AV401=1,AJ401&lt;&gt;""),AJ401,0)</f>
        <v/>
      </c>
      <c r="AX401" s="21">
        <f>IF(AND(AS401=1,Y401&lt;&gt;""),Y401,0)</f>
        <v/>
      </c>
      <c r="AY401" s="22">
        <f>IF(AND(AS401=1,AH401&lt;&gt;""),AH401,0)</f>
        <v/>
      </c>
      <c r="AZ401" s="22">
        <f>IF(AS401=1,SUM(AE401:AF401),0)</f>
        <v/>
      </c>
      <c r="BA401" s="22">
        <f>IF(AND(AS401=1,AC401="Hors forfait"),AY401,0)</f>
        <v/>
      </c>
      <c r="BB401" s="7">
        <f>IF(AND(AS401=1,AK401&lt;&gt;""),1,0)</f>
        <v/>
      </c>
      <c r="BC401" s="7">
        <f>IF(AND(BB401=1,AK401="Oui"),1,0)</f>
        <v/>
      </c>
      <c r="BD401" s="7">
        <f>IF(AND(AS401=1,AL401&lt;&gt;""),1,0)</f>
        <v/>
      </c>
      <c r="BE401" s="7">
        <f>IF(AND(BD401=1,AL401="Oui"),1,0)</f>
        <v/>
      </c>
      <c r="BF401" s="7">
        <f>IF(AND(AQ401=1,AM401="Non"),1,0)</f>
        <v/>
      </c>
      <c r="BG401" s="21">
        <f>IF(AND(BF401=1,Z401&lt;&gt;""),Z401,0)</f>
        <v/>
      </c>
      <c r="BH401" s="7">
        <f>IF(AND(BF401=1,AN401="Oui"),1,0)</f>
        <v/>
      </c>
      <c r="BI401" s="7">
        <f>IF(AS401=1,N401,"")</f>
        <v/>
      </c>
      <c r="BJ401" s="7">
        <f>IF(BF401=1,N401,"")</f>
        <v/>
      </c>
      <c r="BK401" s="7">
        <f>IF(BF401=1,M401,"")</f>
        <v/>
      </c>
      <c r="BL401" s="7">
        <f>IF(AR401=1,D401&amp;" | "&amp;J401,"")</f>
        <v/>
      </c>
      <c r="BM401" s="7">
        <f>IF(AND(AR401=1,AL401="Non"),D401,"")</f>
        <v/>
      </c>
      <c r="BN401" s="7">
        <f>IF(OR(AO401="",AO401="OK"),0,1)</f>
        <v/>
      </c>
    </row>
    <row r="402" ht="18" customHeight="1">
      <c r="A402" s="7" t="n"/>
      <c r="B402" s="7" t="n"/>
      <c r="C402" s="7" t="n"/>
      <c r="D402" s="7" t="n"/>
      <c r="E402" s="7" t="n"/>
      <c r="F402" s="7" t="n"/>
      <c r="G402" s="7" t="n"/>
      <c r="H402" s="7" t="n"/>
      <c r="I402" s="7" t="n"/>
      <c r="J402" s="7" t="n"/>
      <c r="K402" s="7" t="n"/>
      <c r="L402" s="7" t="n"/>
      <c r="M402" s="7" t="n"/>
      <c r="N402" s="7" t="n"/>
      <c r="O402" s="7" t="n"/>
      <c r="P402" s="7" t="n"/>
      <c r="Q402" s="7" t="n"/>
      <c r="R402" s="20" t="n"/>
      <c r="S402" s="16" t="n"/>
      <c r="T402" s="20" t="n"/>
      <c r="U402" s="20" t="n"/>
      <c r="V402" s="16" t="n"/>
      <c r="W402" s="16" t="n"/>
      <c r="X402" s="21" t="n"/>
      <c r="Y402" s="21" t="n"/>
      <c r="Z402" s="21" t="n"/>
      <c r="AA402" s="21" t="n"/>
      <c r="AB402" s="21" t="n"/>
      <c r="AC402" s="7" t="n"/>
      <c r="AD402" s="7" t="n"/>
      <c r="AE402" s="22" t="n"/>
      <c r="AF402" s="22" t="n"/>
      <c r="AG402" s="22" t="n"/>
      <c r="AH402" s="22">
        <f>IF(A402="","",SUM(AE402:AG402))</f>
        <v/>
      </c>
      <c r="AI402" s="21">
        <f>IF(AND(R402&lt;&gt;"",T402&lt;&gt;""),(T402-R402)*24,"")</f>
        <v/>
      </c>
      <c r="AJ402" s="21">
        <f>IF(AND(R402&lt;&gt;"",U402&lt;&gt;""),(U402-R402)*24,"")</f>
        <v/>
      </c>
      <c r="AK402" s="7">
        <f>IF(OR(AA402="",AI402=""),"",IF(AI402&lt;=AA402,"Oui","Non"))</f>
        <v/>
      </c>
      <c r="AL402" s="7">
        <f>IF(OR(AB402="",AJ402=""),"",IF(AJ402&lt;=AB402,"Oui","Non"))</f>
        <v/>
      </c>
      <c r="AM402" s="7">
        <f>IF(A402="","",IF(OR(N402="Réalisé",N402="Clôturé"),"Oui","Non"))</f>
        <v/>
      </c>
      <c r="AN402" s="7">
        <f>IF(AM402="","",IF(AND(AM402="Non",S402&lt;&gt;"",S402&lt;'Tableau de bord'!$C$7),"Oui","Non"))</f>
        <v/>
      </c>
      <c r="AO402" s="7">
        <f>IF(A402="","",IF(COUNTIF($A$5:$A$504,A402)&gt;1,"N° d’OT en double",IF(COUNTIF('Sites et équipements'!$D$5:$D$204,F402)=0,"Code installation inconnu",IF(OR(D402="",J402="",N402="",M402=""),"Champ obligatoire manquant",IF(AND(R402="",S402=""),"Date de demande ou planifiée manquante",IF(AND(AM402="Oui",V402=""),"Date de réalisation manquante",IF(AND(N402="Clôturé",W402=""),"Date de clôture manquante",IF(OR(AND(T402&lt;&gt;"",R402&lt;&gt;"",T402&lt;R402),AND(U402&lt;&gt;"",T402&lt;&gt;"",U402&lt;T402)),"Chronologie incohérente",IF(AND(Q402="Oui",U402=""),"Rétablissement non daté","OK")))))))))</f>
        <v/>
      </c>
      <c r="AP402" s="16">
        <f>IF(R402&lt;&gt;"",R402,IF(S402&lt;&gt;"",S402,""))</f>
        <v/>
      </c>
      <c r="AQ402" s="7">
        <f>IF(AND(A402&lt;&gt;"",OR('Tableau de bord'!$C$9="",D402='Tableau de bord'!$C$9),OR('Tableau de bord'!$C$10="",E402='Tableau de bord'!$C$10),OR('Tableau de bord'!$C$11="",G402='Tableau de bord'!$C$11),OR('Tableau de bord'!$C$12="",H402='Tableau de bord'!$C$12),OR('Tableau de bord'!$C$13="",J402='Tableau de bord'!$C$13),OR('Tableau de bord'!$C$14="",N402='Tableau de bord'!$C$14),OR('Tableau de bord'!$C$15="",M402='Tableau de bord'!$C$15),OR('Tableau de bord'!$C$16="",O402='Tableau de bord'!$C$16),OR('Tableau de bord'!$C$17="",AD402='Tableau de bord'!$C$17)),1,0)</f>
        <v/>
      </c>
      <c r="AR402" s="7">
        <f>IF(AND(A402&lt;&gt;"",AP402&lt;&gt;""),IF(AND(AP402&gt;='Tableau de bord'!$C$5,AP402&lt;'Tableau de bord'!$C$6+1),1,0),0)</f>
        <v/>
      </c>
      <c r="AS402" s="7">
        <f>IF(AND(AQ402=1,AR402=1),1,0)</f>
        <v/>
      </c>
      <c r="AT402" s="7">
        <f>IF(AND(AS402=1,J402="Corrective"),1,0)</f>
        <v/>
      </c>
      <c r="AU402" s="7">
        <f>IF(AND(AS402=1,J402="Préventive"),1,0)</f>
        <v/>
      </c>
      <c r="AV402" s="7">
        <f>IF(AND(AS402=1,Q402="Oui"),1,0)</f>
        <v/>
      </c>
      <c r="AW402" s="21">
        <f>IF(AND(AV402=1,AJ402&lt;&gt;""),AJ402,0)</f>
        <v/>
      </c>
      <c r="AX402" s="21">
        <f>IF(AND(AS402=1,Y402&lt;&gt;""),Y402,0)</f>
        <v/>
      </c>
      <c r="AY402" s="22">
        <f>IF(AND(AS402=1,AH402&lt;&gt;""),AH402,0)</f>
        <v/>
      </c>
      <c r="AZ402" s="22">
        <f>IF(AS402=1,SUM(AE402:AF402),0)</f>
        <v/>
      </c>
      <c r="BA402" s="22">
        <f>IF(AND(AS402=1,AC402="Hors forfait"),AY402,0)</f>
        <v/>
      </c>
      <c r="BB402" s="7">
        <f>IF(AND(AS402=1,AK402&lt;&gt;""),1,0)</f>
        <v/>
      </c>
      <c r="BC402" s="7">
        <f>IF(AND(BB402=1,AK402="Oui"),1,0)</f>
        <v/>
      </c>
      <c r="BD402" s="7">
        <f>IF(AND(AS402=1,AL402&lt;&gt;""),1,0)</f>
        <v/>
      </c>
      <c r="BE402" s="7">
        <f>IF(AND(BD402=1,AL402="Oui"),1,0)</f>
        <v/>
      </c>
      <c r="BF402" s="7">
        <f>IF(AND(AQ402=1,AM402="Non"),1,0)</f>
        <v/>
      </c>
      <c r="BG402" s="21">
        <f>IF(AND(BF402=1,Z402&lt;&gt;""),Z402,0)</f>
        <v/>
      </c>
      <c r="BH402" s="7">
        <f>IF(AND(BF402=1,AN402="Oui"),1,0)</f>
        <v/>
      </c>
      <c r="BI402" s="7">
        <f>IF(AS402=1,N402,"")</f>
        <v/>
      </c>
      <c r="BJ402" s="7">
        <f>IF(BF402=1,N402,"")</f>
        <v/>
      </c>
      <c r="BK402" s="7">
        <f>IF(BF402=1,M402,"")</f>
        <v/>
      </c>
      <c r="BL402" s="7">
        <f>IF(AR402=1,D402&amp;" | "&amp;J402,"")</f>
        <v/>
      </c>
      <c r="BM402" s="7">
        <f>IF(AND(AR402=1,AL402="Non"),D402,"")</f>
        <v/>
      </c>
      <c r="BN402" s="7">
        <f>IF(OR(AO402="",AO402="OK"),0,1)</f>
        <v/>
      </c>
    </row>
    <row r="403" ht="18" customHeight="1">
      <c r="A403" s="7" t="n"/>
      <c r="B403" s="7" t="n"/>
      <c r="C403" s="7" t="n"/>
      <c r="D403" s="7" t="n"/>
      <c r="E403" s="7" t="n"/>
      <c r="F403" s="7" t="n"/>
      <c r="G403" s="7" t="n"/>
      <c r="H403" s="7" t="n"/>
      <c r="I403" s="7" t="n"/>
      <c r="J403" s="7" t="n"/>
      <c r="K403" s="7" t="n"/>
      <c r="L403" s="7" t="n"/>
      <c r="M403" s="7" t="n"/>
      <c r="N403" s="7" t="n"/>
      <c r="O403" s="7" t="n"/>
      <c r="P403" s="7" t="n"/>
      <c r="Q403" s="7" t="n"/>
      <c r="R403" s="20" t="n"/>
      <c r="S403" s="16" t="n"/>
      <c r="T403" s="20" t="n"/>
      <c r="U403" s="20" t="n"/>
      <c r="V403" s="16" t="n"/>
      <c r="W403" s="16" t="n"/>
      <c r="X403" s="21" t="n"/>
      <c r="Y403" s="21" t="n"/>
      <c r="Z403" s="21" t="n"/>
      <c r="AA403" s="21" t="n"/>
      <c r="AB403" s="21" t="n"/>
      <c r="AC403" s="7" t="n"/>
      <c r="AD403" s="7" t="n"/>
      <c r="AE403" s="22" t="n"/>
      <c r="AF403" s="22" t="n"/>
      <c r="AG403" s="22" t="n"/>
      <c r="AH403" s="22">
        <f>IF(A403="","",SUM(AE403:AG403))</f>
        <v/>
      </c>
      <c r="AI403" s="21">
        <f>IF(AND(R403&lt;&gt;"",T403&lt;&gt;""),(T403-R403)*24,"")</f>
        <v/>
      </c>
      <c r="AJ403" s="21">
        <f>IF(AND(R403&lt;&gt;"",U403&lt;&gt;""),(U403-R403)*24,"")</f>
        <v/>
      </c>
      <c r="AK403" s="7">
        <f>IF(OR(AA403="",AI403=""),"",IF(AI403&lt;=AA403,"Oui","Non"))</f>
        <v/>
      </c>
      <c r="AL403" s="7">
        <f>IF(OR(AB403="",AJ403=""),"",IF(AJ403&lt;=AB403,"Oui","Non"))</f>
        <v/>
      </c>
      <c r="AM403" s="7">
        <f>IF(A403="","",IF(OR(N403="Réalisé",N403="Clôturé"),"Oui","Non"))</f>
        <v/>
      </c>
      <c r="AN403" s="7">
        <f>IF(AM403="","",IF(AND(AM403="Non",S403&lt;&gt;"",S403&lt;'Tableau de bord'!$C$7),"Oui","Non"))</f>
        <v/>
      </c>
      <c r="AO403" s="7">
        <f>IF(A403="","",IF(COUNTIF($A$5:$A$504,A403)&gt;1,"N° d’OT en double",IF(COUNTIF('Sites et équipements'!$D$5:$D$204,F403)=0,"Code installation inconnu",IF(OR(D403="",J403="",N403="",M403=""),"Champ obligatoire manquant",IF(AND(R403="",S403=""),"Date de demande ou planifiée manquante",IF(AND(AM403="Oui",V403=""),"Date de réalisation manquante",IF(AND(N403="Clôturé",W403=""),"Date de clôture manquante",IF(OR(AND(T403&lt;&gt;"",R403&lt;&gt;"",T403&lt;R403),AND(U403&lt;&gt;"",T403&lt;&gt;"",U403&lt;T403)),"Chronologie incohérente",IF(AND(Q403="Oui",U403=""),"Rétablissement non daté","OK")))))))))</f>
        <v/>
      </c>
      <c r="AP403" s="16">
        <f>IF(R403&lt;&gt;"",R403,IF(S403&lt;&gt;"",S403,""))</f>
        <v/>
      </c>
      <c r="AQ403" s="7">
        <f>IF(AND(A403&lt;&gt;"",OR('Tableau de bord'!$C$9="",D403='Tableau de bord'!$C$9),OR('Tableau de bord'!$C$10="",E403='Tableau de bord'!$C$10),OR('Tableau de bord'!$C$11="",G403='Tableau de bord'!$C$11),OR('Tableau de bord'!$C$12="",H403='Tableau de bord'!$C$12),OR('Tableau de bord'!$C$13="",J403='Tableau de bord'!$C$13),OR('Tableau de bord'!$C$14="",N403='Tableau de bord'!$C$14),OR('Tableau de bord'!$C$15="",M403='Tableau de bord'!$C$15),OR('Tableau de bord'!$C$16="",O403='Tableau de bord'!$C$16),OR('Tableau de bord'!$C$17="",AD403='Tableau de bord'!$C$17)),1,0)</f>
        <v/>
      </c>
      <c r="AR403" s="7">
        <f>IF(AND(A403&lt;&gt;"",AP403&lt;&gt;""),IF(AND(AP403&gt;='Tableau de bord'!$C$5,AP403&lt;'Tableau de bord'!$C$6+1),1,0),0)</f>
        <v/>
      </c>
      <c r="AS403" s="7">
        <f>IF(AND(AQ403=1,AR403=1),1,0)</f>
        <v/>
      </c>
      <c r="AT403" s="7">
        <f>IF(AND(AS403=1,J403="Corrective"),1,0)</f>
        <v/>
      </c>
      <c r="AU403" s="7">
        <f>IF(AND(AS403=1,J403="Préventive"),1,0)</f>
        <v/>
      </c>
      <c r="AV403" s="7">
        <f>IF(AND(AS403=1,Q403="Oui"),1,0)</f>
        <v/>
      </c>
      <c r="AW403" s="21">
        <f>IF(AND(AV403=1,AJ403&lt;&gt;""),AJ403,0)</f>
        <v/>
      </c>
      <c r="AX403" s="21">
        <f>IF(AND(AS403=1,Y403&lt;&gt;""),Y403,0)</f>
        <v/>
      </c>
      <c r="AY403" s="22">
        <f>IF(AND(AS403=1,AH403&lt;&gt;""),AH403,0)</f>
        <v/>
      </c>
      <c r="AZ403" s="22">
        <f>IF(AS403=1,SUM(AE403:AF403),0)</f>
        <v/>
      </c>
      <c r="BA403" s="22">
        <f>IF(AND(AS403=1,AC403="Hors forfait"),AY403,0)</f>
        <v/>
      </c>
      <c r="BB403" s="7">
        <f>IF(AND(AS403=1,AK403&lt;&gt;""),1,0)</f>
        <v/>
      </c>
      <c r="BC403" s="7">
        <f>IF(AND(BB403=1,AK403="Oui"),1,0)</f>
        <v/>
      </c>
      <c r="BD403" s="7">
        <f>IF(AND(AS403=1,AL403&lt;&gt;""),1,0)</f>
        <v/>
      </c>
      <c r="BE403" s="7">
        <f>IF(AND(BD403=1,AL403="Oui"),1,0)</f>
        <v/>
      </c>
      <c r="BF403" s="7">
        <f>IF(AND(AQ403=1,AM403="Non"),1,0)</f>
        <v/>
      </c>
      <c r="BG403" s="21">
        <f>IF(AND(BF403=1,Z403&lt;&gt;""),Z403,0)</f>
        <v/>
      </c>
      <c r="BH403" s="7">
        <f>IF(AND(BF403=1,AN403="Oui"),1,0)</f>
        <v/>
      </c>
      <c r="BI403" s="7">
        <f>IF(AS403=1,N403,"")</f>
        <v/>
      </c>
      <c r="BJ403" s="7">
        <f>IF(BF403=1,N403,"")</f>
        <v/>
      </c>
      <c r="BK403" s="7">
        <f>IF(BF403=1,M403,"")</f>
        <v/>
      </c>
      <c r="BL403" s="7">
        <f>IF(AR403=1,D403&amp;" | "&amp;J403,"")</f>
        <v/>
      </c>
      <c r="BM403" s="7">
        <f>IF(AND(AR403=1,AL403="Non"),D403,"")</f>
        <v/>
      </c>
      <c r="BN403" s="7">
        <f>IF(OR(AO403="",AO403="OK"),0,1)</f>
        <v/>
      </c>
    </row>
    <row r="404" ht="18" customHeight="1">
      <c r="A404" s="7" t="n"/>
      <c r="B404" s="7" t="n"/>
      <c r="C404" s="7" t="n"/>
      <c r="D404" s="7" t="n"/>
      <c r="E404" s="7" t="n"/>
      <c r="F404" s="7" t="n"/>
      <c r="G404" s="7" t="n"/>
      <c r="H404" s="7" t="n"/>
      <c r="I404" s="7" t="n"/>
      <c r="J404" s="7" t="n"/>
      <c r="K404" s="7" t="n"/>
      <c r="L404" s="7" t="n"/>
      <c r="M404" s="7" t="n"/>
      <c r="N404" s="7" t="n"/>
      <c r="O404" s="7" t="n"/>
      <c r="P404" s="7" t="n"/>
      <c r="Q404" s="7" t="n"/>
      <c r="R404" s="20" t="n"/>
      <c r="S404" s="16" t="n"/>
      <c r="T404" s="20" t="n"/>
      <c r="U404" s="20" t="n"/>
      <c r="V404" s="16" t="n"/>
      <c r="W404" s="16" t="n"/>
      <c r="X404" s="21" t="n"/>
      <c r="Y404" s="21" t="n"/>
      <c r="Z404" s="21" t="n"/>
      <c r="AA404" s="21" t="n"/>
      <c r="AB404" s="21" t="n"/>
      <c r="AC404" s="7" t="n"/>
      <c r="AD404" s="7" t="n"/>
      <c r="AE404" s="22" t="n"/>
      <c r="AF404" s="22" t="n"/>
      <c r="AG404" s="22" t="n"/>
      <c r="AH404" s="22">
        <f>IF(A404="","",SUM(AE404:AG404))</f>
        <v/>
      </c>
      <c r="AI404" s="21">
        <f>IF(AND(R404&lt;&gt;"",T404&lt;&gt;""),(T404-R404)*24,"")</f>
        <v/>
      </c>
      <c r="AJ404" s="21">
        <f>IF(AND(R404&lt;&gt;"",U404&lt;&gt;""),(U404-R404)*24,"")</f>
        <v/>
      </c>
      <c r="AK404" s="7">
        <f>IF(OR(AA404="",AI404=""),"",IF(AI404&lt;=AA404,"Oui","Non"))</f>
        <v/>
      </c>
      <c r="AL404" s="7">
        <f>IF(OR(AB404="",AJ404=""),"",IF(AJ404&lt;=AB404,"Oui","Non"))</f>
        <v/>
      </c>
      <c r="AM404" s="7">
        <f>IF(A404="","",IF(OR(N404="Réalisé",N404="Clôturé"),"Oui","Non"))</f>
        <v/>
      </c>
      <c r="AN404" s="7">
        <f>IF(AM404="","",IF(AND(AM404="Non",S404&lt;&gt;"",S404&lt;'Tableau de bord'!$C$7),"Oui","Non"))</f>
        <v/>
      </c>
      <c r="AO404" s="7">
        <f>IF(A404="","",IF(COUNTIF($A$5:$A$504,A404)&gt;1,"N° d’OT en double",IF(COUNTIF('Sites et équipements'!$D$5:$D$204,F404)=0,"Code installation inconnu",IF(OR(D404="",J404="",N404="",M404=""),"Champ obligatoire manquant",IF(AND(R404="",S404=""),"Date de demande ou planifiée manquante",IF(AND(AM404="Oui",V404=""),"Date de réalisation manquante",IF(AND(N404="Clôturé",W404=""),"Date de clôture manquante",IF(OR(AND(T404&lt;&gt;"",R404&lt;&gt;"",T404&lt;R404),AND(U404&lt;&gt;"",T404&lt;&gt;"",U404&lt;T404)),"Chronologie incohérente",IF(AND(Q404="Oui",U404=""),"Rétablissement non daté","OK")))))))))</f>
        <v/>
      </c>
      <c r="AP404" s="16">
        <f>IF(R404&lt;&gt;"",R404,IF(S404&lt;&gt;"",S404,""))</f>
        <v/>
      </c>
      <c r="AQ404" s="7">
        <f>IF(AND(A404&lt;&gt;"",OR('Tableau de bord'!$C$9="",D404='Tableau de bord'!$C$9),OR('Tableau de bord'!$C$10="",E404='Tableau de bord'!$C$10),OR('Tableau de bord'!$C$11="",G404='Tableau de bord'!$C$11),OR('Tableau de bord'!$C$12="",H404='Tableau de bord'!$C$12),OR('Tableau de bord'!$C$13="",J404='Tableau de bord'!$C$13),OR('Tableau de bord'!$C$14="",N404='Tableau de bord'!$C$14),OR('Tableau de bord'!$C$15="",M404='Tableau de bord'!$C$15),OR('Tableau de bord'!$C$16="",O404='Tableau de bord'!$C$16),OR('Tableau de bord'!$C$17="",AD404='Tableau de bord'!$C$17)),1,0)</f>
        <v/>
      </c>
      <c r="AR404" s="7">
        <f>IF(AND(A404&lt;&gt;"",AP404&lt;&gt;""),IF(AND(AP404&gt;='Tableau de bord'!$C$5,AP404&lt;'Tableau de bord'!$C$6+1),1,0),0)</f>
        <v/>
      </c>
      <c r="AS404" s="7">
        <f>IF(AND(AQ404=1,AR404=1),1,0)</f>
        <v/>
      </c>
      <c r="AT404" s="7">
        <f>IF(AND(AS404=1,J404="Corrective"),1,0)</f>
        <v/>
      </c>
      <c r="AU404" s="7">
        <f>IF(AND(AS404=1,J404="Préventive"),1,0)</f>
        <v/>
      </c>
      <c r="AV404" s="7">
        <f>IF(AND(AS404=1,Q404="Oui"),1,0)</f>
        <v/>
      </c>
      <c r="AW404" s="21">
        <f>IF(AND(AV404=1,AJ404&lt;&gt;""),AJ404,0)</f>
        <v/>
      </c>
      <c r="AX404" s="21">
        <f>IF(AND(AS404=1,Y404&lt;&gt;""),Y404,0)</f>
        <v/>
      </c>
      <c r="AY404" s="22">
        <f>IF(AND(AS404=1,AH404&lt;&gt;""),AH404,0)</f>
        <v/>
      </c>
      <c r="AZ404" s="22">
        <f>IF(AS404=1,SUM(AE404:AF404),0)</f>
        <v/>
      </c>
      <c r="BA404" s="22">
        <f>IF(AND(AS404=1,AC404="Hors forfait"),AY404,0)</f>
        <v/>
      </c>
      <c r="BB404" s="7">
        <f>IF(AND(AS404=1,AK404&lt;&gt;""),1,0)</f>
        <v/>
      </c>
      <c r="BC404" s="7">
        <f>IF(AND(BB404=1,AK404="Oui"),1,0)</f>
        <v/>
      </c>
      <c r="BD404" s="7">
        <f>IF(AND(AS404=1,AL404&lt;&gt;""),1,0)</f>
        <v/>
      </c>
      <c r="BE404" s="7">
        <f>IF(AND(BD404=1,AL404="Oui"),1,0)</f>
        <v/>
      </c>
      <c r="BF404" s="7">
        <f>IF(AND(AQ404=1,AM404="Non"),1,0)</f>
        <v/>
      </c>
      <c r="BG404" s="21">
        <f>IF(AND(BF404=1,Z404&lt;&gt;""),Z404,0)</f>
        <v/>
      </c>
      <c r="BH404" s="7">
        <f>IF(AND(BF404=1,AN404="Oui"),1,0)</f>
        <v/>
      </c>
      <c r="BI404" s="7">
        <f>IF(AS404=1,N404,"")</f>
        <v/>
      </c>
      <c r="BJ404" s="7">
        <f>IF(BF404=1,N404,"")</f>
        <v/>
      </c>
      <c r="BK404" s="7">
        <f>IF(BF404=1,M404,"")</f>
        <v/>
      </c>
      <c r="BL404" s="7">
        <f>IF(AR404=1,D404&amp;" | "&amp;J404,"")</f>
        <v/>
      </c>
      <c r="BM404" s="7">
        <f>IF(AND(AR404=1,AL404="Non"),D404,"")</f>
        <v/>
      </c>
      <c r="BN404" s="7">
        <f>IF(OR(AO404="",AO404="OK"),0,1)</f>
        <v/>
      </c>
    </row>
    <row r="405" ht="18" customHeight="1">
      <c r="A405" s="7" t="n"/>
      <c r="B405" s="7" t="n"/>
      <c r="C405" s="7" t="n"/>
      <c r="D405" s="7" t="n"/>
      <c r="E405" s="7" t="n"/>
      <c r="F405" s="7" t="n"/>
      <c r="G405" s="7" t="n"/>
      <c r="H405" s="7" t="n"/>
      <c r="I405" s="7" t="n"/>
      <c r="J405" s="7" t="n"/>
      <c r="K405" s="7" t="n"/>
      <c r="L405" s="7" t="n"/>
      <c r="M405" s="7" t="n"/>
      <c r="N405" s="7" t="n"/>
      <c r="O405" s="7" t="n"/>
      <c r="P405" s="7" t="n"/>
      <c r="Q405" s="7" t="n"/>
      <c r="R405" s="20" t="n"/>
      <c r="S405" s="16" t="n"/>
      <c r="T405" s="20" t="n"/>
      <c r="U405" s="20" t="n"/>
      <c r="V405" s="16" t="n"/>
      <c r="W405" s="16" t="n"/>
      <c r="X405" s="21" t="n"/>
      <c r="Y405" s="21" t="n"/>
      <c r="Z405" s="21" t="n"/>
      <c r="AA405" s="21" t="n"/>
      <c r="AB405" s="21" t="n"/>
      <c r="AC405" s="7" t="n"/>
      <c r="AD405" s="7" t="n"/>
      <c r="AE405" s="22" t="n"/>
      <c r="AF405" s="22" t="n"/>
      <c r="AG405" s="22" t="n"/>
      <c r="AH405" s="22">
        <f>IF(A405="","",SUM(AE405:AG405))</f>
        <v/>
      </c>
      <c r="AI405" s="21">
        <f>IF(AND(R405&lt;&gt;"",T405&lt;&gt;""),(T405-R405)*24,"")</f>
        <v/>
      </c>
      <c r="AJ405" s="21">
        <f>IF(AND(R405&lt;&gt;"",U405&lt;&gt;""),(U405-R405)*24,"")</f>
        <v/>
      </c>
      <c r="AK405" s="7">
        <f>IF(OR(AA405="",AI405=""),"",IF(AI405&lt;=AA405,"Oui","Non"))</f>
        <v/>
      </c>
      <c r="AL405" s="7">
        <f>IF(OR(AB405="",AJ405=""),"",IF(AJ405&lt;=AB405,"Oui","Non"))</f>
        <v/>
      </c>
      <c r="AM405" s="7">
        <f>IF(A405="","",IF(OR(N405="Réalisé",N405="Clôturé"),"Oui","Non"))</f>
        <v/>
      </c>
      <c r="AN405" s="7">
        <f>IF(AM405="","",IF(AND(AM405="Non",S405&lt;&gt;"",S405&lt;'Tableau de bord'!$C$7),"Oui","Non"))</f>
        <v/>
      </c>
      <c r="AO405" s="7">
        <f>IF(A405="","",IF(COUNTIF($A$5:$A$504,A405)&gt;1,"N° d’OT en double",IF(COUNTIF('Sites et équipements'!$D$5:$D$204,F405)=0,"Code installation inconnu",IF(OR(D405="",J405="",N405="",M405=""),"Champ obligatoire manquant",IF(AND(R405="",S405=""),"Date de demande ou planifiée manquante",IF(AND(AM405="Oui",V405=""),"Date de réalisation manquante",IF(AND(N405="Clôturé",W405=""),"Date de clôture manquante",IF(OR(AND(T405&lt;&gt;"",R405&lt;&gt;"",T405&lt;R405),AND(U405&lt;&gt;"",T405&lt;&gt;"",U405&lt;T405)),"Chronologie incohérente",IF(AND(Q405="Oui",U405=""),"Rétablissement non daté","OK")))))))))</f>
        <v/>
      </c>
      <c r="AP405" s="16">
        <f>IF(R405&lt;&gt;"",R405,IF(S405&lt;&gt;"",S405,""))</f>
        <v/>
      </c>
      <c r="AQ405" s="7">
        <f>IF(AND(A405&lt;&gt;"",OR('Tableau de bord'!$C$9="",D405='Tableau de bord'!$C$9),OR('Tableau de bord'!$C$10="",E405='Tableau de bord'!$C$10),OR('Tableau de bord'!$C$11="",G405='Tableau de bord'!$C$11),OR('Tableau de bord'!$C$12="",H405='Tableau de bord'!$C$12),OR('Tableau de bord'!$C$13="",J405='Tableau de bord'!$C$13),OR('Tableau de bord'!$C$14="",N405='Tableau de bord'!$C$14),OR('Tableau de bord'!$C$15="",M405='Tableau de bord'!$C$15),OR('Tableau de bord'!$C$16="",O405='Tableau de bord'!$C$16),OR('Tableau de bord'!$C$17="",AD405='Tableau de bord'!$C$17)),1,0)</f>
        <v/>
      </c>
      <c r="AR405" s="7">
        <f>IF(AND(A405&lt;&gt;"",AP405&lt;&gt;""),IF(AND(AP405&gt;='Tableau de bord'!$C$5,AP405&lt;'Tableau de bord'!$C$6+1),1,0),0)</f>
        <v/>
      </c>
      <c r="AS405" s="7">
        <f>IF(AND(AQ405=1,AR405=1),1,0)</f>
        <v/>
      </c>
      <c r="AT405" s="7">
        <f>IF(AND(AS405=1,J405="Corrective"),1,0)</f>
        <v/>
      </c>
      <c r="AU405" s="7">
        <f>IF(AND(AS405=1,J405="Préventive"),1,0)</f>
        <v/>
      </c>
      <c r="AV405" s="7">
        <f>IF(AND(AS405=1,Q405="Oui"),1,0)</f>
        <v/>
      </c>
      <c r="AW405" s="21">
        <f>IF(AND(AV405=1,AJ405&lt;&gt;""),AJ405,0)</f>
        <v/>
      </c>
      <c r="AX405" s="21">
        <f>IF(AND(AS405=1,Y405&lt;&gt;""),Y405,0)</f>
        <v/>
      </c>
      <c r="AY405" s="22">
        <f>IF(AND(AS405=1,AH405&lt;&gt;""),AH405,0)</f>
        <v/>
      </c>
      <c r="AZ405" s="22">
        <f>IF(AS405=1,SUM(AE405:AF405),0)</f>
        <v/>
      </c>
      <c r="BA405" s="22">
        <f>IF(AND(AS405=1,AC405="Hors forfait"),AY405,0)</f>
        <v/>
      </c>
      <c r="BB405" s="7">
        <f>IF(AND(AS405=1,AK405&lt;&gt;""),1,0)</f>
        <v/>
      </c>
      <c r="BC405" s="7">
        <f>IF(AND(BB405=1,AK405="Oui"),1,0)</f>
        <v/>
      </c>
      <c r="BD405" s="7">
        <f>IF(AND(AS405=1,AL405&lt;&gt;""),1,0)</f>
        <v/>
      </c>
      <c r="BE405" s="7">
        <f>IF(AND(BD405=1,AL405="Oui"),1,0)</f>
        <v/>
      </c>
      <c r="BF405" s="7">
        <f>IF(AND(AQ405=1,AM405="Non"),1,0)</f>
        <v/>
      </c>
      <c r="BG405" s="21">
        <f>IF(AND(BF405=1,Z405&lt;&gt;""),Z405,0)</f>
        <v/>
      </c>
      <c r="BH405" s="7">
        <f>IF(AND(BF405=1,AN405="Oui"),1,0)</f>
        <v/>
      </c>
      <c r="BI405" s="7">
        <f>IF(AS405=1,N405,"")</f>
        <v/>
      </c>
      <c r="BJ405" s="7">
        <f>IF(BF405=1,N405,"")</f>
        <v/>
      </c>
      <c r="BK405" s="7">
        <f>IF(BF405=1,M405,"")</f>
        <v/>
      </c>
      <c r="BL405" s="7">
        <f>IF(AR405=1,D405&amp;" | "&amp;J405,"")</f>
        <v/>
      </c>
      <c r="BM405" s="7">
        <f>IF(AND(AR405=1,AL405="Non"),D405,"")</f>
        <v/>
      </c>
      <c r="BN405" s="7">
        <f>IF(OR(AO405="",AO405="OK"),0,1)</f>
        <v/>
      </c>
    </row>
    <row r="406" ht="18" customHeight="1">
      <c r="A406" s="7" t="n"/>
      <c r="B406" s="7" t="n"/>
      <c r="C406" s="7" t="n"/>
      <c r="D406" s="7" t="n"/>
      <c r="E406" s="7" t="n"/>
      <c r="F406" s="7" t="n"/>
      <c r="G406" s="7" t="n"/>
      <c r="H406" s="7" t="n"/>
      <c r="I406" s="7" t="n"/>
      <c r="J406" s="7" t="n"/>
      <c r="K406" s="7" t="n"/>
      <c r="L406" s="7" t="n"/>
      <c r="M406" s="7" t="n"/>
      <c r="N406" s="7" t="n"/>
      <c r="O406" s="7" t="n"/>
      <c r="P406" s="7" t="n"/>
      <c r="Q406" s="7" t="n"/>
      <c r="R406" s="20" t="n"/>
      <c r="S406" s="16" t="n"/>
      <c r="T406" s="20" t="n"/>
      <c r="U406" s="20" t="n"/>
      <c r="V406" s="16" t="n"/>
      <c r="W406" s="16" t="n"/>
      <c r="X406" s="21" t="n"/>
      <c r="Y406" s="21" t="n"/>
      <c r="Z406" s="21" t="n"/>
      <c r="AA406" s="21" t="n"/>
      <c r="AB406" s="21" t="n"/>
      <c r="AC406" s="7" t="n"/>
      <c r="AD406" s="7" t="n"/>
      <c r="AE406" s="22" t="n"/>
      <c r="AF406" s="22" t="n"/>
      <c r="AG406" s="22" t="n"/>
      <c r="AH406" s="22">
        <f>IF(A406="","",SUM(AE406:AG406))</f>
        <v/>
      </c>
      <c r="AI406" s="21">
        <f>IF(AND(R406&lt;&gt;"",T406&lt;&gt;""),(T406-R406)*24,"")</f>
        <v/>
      </c>
      <c r="AJ406" s="21">
        <f>IF(AND(R406&lt;&gt;"",U406&lt;&gt;""),(U406-R406)*24,"")</f>
        <v/>
      </c>
      <c r="AK406" s="7">
        <f>IF(OR(AA406="",AI406=""),"",IF(AI406&lt;=AA406,"Oui","Non"))</f>
        <v/>
      </c>
      <c r="AL406" s="7">
        <f>IF(OR(AB406="",AJ406=""),"",IF(AJ406&lt;=AB406,"Oui","Non"))</f>
        <v/>
      </c>
      <c r="AM406" s="7">
        <f>IF(A406="","",IF(OR(N406="Réalisé",N406="Clôturé"),"Oui","Non"))</f>
        <v/>
      </c>
      <c r="AN406" s="7">
        <f>IF(AM406="","",IF(AND(AM406="Non",S406&lt;&gt;"",S406&lt;'Tableau de bord'!$C$7),"Oui","Non"))</f>
        <v/>
      </c>
      <c r="AO406" s="7">
        <f>IF(A406="","",IF(COUNTIF($A$5:$A$504,A406)&gt;1,"N° d’OT en double",IF(COUNTIF('Sites et équipements'!$D$5:$D$204,F406)=0,"Code installation inconnu",IF(OR(D406="",J406="",N406="",M406=""),"Champ obligatoire manquant",IF(AND(R406="",S406=""),"Date de demande ou planifiée manquante",IF(AND(AM406="Oui",V406=""),"Date de réalisation manquante",IF(AND(N406="Clôturé",W406=""),"Date de clôture manquante",IF(OR(AND(T406&lt;&gt;"",R406&lt;&gt;"",T406&lt;R406),AND(U406&lt;&gt;"",T406&lt;&gt;"",U406&lt;T406)),"Chronologie incohérente",IF(AND(Q406="Oui",U406=""),"Rétablissement non daté","OK")))))))))</f>
        <v/>
      </c>
      <c r="AP406" s="16">
        <f>IF(R406&lt;&gt;"",R406,IF(S406&lt;&gt;"",S406,""))</f>
        <v/>
      </c>
      <c r="AQ406" s="7">
        <f>IF(AND(A406&lt;&gt;"",OR('Tableau de bord'!$C$9="",D406='Tableau de bord'!$C$9),OR('Tableau de bord'!$C$10="",E406='Tableau de bord'!$C$10),OR('Tableau de bord'!$C$11="",G406='Tableau de bord'!$C$11),OR('Tableau de bord'!$C$12="",H406='Tableau de bord'!$C$12),OR('Tableau de bord'!$C$13="",J406='Tableau de bord'!$C$13),OR('Tableau de bord'!$C$14="",N406='Tableau de bord'!$C$14),OR('Tableau de bord'!$C$15="",M406='Tableau de bord'!$C$15),OR('Tableau de bord'!$C$16="",O406='Tableau de bord'!$C$16),OR('Tableau de bord'!$C$17="",AD406='Tableau de bord'!$C$17)),1,0)</f>
        <v/>
      </c>
      <c r="AR406" s="7">
        <f>IF(AND(A406&lt;&gt;"",AP406&lt;&gt;""),IF(AND(AP406&gt;='Tableau de bord'!$C$5,AP406&lt;'Tableau de bord'!$C$6+1),1,0),0)</f>
        <v/>
      </c>
      <c r="AS406" s="7">
        <f>IF(AND(AQ406=1,AR406=1),1,0)</f>
        <v/>
      </c>
      <c r="AT406" s="7">
        <f>IF(AND(AS406=1,J406="Corrective"),1,0)</f>
        <v/>
      </c>
      <c r="AU406" s="7">
        <f>IF(AND(AS406=1,J406="Préventive"),1,0)</f>
        <v/>
      </c>
      <c r="AV406" s="7">
        <f>IF(AND(AS406=1,Q406="Oui"),1,0)</f>
        <v/>
      </c>
      <c r="AW406" s="21">
        <f>IF(AND(AV406=1,AJ406&lt;&gt;""),AJ406,0)</f>
        <v/>
      </c>
      <c r="AX406" s="21">
        <f>IF(AND(AS406=1,Y406&lt;&gt;""),Y406,0)</f>
        <v/>
      </c>
      <c r="AY406" s="22">
        <f>IF(AND(AS406=1,AH406&lt;&gt;""),AH406,0)</f>
        <v/>
      </c>
      <c r="AZ406" s="22">
        <f>IF(AS406=1,SUM(AE406:AF406),0)</f>
        <v/>
      </c>
      <c r="BA406" s="22">
        <f>IF(AND(AS406=1,AC406="Hors forfait"),AY406,0)</f>
        <v/>
      </c>
      <c r="BB406" s="7">
        <f>IF(AND(AS406=1,AK406&lt;&gt;""),1,0)</f>
        <v/>
      </c>
      <c r="BC406" s="7">
        <f>IF(AND(BB406=1,AK406="Oui"),1,0)</f>
        <v/>
      </c>
      <c r="BD406" s="7">
        <f>IF(AND(AS406=1,AL406&lt;&gt;""),1,0)</f>
        <v/>
      </c>
      <c r="BE406" s="7">
        <f>IF(AND(BD406=1,AL406="Oui"),1,0)</f>
        <v/>
      </c>
      <c r="BF406" s="7">
        <f>IF(AND(AQ406=1,AM406="Non"),1,0)</f>
        <v/>
      </c>
      <c r="BG406" s="21">
        <f>IF(AND(BF406=1,Z406&lt;&gt;""),Z406,0)</f>
        <v/>
      </c>
      <c r="BH406" s="7">
        <f>IF(AND(BF406=1,AN406="Oui"),1,0)</f>
        <v/>
      </c>
      <c r="BI406" s="7">
        <f>IF(AS406=1,N406,"")</f>
        <v/>
      </c>
      <c r="BJ406" s="7">
        <f>IF(BF406=1,N406,"")</f>
        <v/>
      </c>
      <c r="BK406" s="7">
        <f>IF(BF406=1,M406,"")</f>
        <v/>
      </c>
      <c r="BL406" s="7">
        <f>IF(AR406=1,D406&amp;" | "&amp;J406,"")</f>
        <v/>
      </c>
      <c r="BM406" s="7">
        <f>IF(AND(AR406=1,AL406="Non"),D406,"")</f>
        <v/>
      </c>
      <c r="BN406" s="7">
        <f>IF(OR(AO406="",AO406="OK"),0,1)</f>
        <v/>
      </c>
    </row>
    <row r="407" ht="18" customHeight="1">
      <c r="A407" s="7" t="n"/>
      <c r="B407" s="7" t="n"/>
      <c r="C407" s="7" t="n"/>
      <c r="D407" s="7" t="n"/>
      <c r="E407" s="7" t="n"/>
      <c r="F407" s="7" t="n"/>
      <c r="G407" s="7" t="n"/>
      <c r="H407" s="7" t="n"/>
      <c r="I407" s="7" t="n"/>
      <c r="J407" s="7" t="n"/>
      <c r="K407" s="7" t="n"/>
      <c r="L407" s="7" t="n"/>
      <c r="M407" s="7" t="n"/>
      <c r="N407" s="7" t="n"/>
      <c r="O407" s="7" t="n"/>
      <c r="P407" s="7" t="n"/>
      <c r="Q407" s="7" t="n"/>
      <c r="R407" s="20" t="n"/>
      <c r="S407" s="16" t="n"/>
      <c r="T407" s="20" t="n"/>
      <c r="U407" s="20" t="n"/>
      <c r="V407" s="16" t="n"/>
      <c r="W407" s="16" t="n"/>
      <c r="X407" s="21" t="n"/>
      <c r="Y407" s="21" t="n"/>
      <c r="Z407" s="21" t="n"/>
      <c r="AA407" s="21" t="n"/>
      <c r="AB407" s="21" t="n"/>
      <c r="AC407" s="7" t="n"/>
      <c r="AD407" s="7" t="n"/>
      <c r="AE407" s="22" t="n"/>
      <c r="AF407" s="22" t="n"/>
      <c r="AG407" s="22" t="n"/>
      <c r="AH407" s="22">
        <f>IF(A407="","",SUM(AE407:AG407))</f>
        <v/>
      </c>
      <c r="AI407" s="21">
        <f>IF(AND(R407&lt;&gt;"",T407&lt;&gt;""),(T407-R407)*24,"")</f>
        <v/>
      </c>
      <c r="AJ407" s="21">
        <f>IF(AND(R407&lt;&gt;"",U407&lt;&gt;""),(U407-R407)*24,"")</f>
        <v/>
      </c>
      <c r="AK407" s="7">
        <f>IF(OR(AA407="",AI407=""),"",IF(AI407&lt;=AA407,"Oui","Non"))</f>
        <v/>
      </c>
      <c r="AL407" s="7">
        <f>IF(OR(AB407="",AJ407=""),"",IF(AJ407&lt;=AB407,"Oui","Non"))</f>
        <v/>
      </c>
      <c r="AM407" s="7">
        <f>IF(A407="","",IF(OR(N407="Réalisé",N407="Clôturé"),"Oui","Non"))</f>
        <v/>
      </c>
      <c r="AN407" s="7">
        <f>IF(AM407="","",IF(AND(AM407="Non",S407&lt;&gt;"",S407&lt;'Tableau de bord'!$C$7),"Oui","Non"))</f>
        <v/>
      </c>
      <c r="AO407" s="7">
        <f>IF(A407="","",IF(COUNTIF($A$5:$A$504,A407)&gt;1,"N° d’OT en double",IF(COUNTIF('Sites et équipements'!$D$5:$D$204,F407)=0,"Code installation inconnu",IF(OR(D407="",J407="",N407="",M407=""),"Champ obligatoire manquant",IF(AND(R407="",S407=""),"Date de demande ou planifiée manquante",IF(AND(AM407="Oui",V407=""),"Date de réalisation manquante",IF(AND(N407="Clôturé",W407=""),"Date de clôture manquante",IF(OR(AND(T407&lt;&gt;"",R407&lt;&gt;"",T407&lt;R407),AND(U407&lt;&gt;"",T407&lt;&gt;"",U407&lt;T407)),"Chronologie incohérente",IF(AND(Q407="Oui",U407=""),"Rétablissement non daté","OK")))))))))</f>
        <v/>
      </c>
      <c r="AP407" s="16">
        <f>IF(R407&lt;&gt;"",R407,IF(S407&lt;&gt;"",S407,""))</f>
        <v/>
      </c>
      <c r="AQ407" s="7">
        <f>IF(AND(A407&lt;&gt;"",OR('Tableau de bord'!$C$9="",D407='Tableau de bord'!$C$9),OR('Tableau de bord'!$C$10="",E407='Tableau de bord'!$C$10),OR('Tableau de bord'!$C$11="",G407='Tableau de bord'!$C$11),OR('Tableau de bord'!$C$12="",H407='Tableau de bord'!$C$12),OR('Tableau de bord'!$C$13="",J407='Tableau de bord'!$C$13),OR('Tableau de bord'!$C$14="",N407='Tableau de bord'!$C$14),OR('Tableau de bord'!$C$15="",M407='Tableau de bord'!$C$15),OR('Tableau de bord'!$C$16="",O407='Tableau de bord'!$C$16),OR('Tableau de bord'!$C$17="",AD407='Tableau de bord'!$C$17)),1,0)</f>
        <v/>
      </c>
      <c r="AR407" s="7">
        <f>IF(AND(A407&lt;&gt;"",AP407&lt;&gt;""),IF(AND(AP407&gt;='Tableau de bord'!$C$5,AP407&lt;'Tableau de bord'!$C$6+1),1,0),0)</f>
        <v/>
      </c>
      <c r="AS407" s="7">
        <f>IF(AND(AQ407=1,AR407=1),1,0)</f>
        <v/>
      </c>
      <c r="AT407" s="7">
        <f>IF(AND(AS407=1,J407="Corrective"),1,0)</f>
        <v/>
      </c>
      <c r="AU407" s="7">
        <f>IF(AND(AS407=1,J407="Préventive"),1,0)</f>
        <v/>
      </c>
      <c r="AV407" s="7">
        <f>IF(AND(AS407=1,Q407="Oui"),1,0)</f>
        <v/>
      </c>
      <c r="AW407" s="21">
        <f>IF(AND(AV407=1,AJ407&lt;&gt;""),AJ407,0)</f>
        <v/>
      </c>
      <c r="AX407" s="21">
        <f>IF(AND(AS407=1,Y407&lt;&gt;""),Y407,0)</f>
        <v/>
      </c>
      <c r="AY407" s="22">
        <f>IF(AND(AS407=1,AH407&lt;&gt;""),AH407,0)</f>
        <v/>
      </c>
      <c r="AZ407" s="22">
        <f>IF(AS407=1,SUM(AE407:AF407),0)</f>
        <v/>
      </c>
      <c r="BA407" s="22">
        <f>IF(AND(AS407=1,AC407="Hors forfait"),AY407,0)</f>
        <v/>
      </c>
      <c r="BB407" s="7">
        <f>IF(AND(AS407=1,AK407&lt;&gt;""),1,0)</f>
        <v/>
      </c>
      <c r="BC407" s="7">
        <f>IF(AND(BB407=1,AK407="Oui"),1,0)</f>
        <v/>
      </c>
      <c r="BD407" s="7">
        <f>IF(AND(AS407=1,AL407&lt;&gt;""),1,0)</f>
        <v/>
      </c>
      <c r="BE407" s="7">
        <f>IF(AND(BD407=1,AL407="Oui"),1,0)</f>
        <v/>
      </c>
      <c r="BF407" s="7">
        <f>IF(AND(AQ407=1,AM407="Non"),1,0)</f>
        <v/>
      </c>
      <c r="BG407" s="21">
        <f>IF(AND(BF407=1,Z407&lt;&gt;""),Z407,0)</f>
        <v/>
      </c>
      <c r="BH407" s="7">
        <f>IF(AND(BF407=1,AN407="Oui"),1,0)</f>
        <v/>
      </c>
      <c r="BI407" s="7">
        <f>IF(AS407=1,N407,"")</f>
        <v/>
      </c>
      <c r="BJ407" s="7">
        <f>IF(BF407=1,N407,"")</f>
        <v/>
      </c>
      <c r="BK407" s="7">
        <f>IF(BF407=1,M407,"")</f>
        <v/>
      </c>
      <c r="BL407" s="7">
        <f>IF(AR407=1,D407&amp;" | "&amp;J407,"")</f>
        <v/>
      </c>
      <c r="BM407" s="7">
        <f>IF(AND(AR407=1,AL407="Non"),D407,"")</f>
        <v/>
      </c>
      <c r="BN407" s="7">
        <f>IF(OR(AO407="",AO407="OK"),0,1)</f>
        <v/>
      </c>
    </row>
    <row r="408" ht="18" customHeight="1">
      <c r="A408" s="7" t="n"/>
      <c r="B408" s="7" t="n"/>
      <c r="C408" s="7" t="n"/>
      <c r="D408" s="7" t="n"/>
      <c r="E408" s="7" t="n"/>
      <c r="F408" s="7" t="n"/>
      <c r="G408" s="7" t="n"/>
      <c r="H408" s="7" t="n"/>
      <c r="I408" s="7" t="n"/>
      <c r="J408" s="7" t="n"/>
      <c r="K408" s="7" t="n"/>
      <c r="L408" s="7" t="n"/>
      <c r="M408" s="7" t="n"/>
      <c r="N408" s="7" t="n"/>
      <c r="O408" s="7" t="n"/>
      <c r="P408" s="7" t="n"/>
      <c r="Q408" s="7" t="n"/>
      <c r="R408" s="20" t="n"/>
      <c r="S408" s="16" t="n"/>
      <c r="T408" s="20" t="n"/>
      <c r="U408" s="20" t="n"/>
      <c r="V408" s="16" t="n"/>
      <c r="W408" s="16" t="n"/>
      <c r="X408" s="21" t="n"/>
      <c r="Y408" s="21" t="n"/>
      <c r="Z408" s="21" t="n"/>
      <c r="AA408" s="21" t="n"/>
      <c r="AB408" s="21" t="n"/>
      <c r="AC408" s="7" t="n"/>
      <c r="AD408" s="7" t="n"/>
      <c r="AE408" s="22" t="n"/>
      <c r="AF408" s="22" t="n"/>
      <c r="AG408" s="22" t="n"/>
      <c r="AH408" s="22">
        <f>IF(A408="","",SUM(AE408:AG408))</f>
        <v/>
      </c>
      <c r="AI408" s="21">
        <f>IF(AND(R408&lt;&gt;"",T408&lt;&gt;""),(T408-R408)*24,"")</f>
        <v/>
      </c>
      <c r="AJ408" s="21">
        <f>IF(AND(R408&lt;&gt;"",U408&lt;&gt;""),(U408-R408)*24,"")</f>
        <v/>
      </c>
      <c r="AK408" s="7">
        <f>IF(OR(AA408="",AI408=""),"",IF(AI408&lt;=AA408,"Oui","Non"))</f>
        <v/>
      </c>
      <c r="AL408" s="7">
        <f>IF(OR(AB408="",AJ408=""),"",IF(AJ408&lt;=AB408,"Oui","Non"))</f>
        <v/>
      </c>
      <c r="AM408" s="7">
        <f>IF(A408="","",IF(OR(N408="Réalisé",N408="Clôturé"),"Oui","Non"))</f>
        <v/>
      </c>
      <c r="AN408" s="7">
        <f>IF(AM408="","",IF(AND(AM408="Non",S408&lt;&gt;"",S408&lt;'Tableau de bord'!$C$7),"Oui","Non"))</f>
        <v/>
      </c>
      <c r="AO408" s="7">
        <f>IF(A408="","",IF(COUNTIF($A$5:$A$504,A408)&gt;1,"N° d’OT en double",IF(COUNTIF('Sites et équipements'!$D$5:$D$204,F408)=0,"Code installation inconnu",IF(OR(D408="",J408="",N408="",M408=""),"Champ obligatoire manquant",IF(AND(R408="",S408=""),"Date de demande ou planifiée manquante",IF(AND(AM408="Oui",V408=""),"Date de réalisation manquante",IF(AND(N408="Clôturé",W408=""),"Date de clôture manquante",IF(OR(AND(T408&lt;&gt;"",R408&lt;&gt;"",T408&lt;R408),AND(U408&lt;&gt;"",T408&lt;&gt;"",U408&lt;T408)),"Chronologie incohérente",IF(AND(Q408="Oui",U408=""),"Rétablissement non daté","OK")))))))))</f>
        <v/>
      </c>
      <c r="AP408" s="16">
        <f>IF(R408&lt;&gt;"",R408,IF(S408&lt;&gt;"",S408,""))</f>
        <v/>
      </c>
      <c r="AQ408" s="7">
        <f>IF(AND(A408&lt;&gt;"",OR('Tableau de bord'!$C$9="",D408='Tableau de bord'!$C$9),OR('Tableau de bord'!$C$10="",E408='Tableau de bord'!$C$10),OR('Tableau de bord'!$C$11="",G408='Tableau de bord'!$C$11),OR('Tableau de bord'!$C$12="",H408='Tableau de bord'!$C$12),OR('Tableau de bord'!$C$13="",J408='Tableau de bord'!$C$13),OR('Tableau de bord'!$C$14="",N408='Tableau de bord'!$C$14),OR('Tableau de bord'!$C$15="",M408='Tableau de bord'!$C$15),OR('Tableau de bord'!$C$16="",O408='Tableau de bord'!$C$16),OR('Tableau de bord'!$C$17="",AD408='Tableau de bord'!$C$17)),1,0)</f>
        <v/>
      </c>
      <c r="AR408" s="7">
        <f>IF(AND(A408&lt;&gt;"",AP408&lt;&gt;""),IF(AND(AP408&gt;='Tableau de bord'!$C$5,AP408&lt;'Tableau de bord'!$C$6+1),1,0),0)</f>
        <v/>
      </c>
      <c r="AS408" s="7">
        <f>IF(AND(AQ408=1,AR408=1),1,0)</f>
        <v/>
      </c>
      <c r="AT408" s="7">
        <f>IF(AND(AS408=1,J408="Corrective"),1,0)</f>
        <v/>
      </c>
      <c r="AU408" s="7">
        <f>IF(AND(AS408=1,J408="Préventive"),1,0)</f>
        <v/>
      </c>
      <c r="AV408" s="7">
        <f>IF(AND(AS408=1,Q408="Oui"),1,0)</f>
        <v/>
      </c>
      <c r="AW408" s="21">
        <f>IF(AND(AV408=1,AJ408&lt;&gt;""),AJ408,0)</f>
        <v/>
      </c>
      <c r="AX408" s="21">
        <f>IF(AND(AS408=1,Y408&lt;&gt;""),Y408,0)</f>
        <v/>
      </c>
      <c r="AY408" s="22">
        <f>IF(AND(AS408=1,AH408&lt;&gt;""),AH408,0)</f>
        <v/>
      </c>
      <c r="AZ408" s="22">
        <f>IF(AS408=1,SUM(AE408:AF408),0)</f>
        <v/>
      </c>
      <c r="BA408" s="22">
        <f>IF(AND(AS408=1,AC408="Hors forfait"),AY408,0)</f>
        <v/>
      </c>
      <c r="BB408" s="7">
        <f>IF(AND(AS408=1,AK408&lt;&gt;""),1,0)</f>
        <v/>
      </c>
      <c r="BC408" s="7">
        <f>IF(AND(BB408=1,AK408="Oui"),1,0)</f>
        <v/>
      </c>
      <c r="BD408" s="7">
        <f>IF(AND(AS408=1,AL408&lt;&gt;""),1,0)</f>
        <v/>
      </c>
      <c r="BE408" s="7">
        <f>IF(AND(BD408=1,AL408="Oui"),1,0)</f>
        <v/>
      </c>
      <c r="BF408" s="7">
        <f>IF(AND(AQ408=1,AM408="Non"),1,0)</f>
        <v/>
      </c>
      <c r="BG408" s="21">
        <f>IF(AND(BF408=1,Z408&lt;&gt;""),Z408,0)</f>
        <v/>
      </c>
      <c r="BH408" s="7">
        <f>IF(AND(BF408=1,AN408="Oui"),1,0)</f>
        <v/>
      </c>
      <c r="BI408" s="7">
        <f>IF(AS408=1,N408,"")</f>
        <v/>
      </c>
      <c r="BJ408" s="7">
        <f>IF(BF408=1,N408,"")</f>
        <v/>
      </c>
      <c r="BK408" s="7">
        <f>IF(BF408=1,M408,"")</f>
        <v/>
      </c>
      <c r="BL408" s="7">
        <f>IF(AR408=1,D408&amp;" | "&amp;J408,"")</f>
        <v/>
      </c>
      <c r="BM408" s="7">
        <f>IF(AND(AR408=1,AL408="Non"),D408,"")</f>
        <v/>
      </c>
      <c r="BN408" s="7">
        <f>IF(OR(AO408="",AO408="OK"),0,1)</f>
        <v/>
      </c>
    </row>
    <row r="409" ht="18" customHeight="1">
      <c r="A409" s="7" t="n"/>
      <c r="B409" s="7" t="n"/>
      <c r="C409" s="7" t="n"/>
      <c r="D409" s="7" t="n"/>
      <c r="E409" s="7" t="n"/>
      <c r="F409" s="7" t="n"/>
      <c r="G409" s="7" t="n"/>
      <c r="H409" s="7" t="n"/>
      <c r="I409" s="7" t="n"/>
      <c r="J409" s="7" t="n"/>
      <c r="K409" s="7" t="n"/>
      <c r="L409" s="7" t="n"/>
      <c r="M409" s="7" t="n"/>
      <c r="N409" s="7" t="n"/>
      <c r="O409" s="7" t="n"/>
      <c r="P409" s="7" t="n"/>
      <c r="Q409" s="7" t="n"/>
      <c r="R409" s="20" t="n"/>
      <c r="S409" s="16" t="n"/>
      <c r="T409" s="20" t="n"/>
      <c r="U409" s="20" t="n"/>
      <c r="V409" s="16" t="n"/>
      <c r="W409" s="16" t="n"/>
      <c r="X409" s="21" t="n"/>
      <c r="Y409" s="21" t="n"/>
      <c r="Z409" s="21" t="n"/>
      <c r="AA409" s="21" t="n"/>
      <c r="AB409" s="21" t="n"/>
      <c r="AC409" s="7" t="n"/>
      <c r="AD409" s="7" t="n"/>
      <c r="AE409" s="22" t="n"/>
      <c r="AF409" s="22" t="n"/>
      <c r="AG409" s="22" t="n"/>
      <c r="AH409" s="22">
        <f>IF(A409="","",SUM(AE409:AG409))</f>
        <v/>
      </c>
      <c r="AI409" s="21">
        <f>IF(AND(R409&lt;&gt;"",T409&lt;&gt;""),(T409-R409)*24,"")</f>
        <v/>
      </c>
      <c r="AJ409" s="21">
        <f>IF(AND(R409&lt;&gt;"",U409&lt;&gt;""),(U409-R409)*24,"")</f>
        <v/>
      </c>
      <c r="AK409" s="7">
        <f>IF(OR(AA409="",AI409=""),"",IF(AI409&lt;=AA409,"Oui","Non"))</f>
        <v/>
      </c>
      <c r="AL409" s="7">
        <f>IF(OR(AB409="",AJ409=""),"",IF(AJ409&lt;=AB409,"Oui","Non"))</f>
        <v/>
      </c>
      <c r="AM409" s="7">
        <f>IF(A409="","",IF(OR(N409="Réalisé",N409="Clôturé"),"Oui","Non"))</f>
        <v/>
      </c>
      <c r="AN409" s="7">
        <f>IF(AM409="","",IF(AND(AM409="Non",S409&lt;&gt;"",S409&lt;'Tableau de bord'!$C$7),"Oui","Non"))</f>
        <v/>
      </c>
      <c r="AO409" s="7">
        <f>IF(A409="","",IF(COUNTIF($A$5:$A$504,A409)&gt;1,"N° d’OT en double",IF(COUNTIF('Sites et équipements'!$D$5:$D$204,F409)=0,"Code installation inconnu",IF(OR(D409="",J409="",N409="",M409=""),"Champ obligatoire manquant",IF(AND(R409="",S409=""),"Date de demande ou planifiée manquante",IF(AND(AM409="Oui",V409=""),"Date de réalisation manquante",IF(AND(N409="Clôturé",W409=""),"Date de clôture manquante",IF(OR(AND(T409&lt;&gt;"",R409&lt;&gt;"",T409&lt;R409),AND(U409&lt;&gt;"",T409&lt;&gt;"",U409&lt;T409)),"Chronologie incohérente",IF(AND(Q409="Oui",U409=""),"Rétablissement non daté","OK")))))))))</f>
        <v/>
      </c>
      <c r="AP409" s="16">
        <f>IF(R409&lt;&gt;"",R409,IF(S409&lt;&gt;"",S409,""))</f>
        <v/>
      </c>
      <c r="AQ409" s="7">
        <f>IF(AND(A409&lt;&gt;"",OR('Tableau de bord'!$C$9="",D409='Tableau de bord'!$C$9),OR('Tableau de bord'!$C$10="",E409='Tableau de bord'!$C$10),OR('Tableau de bord'!$C$11="",G409='Tableau de bord'!$C$11),OR('Tableau de bord'!$C$12="",H409='Tableau de bord'!$C$12),OR('Tableau de bord'!$C$13="",J409='Tableau de bord'!$C$13),OR('Tableau de bord'!$C$14="",N409='Tableau de bord'!$C$14),OR('Tableau de bord'!$C$15="",M409='Tableau de bord'!$C$15),OR('Tableau de bord'!$C$16="",O409='Tableau de bord'!$C$16),OR('Tableau de bord'!$C$17="",AD409='Tableau de bord'!$C$17)),1,0)</f>
        <v/>
      </c>
      <c r="AR409" s="7">
        <f>IF(AND(A409&lt;&gt;"",AP409&lt;&gt;""),IF(AND(AP409&gt;='Tableau de bord'!$C$5,AP409&lt;'Tableau de bord'!$C$6+1),1,0),0)</f>
        <v/>
      </c>
      <c r="AS409" s="7">
        <f>IF(AND(AQ409=1,AR409=1),1,0)</f>
        <v/>
      </c>
      <c r="AT409" s="7">
        <f>IF(AND(AS409=1,J409="Corrective"),1,0)</f>
        <v/>
      </c>
      <c r="AU409" s="7">
        <f>IF(AND(AS409=1,J409="Préventive"),1,0)</f>
        <v/>
      </c>
      <c r="AV409" s="7">
        <f>IF(AND(AS409=1,Q409="Oui"),1,0)</f>
        <v/>
      </c>
      <c r="AW409" s="21">
        <f>IF(AND(AV409=1,AJ409&lt;&gt;""),AJ409,0)</f>
        <v/>
      </c>
      <c r="AX409" s="21">
        <f>IF(AND(AS409=1,Y409&lt;&gt;""),Y409,0)</f>
        <v/>
      </c>
      <c r="AY409" s="22">
        <f>IF(AND(AS409=1,AH409&lt;&gt;""),AH409,0)</f>
        <v/>
      </c>
      <c r="AZ409" s="22">
        <f>IF(AS409=1,SUM(AE409:AF409),0)</f>
        <v/>
      </c>
      <c r="BA409" s="22">
        <f>IF(AND(AS409=1,AC409="Hors forfait"),AY409,0)</f>
        <v/>
      </c>
      <c r="BB409" s="7">
        <f>IF(AND(AS409=1,AK409&lt;&gt;""),1,0)</f>
        <v/>
      </c>
      <c r="BC409" s="7">
        <f>IF(AND(BB409=1,AK409="Oui"),1,0)</f>
        <v/>
      </c>
      <c r="BD409" s="7">
        <f>IF(AND(AS409=1,AL409&lt;&gt;""),1,0)</f>
        <v/>
      </c>
      <c r="BE409" s="7">
        <f>IF(AND(BD409=1,AL409="Oui"),1,0)</f>
        <v/>
      </c>
      <c r="BF409" s="7">
        <f>IF(AND(AQ409=1,AM409="Non"),1,0)</f>
        <v/>
      </c>
      <c r="BG409" s="21">
        <f>IF(AND(BF409=1,Z409&lt;&gt;""),Z409,0)</f>
        <v/>
      </c>
      <c r="BH409" s="7">
        <f>IF(AND(BF409=1,AN409="Oui"),1,0)</f>
        <v/>
      </c>
      <c r="BI409" s="7">
        <f>IF(AS409=1,N409,"")</f>
        <v/>
      </c>
      <c r="BJ409" s="7">
        <f>IF(BF409=1,N409,"")</f>
        <v/>
      </c>
      <c r="BK409" s="7">
        <f>IF(BF409=1,M409,"")</f>
        <v/>
      </c>
      <c r="BL409" s="7">
        <f>IF(AR409=1,D409&amp;" | "&amp;J409,"")</f>
        <v/>
      </c>
      <c r="BM409" s="7">
        <f>IF(AND(AR409=1,AL409="Non"),D409,"")</f>
        <v/>
      </c>
      <c r="BN409" s="7">
        <f>IF(OR(AO409="",AO409="OK"),0,1)</f>
        <v/>
      </c>
    </row>
    <row r="410" ht="18" customHeight="1">
      <c r="A410" s="7" t="n"/>
      <c r="B410" s="7" t="n"/>
      <c r="C410" s="7" t="n"/>
      <c r="D410" s="7" t="n"/>
      <c r="E410" s="7" t="n"/>
      <c r="F410" s="7" t="n"/>
      <c r="G410" s="7" t="n"/>
      <c r="H410" s="7" t="n"/>
      <c r="I410" s="7" t="n"/>
      <c r="J410" s="7" t="n"/>
      <c r="K410" s="7" t="n"/>
      <c r="L410" s="7" t="n"/>
      <c r="M410" s="7" t="n"/>
      <c r="N410" s="7" t="n"/>
      <c r="O410" s="7" t="n"/>
      <c r="P410" s="7" t="n"/>
      <c r="Q410" s="7" t="n"/>
      <c r="R410" s="20" t="n"/>
      <c r="S410" s="16" t="n"/>
      <c r="T410" s="20" t="n"/>
      <c r="U410" s="20" t="n"/>
      <c r="V410" s="16" t="n"/>
      <c r="W410" s="16" t="n"/>
      <c r="X410" s="21" t="n"/>
      <c r="Y410" s="21" t="n"/>
      <c r="Z410" s="21" t="n"/>
      <c r="AA410" s="21" t="n"/>
      <c r="AB410" s="21" t="n"/>
      <c r="AC410" s="7" t="n"/>
      <c r="AD410" s="7" t="n"/>
      <c r="AE410" s="22" t="n"/>
      <c r="AF410" s="22" t="n"/>
      <c r="AG410" s="22" t="n"/>
      <c r="AH410" s="22">
        <f>IF(A410="","",SUM(AE410:AG410))</f>
        <v/>
      </c>
      <c r="AI410" s="21">
        <f>IF(AND(R410&lt;&gt;"",T410&lt;&gt;""),(T410-R410)*24,"")</f>
        <v/>
      </c>
      <c r="AJ410" s="21">
        <f>IF(AND(R410&lt;&gt;"",U410&lt;&gt;""),(U410-R410)*24,"")</f>
        <v/>
      </c>
      <c r="AK410" s="7">
        <f>IF(OR(AA410="",AI410=""),"",IF(AI410&lt;=AA410,"Oui","Non"))</f>
        <v/>
      </c>
      <c r="AL410" s="7">
        <f>IF(OR(AB410="",AJ410=""),"",IF(AJ410&lt;=AB410,"Oui","Non"))</f>
        <v/>
      </c>
      <c r="AM410" s="7">
        <f>IF(A410="","",IF(OR(N410="Réalisé",N410="Clôturé"),"Oui","Non"))</f>
        <v/>
      </c>
      <c r="AN410" s="7">
        <f>IF(AM410="","",IF(AND(AM410="Non",S410&lt;&gt;"",S410&lt;'Tableau de bord'!$C$7),"Oui","Non"))</f>
        <v/>
      </c>
      <c r="AO410" s="7">
        <f>IF(A410="","",IF(COUNTIF($A$5:$A$504,A410)&gt;1,"N° d’OT en double",IF(COUNTIF('Sites et équipements'!$D$5:$D$204,F410)=0,"Code installation inconnu",IF(OR(D410="",J410="",N410="",M410=""),"Champ obligatoire manquant",IF(AND(R410="",S410=""),"Date de demande ou planifiée manquante",IF(AND(AM410="Oui",V410=""),"Date de réalisation manquante",IF(AND(N410="Clôturé",W410=""),"Date de clôture manquante",IF(OR(AND(T410&lt;&gt;"",R410&lt;&gt;"",T410&lt;R410),AND(U410&lt;&gt;"",T410&lt;&gt;"",U410&lt;T410)),"Chronologie incohérente",IF(AND(Q410="Oui",U410=""),"Rétablissement non daté","OK")))))))))</f>
        <v/>
      </c>
      <c r="AP410" s="16">
        <f>IF(R410&lt;&gt;"",R410,IF(S410&lt;&gt;"",S410,""))</f>
        <v/>
      </c>
      <c r="AQ410" s="7">
        <f>IF(AND(A410&lt;&gt;"",OR('Tableau de bord'!$C$9="",D410='Tableau de bord'!$C$9),OR('Tableau de bord'!$C$10="",E410='Tableau de bord'!$C$10),OR('Tableau de bord'!$C$11="",G410='Tableau de bord'!$C$11),OR('Tableau de bord'!$C$12="",H410='Tableau de bord'!$C$12),OR('Tableau de bord'!$C$13="",J410='Tableau de bord'!$C$13),OR('Tableau de bord'!$C$14="",N410='Tableau de bord'!$C$14),OR('Tableau de bord'!$C$15="",M410='Tableau de bord'!$C$15),OR('Tableau de bord'!$C$16="",O410='Tableau de bord'!$C$16),OR('Tableau de bord'!$C$17="",AD410='Tableau de bord'!$C$17)),1,0)</f>
        <v/>
      </c>
      <c r="AR410" s="7">
        <f>IF(AND(A410&lt;&gt;"",AP410&lt;&gt;""),IF(AND(AP410&gt;='Tableau de bord'!$C$5,AP410&lt;'Tableau de bord'!$C$6+1),1,0),0)</f>
        <v/>
      </c>
      <c r="AS410" s="7">
        <f>IF(AND(AQ410=1,AR410=1),1,0)</f>
        <v/>
      </c>
      <c r="AT410" s="7">
        <f>IF(AND(AS410=1,J410="Corrective"),1,0)</f>
        <v/>
      </c>
      <c r="AU410" s="7">
        <f>IF(AND(AS410=1,J410="Préventive"),1,0)</f>
        <v/>
      </c>
      <c r="AV410" s="7">
        <f>IF(AND(AS410=1,Q410="Oui"),1,0)</f>
        <v/>
      </c>
      <c r="AW410" s="21">
        <f>IF(AND(AV410=1,AJ410&lt;&gt;""),AJ410,0)</f>
        <v/>
      </c>
      <c r="AX410" s="21">
        <f>IF(AND(AS410=1,Y410&lt;&gt;""),Y410,0)</f>
        <v/>
      </c>
      <c r="AY410" s="22">
        <f>IF(AND(AS410=1,AH410&lt;&gt;""),AH410,0)</f>
        <v/>
      </c>
      <c r="AZ410" s="22">
        <f>IF(AS410=1,SUM(AE410:AF410),0)</f>
        <v/>
      </c>
      <c r="BA410" s="22">
        <f>IF(AND(AS410=1,AC410="Hors forfait"),AY410,0)</f>
        <v/>
      </c>
      <c r="BB410" s="7">
        <f>IF(AND(AS410=1,AK410&lt;&gt;""),1,0)</f>
        <v/>
      </c>
      <c r="BC410" s="7">
        <f>IF(AND(BB410=1,AK410="Oui"),1,0)</f>
        <v/>
      </c>
      <c r="BD410" s="7">
        <f>IF(AND(AS410=1,AL410&lt;&gt;""),1,0)</f>
        <v/>
      </c>
      <c r="BE410" s="7">
        <f>IF(AND(BD410=1,AL410="Oui"),1,0)</f>
        <v/>
      </c>
      <c r="BF410" s="7">
        <f>IF(AND(AQ410=1,AM410="Non"),1,0)</f>
        <v/>
      </c>
      <c r="BG410" s="21">
        <f>IF(AND(BF410=1,Z410&lt;&gt;""),Z410,0)</f>
        <v/>
      </c>
      <c r="BH410" s="7">
        <f>IF(AND(BF410=1,AN410="Oui"),1,0)</f>
        <v/>
      </c>
      <c r="BI410" s="7">
        <f>IF(AS410=1,N410,"")</f>
        <v/>
      </c>
      <c r="BJ410" s="7">
        <f>IF(BF410=1,N410,"")</f>
        <v/>
      </c>
      <c r="BK410" s="7">
        <f>IF(BF410=1,M410,"")</f>
        <v/>
      </c>
      <c r="BL410" s="7">
        <f>IF(AR410=1,D410&amp;" | "&amp;J410,"")</f>
        <v/>
      </c>
      <c r="BM410" s="7">
        <f>IF(AND(AR410=1,AL410="Non"),D410,"")</f>
        <v/>
      </c>
      <c r="BN410" s="7">
        <f>IF(OR(AO410="",AO410="OK"),0,1)</f>
        <v/>
      </c>
    </row>
    <row r="411" ht="18" customHeight="1">
      <c r="A411" s="7" t="n"/>
      <c r="B411" s="7" t="n"/>
      <c r="C411" s="7" t="n"/>
      <c r="D411" s="7" t="n"/>
      <c r="E411" s="7" t="n"/>
      <c r="F411" s="7" t="n"/>
      <c r="G411" s="7" t="n"/>
      <c r="H411" s="7" t="n"/>
      <c r="I411" s="7" t="n"/>
      <c r="J411" s="7" t="n"/>
      <c r="K411" s="7" t="n"/>
      <c r="L411" s="7" t="n"/>
      <c r="M411" s="7" t="n"/>
      <c r="N411" s="7" t="n"/>
      <c r="O411" s="7" t="n"/>
      <c r="P411" s="7" t="n"/>
      <c r="Q411" s="7" t="n"/>
      <c r="R411" s="20" t="n"/>
      <c r="S411" s="16" t="n"/>
      <c r="T411" s="20" t="n"/>
      <c r="U411" s="20" t="n"/>
      <c r="V411" s="16" t="n"/>
      <c r="W411" s="16" t="n"/>
      <c r="X411" s="21" t="n"/>
      <c r="Y411" s="21" t="n"/>
      <c r="Z411" s="21" t="n"/>
      <c r="AA411" s="21" t="n"/>
      <c r="AB411" s="21" t="n"/>
      <c r="AC411" s="7" t="n"/>
      <c r="AD411" s="7" t="n"/>
      <c r="AE411" s="22" t="n"/>
      <c r="AF411" s="22" t="n"/>
      <c r="AG411" s="22" t="n"/>
      <c r="AH411" s="22">
        <f>IF(A411="","",SUM(AE411:AG411))</f>
        <v/>
      </c>
      <c r="AI411" s="21">
        <f>IF(AND(R411&lt;&gt;"",T411&lt;&gt;""),(T411-R411)*24,"")</f>
        <v/>
      </c>
      <c r="AJ411" s="21">
        <f>IF(AND(R411&lt;&gt;"",U411&lt;&gt;""),(U411-R411)*24,"")</f>
        <v/>
      </c>
      <c r="AK411" s="7">
        <f>IF(OR(AA411="",AI411=""),"",IF(AI411&lt;=AA411,"Oui","Non"))</f>
        <v/>
      </c>
      <c r="AL411" s="7">
        <f>IF(OR(AB411="",AJ411=""),"",IF(AJ411&lt;=AB411,"Oui","Non"))</f>
        <v/>
      </c>
      <c r="AM411" s="7">
        <f>IF(A411="","",IF(OR(N411="Réalisé",N411="Clôturé"),"Oui","Non"))</f>
        <v/>
      </c>
      <c r="AN411" s="7">
        <f>IF(AM411="","",IF(AND(AM411="Non",S411&lt;&gt;"",S411&lt;'Tableau de bord'!$C$7),"Oui","Non"))</f>
        <v/>
      </c>
      <c r="AO411" s="7">
        <f>IF(A411="","",IF(COUNTIF($A$5:$A$504,A411)&gt;1,"N° d’OT en double",IF(COUNTIF('Sites et équipements'!$D$5:$D$204,F411)=0,"Code installation inconnu",IF(OR(D411="",J411="",N411="",M411=""),"Champ obligatoire manquant",IF(AND(R411="",S411=""),"Date de demande ou planifiée manquante",IF(AND(AM411="Oui",V411=""),"Date de réalisation manquante",IF(AND(N411="Clôturé",W411=""),"Date de clôture manquante",IF(OR(AND(T411&lt;&gt;"",R411&lt;&gt;"",T411&lt;R411),AND(U411&lt;&gt;"",T411&lt;&gt;"",U411&lt;T411)),"Chronologie incohérente",IF(AND(Q411="Oui",U411=""),"Rétablissement non daté","OK")))))))))</f>
        <v/>
      </c>
      <c r="AP411" s="16">
        <f>IF(R411&lt;&gt;"",R411,IF(S411&lt;&gt;"",S411,""))</f>
        <v/>
      </c>
      <c r="AQ411" s="7">
        <f>IF(AND(A411&lt;&gt;"",OR('Tableau de bord'!$C$9="",D411='Tableau de bord'!$C$9),OR('Tableau de bord'!$C$10="",E411='Tableau de bord'!$C$10),OR('Tableau de bord'!$C$11="",G411='Tableau de bord'!$C$11),OR('Tableau de bord'!$C$12="",H411='Tableau de bord'!$C$12),OR('Tableau de bord'!$C$13="",J411='Tableau de bord'!$C$13),OR('Tableau de bord'!$C$14="",N411='Tableau de bord'!$C$14),OR('Tableau de bord'!$C$15="",M411='Tableau de bord'!$C$15),OR('Tableau de bord'!$C$16="",O411='Tableau de bord'!$C$16),OR('Tableau de bord'!$C$17="",AD411='Tableau de bord'!$C$17)),1,0)</f>
        <v/>
      </c>
      <c r="AR411" s="7">
        <f>IF(AND(A411&lt;&gt;"",AP411&lt;&gt;""),IF(AND(AP411&gt;='Tableau de bord'!$C$5,AP411&lt;'Tableau de bord'!$C$6+1),1,0),0)</f>
        <v/>
      </c>
      <c r="AS411" s="7">
        <f>IF(AND(AQ411=1,AR411=1),1,0)</f>
        <v/>
      </c>
      <c r="AT411" s="7">
        <f>IF(AND(AS411=1,J411="Corrective"),1,0)</f>
        <v/>
      </c>
      <c r="AU411" s="7">
        <f>IF(AND(AS411=1,J411="Préventive"),1,0)</f>
        <v/>
      </c>
      <c r="AV411" s="7">
        <f>IF(AND(AS411=1,Q411="Oui"),1,0)</f>
        <v/>
      </c>
      <c r="AW411" s="21">
        <f>IF(AND(AV411=1,AJ411&lt;&gt;""),AJ411,0)</f>
        <v/>
      </c>
      <c r="AX411" s="21">
        <f>IF(AND(AS411=1,Y411&lt;&gt;""),Y411,0)</f>
        <v/>
      </c>
      <c r="AY411" s="22">
        <f>IF(AND(AS411=1,AH411&lt;&gt;""),AH411,0)</f>
        <v/>
      </c>
      <c r="AZ411" s="22">
        <f>IF(AS411=1,SUM(AE411:AF411),0)</f>
        <v/>
      </c>
      <c r="BA411" s="22">
        <f>IF(AND(AS411=1,AC411="Hors forfait"),AY411,0)</f>
        <v/>
      </c>
      <c r="BB411" s="7">
        <f>IF(AND(AS411=1,AK411&lt;&gt;""),1,0)</f>
        <v/>
      </c>
      <c r="BC411" s="7">
        <f>IF(AND(BB411=1,AK411="Oui"),1,0)</f>
        <v/>
      </c>
      <c r="BD411" s="7">
        <f>IF(AND(AS411=1,AL411&lt;&gt;""),1,0)</f>
        <v/>
      </c>
      <c r="BE411" s="7">
        <f>IF(AND(BD411=1,AL411="Oui"),1,0)</f>
        <v/>
      </c>
      <c r="BF411" s="7">
        <f>IF(AND(AQ411=1,AM411="Non"),1,0)</f>
        <v/>
      </c>
      <c r="BG411" s="21">
        <f>IF(AND(BF411=1,Z411&lt;&gt;""),Z411,0)</f>
        <v/>
      </c>
      <c r="BH411" s="7">
        <f>IF(AND(BF411=1,AN411="Oui"),1,0)</f>
        <v/>
      </c>
      <c r="BI411" s="7">
        <f>IF(AS411=1,N411,"")</f>
        <v/>
      </c>
      <c r="BJ411" s="7">
        <f>IF(BF411=1,N411,"")</f>
        <v/>
      </c>
      <c r="BK411" s="7">
        <f>IF(BF411=1,M411,"")</f>
        <v/>
      </c>
      <c r="BL411" s="7">
        <f>IF(AR411=1,D411&amp;" | "&amp;J411,"")</f>
        <v/>
      </c>
      <c r="BM411" s="7">
        <f>IF(AND(AR411=1,AL411="Non"),D411,"")</f>
        <v/>
      </c>
      <c r="BN411" s="7">
        <f>IF(OR(AO411="",AO411="OK"),0,1)</f>
        <v/>
      </c>
    </row>
    <row r="412" ht="18" customHeight="1">
      <c r="A412" s="7" t="n"/>
      <c r="B412" s="7" t="n"/>
      <c r="C412" s="7" t="n"/>
      <c r="D412" s="7" t="n"/>
      <c r="E412" s="7" t="n"/>
      <c r="F412" s="7" t="n"/>
      <c r="G412" s="7" t="n"/>
      <c r="H412" s="7" t="n"/>
      <c r="I412" s="7" t="n"/>
      <c r="J412" s="7" t="n"/>
      <c r="K412" s="7" t="n"/>
      <c r="L412" s="7" t="n"/>
      <c r="M412" s="7" t="n"/>
      <c r="N412" s="7" t="n"/>
      <c r="O412" s="7" t="n"/>
      <c r="P412" s="7" t="n"/>
      <c r="Q412" s="7" t="n"/>
      <c r="R412" s="20" t="n"/>
      <c r="S412" s="16" t="n"/>
      <c r="T412" s="20" t="n"/>
      <c r="U412" s="20" t="n"/>
      <c r="V412" s="16" t="n"/>
      <c r="W412" s="16" t="n"/>
      <c r="X412" s="21" t="n"/>
      <c r="Y412" s="21" t="n"/>
      <c r="Z412" s="21" t="n"/>
      <c r="AA412" s="21" t="n"/>
      <c r="AB412" s="21" t="n"/>
      <c r="AC412" s="7" t="n"/>
      <c r="AD412" s="7" t="n"/>
      <c r="AE412" s="22" t="n"/>
      <c r="AF412" s="22" t="n"/>
      <c r="AG412" s="22" t="n"/>
      <c r="AH412" s="22">
        <f>IF(A412="","",SUM(AE412:AG412))</f>
        <v/>
      </c>
      <c r="AI412" s="21">
        <f>IF(AND(R412&lt;&gt;"",T412&lt;&gt;""),(T412-R412)*24,"")</f>
        <v/>
      </c>
      <c r="AJ412" s="21">
        <f>IF(AND(R412&lt;&gt;"",U412&lt;&gt;""),(U412-R412)*24,"")</f>
        <v/>
      </c>
      <c r="AK412" s="7">
        <f>IF(OR(AA412="",AI412=""),"",IF(AI412&lt;=AA412,"Oui","Non"))</f>
        <v/>
      </c>
      <c r="AL412" s="7">
        <f>IF(OR(AB412="",AJ412=""),"",IF(AJ412&lt;=AB412,"Oui","Non"))</f>
        <v/>
      </c>
      <c r="AM412" s="7">
        <f>IF(A412="","",IF(OR(N412="Réalisé",N412="Clôturé"),"Oui","Non"))</f>
        <v/>
      </c>
      <c r="AN412" s="7">
        <f>IF(AM412="","",IF(AND(AM412="Non",S412&lt;&gt;"",S412&lt;'Tableau de bord'!$C$7),"Oui","Non"))</f>
        <v/>
      </c>
      <c r="AO412" s="7">
        <f>IF(A412="","",IF(COUNTIF($A$5:$A$504,A412)&gt;1,"N° d’OT en double",IF(COUNTIF('Sites et équipements'!$D$5:$D$204,F412)=0,"Code installation inconnu",IF(OR(D412="",J412="",N412="",M412=""),"Champ obligatoire manquant",IF(AND(R412="",S412=""),"Date de demande ou planifiée manquante",IF(AND(AM412="Oui",V412=""),"Date de réalisation manquante",IF(AND(N412="Clôturé",W412=""),"Date de clôture manquante",IF(OR(AND(T412&lt;&gt;"",R412&lt;&gt;"",T412&lt;R412),AND(U412&lt;&gt;"",T412&lt;&gt;"",U412&lt;T412)),"Chronologie incohérente",IF(AND(Q412="Oui",U412=""),"Rétablissement non daté","OK")))))))))</f>
        <v/>
      </c>
      <c r="AP412" s="16">
        <f>IF(R412&lt;&gt;"",R412,IF(S412&lt;&gt;"",S412,""))</f>
        <v/>
      </c>
      <c r="AQ412" s="7">
        <f>IF(AND(A412&lt;&gt;"",OR('Tableau de bord'!$C$9="",D412='Tableau de bord'!$C$9),OR('Tableau de bord'!$C$10="",E412='Tableau de bord'!$C$10),OR('Tableau de bord'!$C$11="",G412='Tableau de bord'!$C$11),OR('Tableau de bord'!$C$12="",H412='Tableau de bord'!$C$12),OR('Tableau de bord'!$C$13="",J412='Tableau de bord'!$C$13),OR('Tableau de bord'!$C$14="",N412='Tableau de bord'!$C$14),OR('Tableau de bord'!$C$15="",M412='Tableau de bord'!$C$15),OR('Tableau de bord'!$C$16="",O412='Tableau de bord'!$C$16),OR('Tableau de bord'!$C$17="",AD412='Tableau de bord'!$C$17)),1,0)</f>
        <v/>
      </c>
      <c r="AR412" s="7">
        <f>IF(AND(A412&lt;&gt;"",AP412&lt;&gt;""),IF(AND(AP412&gt;='Tableau de bord'!$C$5,AP412&lt;'Tableau de bord'!$C$6+1),1,0),0)</f>
        <v/>
      </c>
      <c r="AS412" s="7">
        <f>IF(AND(AQ412=1,AR412=1),1,0)</f>
        <v/>
      </c>
      <c r="AT412" s="7">
        <f>IF(AND(AS412=1,J412="Corrective"),1,0)</f>
        <v/>
      </c>
      <c r="AU412" s="7">
        <f>IF(AND(AS412=1,J412="Préventive"),1,0)</f>
        <v/>
      </c>
      <c r="AV412" s="7">
        <f>IF(AND(AS412=1,Q412="Oui"),1,0)</f>
        <v/>
      </c>
      <c r="AW412" s="21">
        <f>IF(AND(AV412=1,AJ412&lt;&gt;""),AJ412,0)</f>
        <v/>
      </c>
      <c r="AX412" s="21">
        <f>IF(AND(AS412=1,Y412&lt;&gt;""),Y412,0)</f>
        <v/>
      </c>
      <c r="AY412" s="22">
        <f>IF(AND(AS412=1,AH412&lt;&gt;""),AH412,0)</f>
        <v/>
      </c>
      <c r="AZ412" s="22">
        <f>IF(AS412=1,SUM(AE412:AF412),0)</f>
        <v/>
      </c>
      <c r="BA412" s="22">
        <f>IF(AND(AS412=1,AC412="Hors forfait"),AY412,0)</f>
        <v/>
      </c>
      <c r="BB412" s="7">
        <f>IF(AND(AS412=1,AK412&lt;&gt;""),1,0)</f>
        <v/>
      </c>
      <c r="BC412" s="7">
        <f>IF(AND(BB412=1,AK412="Oui"),1,0)</f>
        <v/>
      </c>
      <c r="BD412" s="7">
        <f>IF(AND(AS412=1,AL412&lt;&gt;""),1,0)</f>
        <v/>
      </c>
      <c r="BE412" s="7">
        <f>IF(AND(BD412=1,AL412="Oui"),1,0)</f>
        <v/>
      </c>
      <c r="BF412" s="7">
        <f>IF(AND(AQ412=1,AM412="Non"),1,0)</f>
        <v/>
      </c>
      <c r="BG412" s="21">
        <f>IF(AND(BF412=1,Z412&lt;&gt;""),Z412,0)</f>
        <v/>
      </c>
      <c r="BH412" s="7">
        <f>IF(AND(BF412=1,AN412="Oui"),1,0)</f>
        <v/>
      </c>
      <c r="BI412" s="7">
        <f>IF(AS412=1,N412,"")</f>
        <v/>
      </c>
      <c r="BJ412" s="7">
        <f>IF(BF412=1,N412,"")</f>
        <v/>
      </c>
      <c r="BK412" s="7">
        <f>IF(BF412=1,M412,"")</f>
        <v/>
      </c>
      <c r="BL412" s="7">
        <f>IF(AR412=1,D412&amp;" | "&amp;J412,"")</f>
        <v/>
      </c>
      <c r="BM412" s="7">
        <f>IF(AND(AR412=1,AL412="Non"),D412,"")</f>
        <v/>
      </c>
      <c r="BN412" s="7">
        <f>IF(OR(AO412="",AO412="OK"),0,1)</f>
        <v/>
      </c>
    </row>
    <row r="413" ht="18" customHeight="1">
      <c r="A413" s="7" t="n"/>
      <c r="B413" s="7" t="n"/>
      <c r="C413" s="7" t="n"/>
      <c r="D413" s="7" t="n"/>
      <c r="E413" s="7" t="n"/>
      <c r="F413" s="7" t="n"/>
      <c r="G413" s="7" t="n"/>
      <c r="H413" s="7" t="n"/>
      <c r="I413" s="7" t="n"/>
      <c r="J413" s="7" t="n"/>
      <c r="K413" s="7" t="n"/>
      <c r="L413" s="7" t="n"/>
      <c r="M413" s="7" t="n"/>
      <c r="N413" s="7" t="n"/>
      <c r="O413" s="7" t="n"/>
      <c r="P413" s="7" t="n"/>
      <c r="Q413" s="7" t="n"/>
      <c r="R413" s="20" t="n"/>
      <c r="S413" s="16" t="n"/>
      <c r="T413" s="20" t="n"/>
      <c r="U413" s="20" t="n"/>
      <c r="V413" s="16" t="n"/>
      <c r="W413" s="16" t="n"/>
      <c r="X413" s="21" t="n"/>
      <c r="Y413" s="21" t="n"/>
      <c r="Z413" s="21" t="n"/>
      <c r="AA413" s="21" t="n"/>
      <c r="AB413" s="21" t="n"/>
      <c r="AC413" s="7" t="n"/>
      <c r="AD413" s="7" t="n"/>
      <c r="AE413" s="22" t="n"/>
      <c r="AF413" s="22" t="n"/>
      <c r="AG413" s="22" t="n"/>
      <c r="AH413" s="22">
        <f>IF(A413="","",SUM(AE413:AG413))</f>
        <v/>
      </c>
      <c r="AI413" s="21">
        <f>IF(AND(R413&lt;&gt;"",T413&lt;&gt;""),(T413-R413)*24,"")</f>
        <v/>
      </c>
      <c r="AJ413" s="21">
        <f>IF(AND(R413&lt;&gt;"",U413&lt;&gt;""),(U413-R413)*24,"")</f>
        <v/>
      </c>
      <c r="AK413" s="7">
        <f>IF(OR(AA413="",AI413=""),"",IF(AI413&lt;=AA413,"Oui","Non"))</f>
        <v/>
      </c>
      <c r="AL413" s="7">
        <f>IF(OR(AB413="",AJ413=""),"",IF(AJ413&lt;=AB413,"Oui","Non"))</f>
        <v/>
      </c>
      <c r="AM413" s="7">
        <f>IF(A413="","",IF(OR(N413="Réalisé",N413="Clôturé"),"Oui","Non"))</f>
        <v/>
      </c>
      <c r="AN413" s="7">
        <f>IF(AM413="","",IF(AND(AM413="Non",S413&lt;&gt;"",S413&lt;'Tableau de bord'!$C$7),"Oui","Non"))</f>
        <v/>
      </c>
      <c r="AO413" s="7">
        <f>IF(A413="","",IF(COUNTIF($A$5:$A$504,A413)&gt;1,"N° d’OT en double",IF(COUNTIF('Sites et équipements'!$D$5:$D$204,F413)=0,"Code installation inconnu",IF(OR(D413="",J413="",N413="",M413=""),"Champ obligatoire manquant",IF(AND(R413="",S413=""),"Date de demande ou planifiée manquante",IF(AND(AM413="Oui",V413=""),"Date de réalisation manquante",IF(AND(N413="Clôturé",W413=""),"Date de clôture manquante",IF(OR(AND(T413&lt;&gt;"",R413&lt;&gt;"",T413&lt;R413),AND(U413&lt;&gt;"",T413&lt;&gt;"",U413&lt;T413)),"Chronologie incohérente",IF(AND(Q413="Oui",U413=""),"Rétablissement non daté","OK")))))))))</f>
        <v/>
      </c>
      <c r="AP413" s="16">
        <f>IF(R413&lt;&gt;"",R413,IF(S413&lt;&gt;"",S413,""))</f>
        <v/>
      </c>
      <c r="AQ413" s="7">
        <f>IF(AND(A413&lt;&gt;"",OR('Tableau de bord'!$C$9="",D413='Tableau de bord'!$C$9),OR('Tableau de bord'!$C$10="",E413='Tableau de bord'!$C$10),OR('Tableau de bord'!$C$11="",G413='Tableau de bord'!$C$11),OR('Tableau de bord'!$C$12="",H413='Tableau de bord'!$C$12),OR('Tableau de bord'!$C$13="",J413='Tableau de bord'!$C$13),OR('Tableau de bord'!$C$14="",N413='Tableau de bord'!$C$14),OR('Tableau de bord'!$C$15="",M413='Tableau de bord'!$C$15),OR('Tableau de bord'!$C$16="",O413='Tableau de bord'!$C$16),OR('Tableau de bord'!$C$17="",AD413='Tableau de bord'!$C$17)),1,0)</f>
        <v/>
      </c>
      <c r="AR413" s="7">
        <f>IF(AND(A413&lt;&gt;"",AP413&lt;&gt;""),IF(AND(AP413&gt;='Tableau de bord'!$C$5,AP413&lt;'Tableau de bord'!$C$6+1),1,0),0)</f>
        <v/>
      </c>
      <c r="AS413" s="7">
        <f>IF(AND(AQ413=1,AR413=1),1,0)</f>
        <v/>
      </c>
      <c r="AT413" s="7">
        <f>IF(AND(AS413=1,J413="Corrective"),1,0)</f>
        <v/>
      </c>
      <c r="AU413" s="7">
        <f>IF(AND(AS413=1,J413="Préventive"),1,0)</f>
        <v/>
      </c>
      <c r="AV413" s="7">
        <f>IF(AND(AS413=1,Q413="Oui"),1,0)</f>
        <v/>
      </c>
      <c r="AW413" s="21">
        <f>IF(AND(AV413=1,AJ413&lt;&gt;""),AJ413,0)</f>
        <v/>
      </c>
      <c r="AX413" s="21">
        <f>IF(AND(AS413=1,Y413&lt;&gt;""),Y413,0)</f>
        <v/>
      </c>
      <c r="AY413" s="22">
        <f>IF(AND(AS413=1,AH413&lt;&gt;""),AH413,0)</f>
        <v/>
      </c>
      <c r="AZ413" s="22">
        <f>IF(AS413=1,SUM(AE413:AF413),0)</f>
        <v/>
      </c>
      <c r="BA413" s="22">
        <f>IF(AND(AS413=1,AC413="Hors forfait"),AY413,0)</f>
        <v/>
      </c>
      <c r="BB413" s="7">
        <f>IF(AND(AS413=1,AK413&lt;&gt;""),1,0)</f>
        <v/>
      </c>
      <c r="BC413" s="7">
        <f>IF(AND(BB413=1,AK413="Oui"),1,0)</f>
        <v/>
      </c>
      <c r="BD413" s="7">
        <f>IF(AND(AS413=1,AL413&lt;&gt;""),1,0)</f>
        <v/>
      </c>
      <c r="BE413" s="7">
        <f>IF(AND(BD413=1,AL413="Oui"),1,0)</f>
        <v/>
      </c>
      <c r="BF413" s="7">
        <f>IF(AND(AQ413=1,AM413="Non"),1,0)</f>
        <v/>
      </c>
      <c r="BG413" s="21">
        <f>IF(AND(BF413=1,Z413&lt;&gt;""),Z413,0)</f>
        <v/>
      </c>
      <c r="BH413" s="7">
        <f>IF(AND(BF413=1,AN413="Oui"),1,0)</f>
        <v/>
      </c>
      <c r="BI413" s="7">
        <f>IF(AS413=1,N413,"")</f>
        <v/>
      </c>
      <c r="BJ413" s="7">
        <f>IF(BF413=1,N413,"")</f>
        <v/>
      </c>
      <c r="BK413" s="7">
        <f>IF(BF413=1,M413,"")</f>
        <v/>
      </c>
      <c r="BL413" s="7">
        <f>IF(AR413=1,D413&amp;" | "&amp;J413,"")</f>
        <v/>
      </c>
      <c r="BM413" s="7">
        <f>IF(AND(AR413=1,AL413="Non"),D413,"")</f>
        <v/>
      </c>
      <c r="BN413" s="7">
        <f>IF(OR(AO413="",AO413="OK"),0,1)</f>
        <v/>
      </c>
    </row>
    <row r="414" ht="18" customHeight="1">
      <c r="A414" s="7" t="n"/>
      <c r="B414" s="7" t="n"/>
      <c r="C414" s="7" t="n"/>
      <c r="D414" s="7" t="n"/>
      <c r="E414" s="7" t="n"/>
      <c r="F414" s="7" t="n"/>
      <c r="G414" s="7" t="n"/>
      <c r="H414" s="7" t="n"/>
      <c r="I414" s="7" t="n"/>
      <c r="J414" s="7" t="n"/>
      <c r="K414" s="7" t="n"/>
      <c r="L414" s="7" t="n"/>
      <c r="M414" s="7" t="n"/>
      <c r="N414" s="7" t="n"/>
      <c r="O414" s="7" t="n"/>
      <c r="P414" s="7" t="n"/>
      <c r="Q414" s="7" t="n"/>
      <c r="R414" s="20" t="n"/>
      <c r="S414" s="16" t="n"/>
      <c r="T414" s="20" t="n"/>
      <c r="U414" s="20" t="n"/>
      <c r="V414" s="16" t="n"/>
      <c r="W414" s="16" t="n"/>
      <c r="X414" s="21" t="n"/>
      <c r="Y414" s="21" t="n"/>
      <c r="Z414" s="21" t="n"/>
      <c r="AA414" s="21" t="n"/>
      <c r="AB414" s="21" t="n"/>
      <c r="AC414" s="7" t="n"/>
      <c r="AD414" s="7" t="n"/>
      <c r="AE414" s="22" t="n"/>
      <c r="AF414" s="22" t="n"/>
      <c r="AG414" s="22" t="n"/>
      <c r="AH414" s="22">
        <f>IF(A414="","",SUM(AE414:AG414))</f>
        <v/>
      </c>
      <c r="AI414" s="21">
        <f>IF(AND(R414&lt;&gt;"",T414&lt;&gt;""),(T414-R414)*24,"")</f>
        <v/>
      </c>
      <c r="AJ414" s="21">
        <f>IF(AND(R414&lt;&gt;"",U414&lt;&gt;""),(U414-R414)*24,"")</f>
        <v/>
      </c>
      <c r="AK414" s="7">
        <f>IF(OR(AA414="",AI414=""),"",IF(AI414&lt;=AA414,"Oui","Non"))</f>
        <v/>
      </c>
      <c r="AL414" s="7">
        <f>IF(OR(AB414="",AJ414=""),"",IF(AJ414&lt;=AB414,"Oui","Non"))</f>
        <v/>
      </c>
      <c r="AM414" s="7">
        <f>IF(A414="","",IF(OR(N414="Réalisé",N414="Clôturé"),"Oui","Non"))</f>
        <v/>
      </c>
      <c r="AN414" s="7">
        <f>IF(AM414="","",IF(AND(AM414="Non",S414&lt;&gt;"",S414&lt;'Tableau de bord'!$C$7),"Oui","Non"))</f>
        <v/>
      </c>
      <c r="AO414" s="7">
        <f>IF(A414="","",IF(COUNTIF($A$5:$A$504,A414)&gt;1,"N° d’OT en double",IF(COUNTIF('Sites et équipements'!$D$5:$D$204,F414)=0,"Code installation inconnu",IF(OR(D414="",J414="",N414="",M414=""),"Champ obligatoire manquant",IF(AND(R414="",S414=""),"Date de demande ou planifiée manquante",IF(AND(AM414="Oui",V414=""),"Date de réalisation manquante",IF(AND(N414="Clôturé",W414=""),"Date de clôture manquante",IF(OR(AND(T414&lt;&gt;"",R414&lt;&gt;"",T414&lt;R414),AND(U414&lt;&gt;"",T414&lt;&gt;"",U414&lt;T414)),"Chronologie incohérente",IF(AND(Q414="Oui",U414=""),"Rétablissement non daté","OK")))))))))</f>
        <v/>
      </c>
      <c r="AP414" s="16">
        <f>IF(R414&lt;&gt;"",R414,IF(S414&lt;&gt;"",S414,""))</f>
        <v/>
      </c>
      <c r="AQ414" s="7">
        <f>IF(AND(A414&lt;&gt;"",OR('Tableau de bord'!$C$9="",D414='Tableau de bord'!$C$9),OR('Tableau de bord'!$C$10="",E414='Tableau de bord'!$C$10),OR('Tableau de bord'!$C$11="",G414='Tableau de bord'!$C$11),OR('Tableau de bord'!$C$12="",H414='Tableau de bord'!$C$12),OR('Tableau de bord'!$C$13="",J414='Tableau de bord'!$C$13),OR('Tableau de bord'!$C$14="",N414='Tableau de bord'!$C$14),OR('Tableau de bord'!$C$15="",M414='Tableau de bord'!$C$15),OR('Tableau de bord'!$C$16="",O414='Tableau de bord'!$C$16),OR('Tableau de bord'!$C$17="",AD414='Tableau de bord'!$C$17)),1,0)</f>
        <v/>
      </c>
      <c r="AR414" s="7">
        <f>IF(AND(A414&lt;&gt;"",AP414&lt;&gt;""),IF(AND(AP414&gt;='Tableau de bord'!$C$5,AP414&lt;'Tableau de bord'!$C$6+1),1,0),0)</f>
        <v/>
      </c>
      <c r="AS414" s="7">
        <f>IF(AND(AQ414=1,AR414=1),1,0)</f>
        <v/>
      </c>
      <c r="AT414" s="7">
        <f>IF(AND(AS414=1,J414="Corrective"),1,0)</f>
        <v/>
      </c>
      <c r="AU414" s="7">
        <f>IF(AND(AS414=1,J414="Préventive"),1,0)</f>
        <v/>
      </c>
      <c r="AV414" s="7">
        <f>IF(AND(AS414=1,Q414="Oui"),1,0)</f>
        <v/>
      </c>
      <c r="AW414" s="21">
        <f>IF(AND(AV414=1,AJ414&lt;&gt;""),AJ414,0)</f>
        <v/>
      </c>
      <c r="AX414" s="21">
        <f>IF(AND(AS414=1,Y414&lt;&gt;""),Y414,0)</f>
        <v/>
      </c>
      <c r="AY414" s="22">
        <f>IF(AND(AS414=1,AH414&lt;&gt;""),AH414,0)</f>
        <v/>
      </c>
      <c r="AZ414" s="22">
        <f>IF(AS414=1,SUM(AE414:AF414),0)</f>
        <v/>
      </c>
      <c r="BA414" s="22">
        <f>IF(AND(AS414=1,AC414="Hors forfait"),AY414,0)</f>
        <v/>
      </c>
      <c r="BB414" s="7">
        <f>IF(AND(AS414=1,AK414&lt;&gt;""),1,0)</f>
        <v/>
      </c>
      <c r="BC414" s="7">
        <f>IF(AND(BB414=1,AK414="Oui"),1,0)</f>
        <v/>
      </c>
      <c r="BD414" s="7">
        <f>IF(AND(AS414=1,AL414&lt;&gt;""),1,0)</f>
        <v/>
      </c>
      <c r="BE414" s="7">
        <f>IF(AND(BD414=1,AL414="Oui"),1,0)</f>
        <v/>
      </c>
      <c r="BF414" s="7">
        <f>IF(AND(AQ414=1,AM414="Non"),1,0)</f>
        <v/>
      </c>
      <c r="BG414" s="21">
        <f>IF(AND(BF414=1,Z414&lt;&gt;""),Z414,0)</f>
        <v/>
      </c>
      <c r="BH414" s="7">
        <f>IF(AND(BF414=1,AN414="Oui"),1,0)</f>
        <v/>
      </c>
      <c r="BI414" s="7">
        <f>IF(AS414=1,N414,"")</f>
        <v/>
      </c>
      <c r="BJ414" s="7">
        <f>IF(BF414=1,N414,"")</f>
        <v/>
      </c>
      <c r="BK414" s="7">
        <f>IF(BF414=1,M414,"")</f>
        <v/>
      </c>
      <c r="BL414" s="7">
        <f>IF(AR414=1,D414&amp;" | "&amp;J414,"")</f>
        <v/>
      </c>
      <c r="BM414" s="7">
        <f>IF(AND(AR414=1,AL414="Non"),D414,"")</f>
        <v/>
      </c>
      <c r="BN414" s="7">
        <f>IF(OR(AO414="",AO414="OK"),0,1)</f>
        <v/>
      </c>
    </row>
    <row r="415" ht="18" customHeight="1">
      <c r="A415" s="7" t="n"/>
      <c r="B415" s="7" t="n"/>
      <c r="C415" s="7" t="n"/>
      <c r="D415" s="7" t="n"/>
      <c r="E415" s="7" t="n"/>
      <c r="F415" s="7" t="n"/>
      <c r="G415" s="7" t="n"/>
      <c r="H415" s="7" t="n"/>
      <c r="I415" s="7" t="n"/>
      <c r="J415" s="7" t="n"/>
      <c r="K415" s="7" t="n"/>
      <c r="L415" s="7" t="n"/>
      <c r="M415" s="7" t="n"/>
      <c r="N415" s="7" t="n"/>
      <c r="O415" s="7" t="n"/>
      <c r="P415" s="7" t="n"/>
      <c r="Q415" s="7" t="n"/>
      <c r="R415" s="20" t="n"/>
      <c r="S415" s="16" t="n"/>
      <c r="T415" s="20" t="n"/>
      <c r="U415" s="20" t="n"/>
      <c r="V415" s="16" t="n"/>
      <c r="W415" s="16" t="n"/>
      <c r="X415" s="21" t="n"/>
      <c r="Y415" s="21" t="n"/>
      <c r="Z415" s="21" t="n"/>
      <c r="AA415" s="21" t="n"/>
      <c r="AB415" s="21" t="n"/>
      <c r="AC415" s="7" t="n"/>
      <c r="AD415" s="7" t="n"/>
      <c r="AE415" s="22" t="n"/>
      <c r="AF415" s="22" t="n"/>
      <c r="AG415" s="22" t="n"/>
      <c r="AH415" s="22">
        <f>IF(A415="","",SUM(AE415:AG415))</f>
        <v/>
      </c>
      <c r="AI415" s="21">
        <f>IF(AND(R415&lt;&gt;"",T415&lt;&gt;""),(T415-R415)*24,"")</f>
        <v/>
      </c>
      <c r="AJ415" s="21">
        <f>IF(AND(R415&lt;&gt;"",U415&lt;&gt;""),(U415-R415)*24,"")</f>
        <v/>
      </c>
      <c r="AK415" s="7">
        <f>IF(OR(AA415="",AI415=""),"",IF(AI415&lt;=AA415,"Oui","Non"))</f>
        <v/>
      </c>
      <c r="AL415" s="7">
        <f>IF(OR(AB415="",AJ415=""),"",IF(AJ415&lt;=AB415,"Oui","Non"))</f>
        <v/>
      </c>
      <c r="AM415" s="7">
        <f>IF(A415="","",IF(OR(N415="Réalisé",N415="Clôturé"),"Oui","Non"))</f>
        <v/>
      </c>
      <c r="AN415" s="7">
        <f>IF(AM415="","",IF(AND(AM415="Non",S415&lt;&gt;"",S415&lt;'Tableau de bord'!$C$7),"Oui","Non"))</f>
        <v/>
      </c>
      <c r="AO415" s="7">
        <f>IF(A415="","",IF(COUNTIF($A$5:$A$504,A415)&gt;1,"N° d’OT en double",IF(COUNTIF('Sites et équipements'!$D$5:$D$204,F415)=0,"Code installation inconnu",IF(OR(D415="",J415="",N415="",M415=""),"Champ obligatoire manquant",IF(AND(R415="",S415=""),"Date de demande ou planifiée manquante",IF(AND(AM415="Oui",V415=""),"Date de réalisation manquante",IF(AND(N415="Clôturé",W415=""),"Date de clôture manquante",IF(OR(AND(T415&lt;&gt;"",R415&lt;&gt;"",T415&lt;R415),AND(U415&lt;&gt;"",T415&lt;&gt;"",U415&lt;T415)),"Chronologie incohérente",IF(AND(Q415="Oui",U415=""),"Rétablissement non daté","OK")))))))))</f>
        <v/>
      </c>
      <c r="AP415" s="16">
        <f>IF(R415&lt;&gt;"",R415,IF(S415&lt;&gt;"",S415,""))</f>
        <v/>
      </c>
      <c r="AQ415" s="7">
        <f>IF(AND(A415&lt;&gt;"",OR('Tableau de bord'!$C$9="",D415='Tableau de bord'!$C$9),OR('Tableau de bord'!$C$10="",E415='Tableau de bord'!$C$10),OR('Tableau de bord'!$C$11="",G415='Tableau de bord'!$C$11),OR('Tableau de bord'!$C$12="",H415='Tableau de bord'!$C$12),OR('Tableau de bord'!$C$13="",J415='Tableau de bord'!$C$13),OR('Tableau de bord'!$C$14="",N415='Tableau de bord'!$C$14),OR('Tableau de bord'!$C$15="",M415='Tableau de bord'!$C$15),OR('Tableau de bord'!$C$16="",O415='Tableau de bord'!$C$16),OR('Tableau de bord'!$C$17="",AD415='Tableau de bord'!$C$17)),1,0)</f>
        <v/>
      </c>
      <c r="AR415" s="7">
        <f>IF(AND(A415&lt;&gt;"",AP415&lt;&gt;""),IF(AND(AP415&gt;='Tableau de bord'!$C$5,AP415&lt;'Tableau de bord'!$C$6+1),1,0),0)</f>
        <v/>
      </c>
      <c r="AS415" s="7">
        <f>IF(AND(AQ415=1,AR415=1),1,0)</f>
        <v/>
      </c>
      <c r="AT415" s="7">
        <f>IF(AND(AS415=1,J415="Corrective"),1,0)</f>
        <v/>
      </c>
      <c r="AU415" s="7">
        <f>IF(AND(AS415=1,J415="Préventive"),1,0)</f>
        <v/>
      </c>
      <c r="AV415" s="7">
        <f>IF(AND(AS415=1,Q415="Oui"),1,0)</f>
        <v/>
      </c>
      <c r="AW415" s="21">
        <f>IF(AND(AV415=1,AJ415&lt;&gt;""),AJ415,0)</f>
        <v/>
      </c>
      <c r="AX415" s="21">
        <f>IF(AND(AS415=1,Y415&lt;&gt;""),Y415,0)</f>
        <v/>
      </c>
      <c r="AY415" s="22">
        <f>IF(AND(AS415=1,AH415&lt;&gt;""),AH415,0)</f>
        <v/>
      </c>
      <c r="AZ415" s="22">
        <f>IF(AS415=1,SUM(AE415:AF415),0)</f>
        <v/>
      </c>
      <c r="BA415" s="22">
        <f>IF(AND(AS415=1,AC415="Hors forfait"),AY415,0)</f>
        <v/>
      </c>
      <c r="BB415" s="7">
        <f>IF(AND(AS415=1,AK415&lt;&gt;""),1,0)</f>
        <v/>
      </c>
      <c r="BC415" s="7">
        <f>IF(AND(BB415=1,AK415="Oui"),1,0)</f>
        <v/>
      </c>
      <c r="BD415" s="7">
        <f>IF(AND(AS415=1,AL415&lt;&gt;""),1,0)</f>
        <v/>
      </c>
      <c r="BE415" s="7">
        <f>IF(AND(BD415=1,AL415="Oui"),1,0)</f>
        <v/>
      </c>
      <c r="BF415" s="7">
        <f>IF(AND(AQ415=1,AM415="Non"),1,0)</f>
        <v/>
      </c>
      <c r="BG415" s="21">
        <f>IF(AND(BF415=1,Z415&lt;&gt;""),Z415,0)</f>
        <v/>
      </c>
      <c r="BH415" s="7">
        <f>IF(AND(BF415=1,AN415="Oui"),1,0)</f>
        <v/>
      </c>
      <c r="BI415" s="7">
        <f>IF(AS415=1,N415,"")</f>
        <v/>
      </c>
      <c r="BJ415" s="7">
        <f>IF(BF415=1,N415,"")</f>
        <v/>
      </c>
      <c r="BK415" s="7">
        <f>IF(BF415=1,M415,"")</f>
        <v/>
      </c>
      <c r="BL415" s="7">
        <f>IF(AR415=1,D415&amp;" | "&amp;J415,"")</f>
        <v/>
      </c>
      <c r="BM415" s="7">
        <f>IF(AND(AR415=1,AL415="Non"),D415,"")</f>
        <v/>
      </c>
      <c r="BN415" s="7">
        <f>IF(OR(AO415="",AO415="OK"),0,1)</f>
        <v/>
      </c>
    </row>
    <row r="416" ht="18" customHeight="1">
      <c r="A416" s="7" t="n"/>
      <c r="B416" s="7" t="n"/>
      <c r="C416" s="7" t="n"/>
      <c r="D416" s="7" t="n"/>
      <c r="E416" s="7" t="n"/>
      <c r="F416" s="7" t="n"/>
      <c r="G416" s="7" t="n"/>
      <c r="H416" s="7" t="n"/>
      <c r="I416" s="7" t="n"/>
      <c r="J416" s="7" t="n"/>
      <c r="K416" s="7" t="n"/>
      <c r="L416" s="7" t="n"/>
      <c r="M416" s="7" t="n"/>
      <c r="N416" s="7" t="n"/>
      <c r="O416" s="7" t="n"/>
      <c r="P416" s="7" t="n"/>
      <c r="Q416" s="7" t="n"/>
      <c r="R416" s="20" t="n"/>
      <c r="S416" s="16" t="n"/>
      <c r="T416" s="20" t="n"/>
      <c r="U416" s="20" t="n"/>
      <c r="V416" s="16" t="n"/>
      <c r="W416" s="16" t="n"/>
      <c r="X416" s="21" t="n"/>
      <c r="Y416" s="21" t="n"/>
      <c r="Z416" s="21" t="n"/>
      <c r="AA416" s="21" t="n"/>
      <c r="AB416" s="21" t="n"/>
      <c r="AC416" s="7" t="n"/>
      <c r="AD416" s="7" t="n"/>
      <c r="AE416" s="22" t="n"/>
      <c r="AF416" s="22" t="n"/>
      <c r="AG416" s="22" t="n"/>
      <c r="AH416" s="22">
        <f>IF(A416="","",SUM(AE416:AG416))</f>
        <v/>
      </c>
      <c r="AI416" s="21">
        <f>IF(AND(R416&lt;&gt;"",T416&lt;&gt;""),(T416-R416)*24,"")</f>
        <v/>
      </c>
      <c r="AJ416" s="21">
        <f>IF(AND(R416&lt;&gt;"",U416&lt;&gt;""),(U416-R416)*24,"")</f>
        <v/>
      </c>
      <c r="AK416" s="7">
        <f>IF(OR(AA416="",AI416=""),"",IF(AI416&lt;=AA416,"Oui","Non"))</f>
        <v/>
      </c>
      <c r="AL416" s="7">
        <f>IF(OR(AB416="",AJ416=""),"",IF(AJ416&lt;=AB416,"Oui","Non"))</f>
        <v/>
      </c>
      <c r="AM416" s="7">
        <f>IF(A416="","",IF(OR(N416="Réalisé",N416="Clôturé"),"Oui","Non"))</f>
        <v/>
      </c>
      <c r="AN416" s="7">
        <f>IF(AM416="","",IF(AND(AM416="Non",S416&lt;&gt;"",S416&lt;'Tableau de bord'!$C$7),"Oui","Non"))</f>
        <v/>
      </c>
      <c r="AO416" s="7">
        <f>IF(A416="","",IF(COUNTIF($A$5:$A$504,A416)&gt;1,"N° d’OT en double",IF(COUNTIF('Sites et équipements'!$D$5:$D$204,F416)=0,"Code installation inconnu",IF(OR(D416="",J416="",N416="",M416=""),"Champ obligatoire manquant",IF(AND(R416="",S416=""),"Date de demande ou planifiée manquante",IF(AND(AM416="Oui",V416=""),"Date de réalisation manquante",IF(AND(N416="Clôturé",W416=""),"Date de clôture manquante",IF(OR(AND(T416&lt;&gt;"",R416&lt;&gt;"",T416&lt;R416),AND(U416&lt;&gt;"",T416&lt;&gt;"",U416&lt;T416)),"Chronologie incohérente",IF(AND(Q416="Oui",U416=""),"Rétablissement non daté","OK")))))))))</f>
        <v/>
      </c>
      <c r="AP416" s="16">
        <f>IF(R416&lt;&gt;"",R416,IF(S416&lt;&gt;"",S416,""))</f>
        <v/>
      </c>
      <c r="AQ416" s="7">
        <f>IF(AND(A416&lt;&gt;"",OR('Tableau de bord'!$C$9="",D416='Tableau de bord'!$C$9),OR('Tableau de bord'!$C$10="",E416='Tableau de bord'!$C$10),OR('Tableau de bord'!$C$11="",G416='Tableau de bord'!$C$11),OR('Tableau de bord'!$C$12="",H416='Tableau de bord'!$C$12),OR('Tableau de bord'!$C$13="",J416='Tableau de bord'!$C$13),OR('Tableau de bord'!$C$14="",N416='Tableau de bord'!$C$14),OR('Tableau de bord'!$C$15="",M416='Tableau de bord'!$C$15),OR('Tableau de bord'!$C$16="",O416='Tableau de bord'!$C$16),OR('Tableau de bord'!$C$17="",AD416='Tableau de bord'!$C$17)),1,0)</f>
        <v/>
      </c>
      <c r="AR416" s="7">
        <f>IF(AND(A416&lt;&gt;"",AP416&lt;&gt;""),IF(AND(AP416&gt;='Tableau de bord'!$C$5,AP416&lt;'Tableau de bord'!$C$6+1),1,0),0)</f>
        <v/>
      </c>
      <c r="AS416" s="7">
        <f>IF(AND(AQ416=1,AR416=1),1,0)</f>
        <v/>
      </c>
      <c r="AT416" s="7">
        <f>IF(AND(AS416=1,J416="Corrective"),1,0)</f>
        <v/>
      </c>
      <c r="AU416" s="7">
        <f>IF(AND(AS416=1,J416="Préventive"),1,0)</f>
        <v/>
      </c>
      <c r="AV416" s="7">
        <f>IF(AND(AS416=1,Q416="Oui"),1,0)</f>
        <v/>
      </c>
      <c r="AW416" s="21">
        <f>IF(AND(AV416=1,AJ416&lt;&gt;""),AJ416,0)</f>
        <v/>
      </c>
      <c r="AX416" s="21">
        <f>IF(AND(AS416=1,Y416&lt;&gt;""),Y416,0)</f>
        <v/>
      </c>
      <c r="AY416" s="22">
        <f>IF(AND(AS416=1,AH416&lt;&gt;""),AH416,0)</f>
        <v/>
      </c>
      <c r="AZ416" s="22">
        <f>IF(AS416=1,SUM(AE416:AF416),0)</f>
        <v/>
      </c>
      <c r="BA416" s="22">
        <f>IF(AND(AS416=1,AC416="Hors forfait"),AY416,0)</f>
        <v/>
      </c>
      <c r="BB416" s="7">
        <f>IF(AND(AS416=1,AK416&lt;&gt;""),1,0)</f>
        <v/>
      </c>
      <c r="BC416" s="7">
        <f>IF(AND(BB416=1,AK416="Oui"),1,0)</f>
        <v/>
      </c>
      <c r="BD416" s="7">
        <f>IF(AND(AS416=1,AL416&lt;&gt;""),1,0)</f>
        <v/>
      </c>
      <c r="BE416" s="7">
        <f>IF(AND(BD416=1,AL416="Oui"),1,0)</f>
        <v/>
      </c>
      <c r="BF416" s="7">
        <f>IF(AND(AQ416=1,AM416="Non"),1,0)</f>
        <v/>
      </c>
      <c r="BG416" s="21">
        <f>IF(AND(BF416=1,Z416&lt;&gt;""),Z416,0)</f>
        <v/>
      </c>
      <c r="BH416" s="7">
        <f>IF(AND(BF416=1,AN416="Oui"),1,0)</f>
        <v/>
      </c>
      <c r="BI416" s="7">
        <f>IF(AS416=1,N416,"")</f>
        <v/>
      </c>
      <c r="BJ416" s="7">
        <f>IF(BF416=1,N416,"")</f>
        <v/>
      </c>
      <c r="BK416" s="7">
        <f>IF(BF416=1,M416,"")</f>
        <v/>
      </c>
      <c r="BL416" s="7">
        <f>IF(AR416=1,D416&amp;" | "&amp;J416,"")</f>
        <v/>
      </c>
      <c r="BM416" s="7">
        <f>IF(AND(AR416=1,AL416="Non"),D416,"")</f>
        <v/>
      </c>
      <c r="BN416" s="7">
        <f>IF(OR(AO416="",AO416="OK"),0,1)</f>
        <v/>
      </c>
    </row>
    <row r="417" ht="18" customHeight="1">
      <c r="A417" s="7" t="n"/>
      <c r="B417" s="7" t="n"/>
      <c r="C417" s="7" t="n"/>
      <c r="D417" s="7" t="n"/>
      <c r="E417" s="7" t="n"/>
      <c r="F417" s="7" t="n"/>
      <c r="G417" s="7" t="n"/>
      <c r="H417" s="7" t="n"/>
      <c r="I417" s="7" t="n"/>
      <c r="J417" s="7" t="n"/>
      <c r="K417" s="7" t="n"/>
      <c r="L417" s="7" t="n"/>
      <c r="M417" s="7" t="n"/>
      <c r="N417" s="7" t="n"/>
      <c r="O417" s="7" t="n"/>
      <c r="P417" s="7" t="n"/>
      <c r="Q417" s="7" t="n"/>
      <c r="R417" s="20" t="n"/>
      <c r="S417" s="16" t="n"/>
      <c r="T417" s="20" t="n"/>
      <c r="U417" s="20" t="n"/>
      <c r="V417" s="16" t="n"/>
      <c r="W417" s="16" t="n"/>
      <c r="X417" s="21" t="n"/>
      <c r="Y417" s="21" t="n"/>
      <c r="Z417" s="21" t="n"/>
      <c r="AA417" s="21" t="n"/>
      <c r="AB417" s="21" t="n"/>
      <c r="AC417" s="7" t="n"/>
      <c r="AD417" s="7" t="n"/>
      <c r="AE417" s="22" t="n"/>
      <c r="AF417" s="22" t="n"/>
      <c r="AG417" s="22" t="n"/>
      <c r="AH417" s="22">
        <f>IF(A417="","",SUM(AE417:AG417))</f>
        <v/>
      </c>
      <c r="AI417" s="21">
        <f>IF(AND(R417&lt;&gt;"",T417&lt;&gt;""),(T417-R417)*24,"")</f>
        <v/>
      </c>
      <c r="AJ417" s="21">
        <f>IF(AND(R417&lt;&gt;"",U417&lt;&gt;""),(U417-R417)*24,"")</f>
        <v/>
      </c>
      <c r="AK417" s="7">
        <f>IF(OR(AA417="",AI417=""),"",IF(AI417&lt;=AA417,"Oui","Non"))</f>
        <v/>
      </c>
      <c r="AL417" s="7">
        <f>IF(OR(AB417="",AJ417=""),"",IF(AJ417&lt;=AB417,"Oui","Non"))</f>
        <v/>
      </c>
      <c r="AM417" s="7">
        <f>IF(A417="","",IF(OR(N417="Réalisé",N417="Clôturé"),"Oui","Non"))</f>
        <v/>
      </c>
      <c r="AN417" s="7">
        <f>IF(AM417="","",IF(AND(AM417="Non",S417&lt;&gt;"",S417&lt;'Tableau de bord'!$C$7),"Oui","Non"))</f>
        <v/>
      </c>
      <c r="AO417" s="7">
        <f>IF(A417="","",IF(COUNTIF($A$5:$A$504,A417)&gt;1,"N° d’OT en double",IF(COUNTIF('Sites et équipements'!$D$5:$D$204,F417)=0,"Code installation inconnu",IF(OR(D417="",J417="",N417="",M417=""),"Champ obligatoire manquant",IF(AND(R417="",S417=""),"Date de demande ou planifiée manquante",IF(AND(AM417="Oui",V417=""),"Date de réalisation manquante",IF(AND(N417="Clôturé",W417=""),"Date de clôture manquante",IF(OR(AND(T417&lt;&gt;"",R417&lt;&gt;"",T417&lt;R417),AND(U417&lt;&gt;"",T417&lt;&gt;"",U417&lt;T417)),"Chronologie incohérente",IF(AND(Q417="Oui",U417=""),"Rétablissement non daté","OK")))))))))</f>
        <v/>
      </c>
      <c r="AP417" s="16">
        <f>IF(R417&lt;&gt;"",R417,IF(S417&lt;&gt;"",S417,""))</f>
        <v/>
      </c>
      <c r="AQ417" s="7">
        <f>IF(AND(A417&lt;&gt;"",OR('Tableau de bord'!$C$9="",D417='Tableau de bord'!$C$9),OR('Tableau de bord'!$C$10="",E417='Tableau de bord'!$C$10),OR('Tableau de bord'!$C$11="",G417='Tableau de bord'!$C$11),OR('Tableau de bord'!$C$12="",H417='Tableau de bord'!$C$12),OR('Tableau de bord'!$C$13="",J417='Tableau de bord'!$C$13),OR('Tableau de bord'!$C$14="",N417='Tableau de bord'!$C$14),OR('Tableau de bord'!$C$15="",M417='Tableau de bord'!$C$15),OR('Tableau de bord'!$C$16="",O417='Tableau de bord'!$C$16),OR('Tableau de bord'!$C$17="",AD417='Tableau de bord'!$C$17)),1,0)</f>
        <v/>
      </c>
      <c r="AR417" s="7">
        <f>IF(AND(A417&lt;&gt;"",AP417&lt;&gt;""),IF(AND(AP417&gt;='Tableau de bord'!$C$5,AP417&lt;'Tableau de bord'!$C$6+1),1,0),0)</f>
        <v/>
      </c>
      <c r="AS417" s="7">
        <f>IF(AND(AQ417=1,AR417=1),1,0)</f>
        <v/>
      </c>
      <c r="AT417" s="7">
        <f>IF(AND(AS417=1,J417="Corrective"),1,0)</f>
        <v/>
      </c>
      <c r="AU417" s="7">
        <f>IF(AND(AS417=1,J417="Préventive"),1,0)</f>
        <v/>
      </c>
      <c r="AV417" s="7">
        <f>IF(AND(AS417=1,Q417="Oui"),1,0)</f>
        <v/>
      </c>
      <c r="AW417" s="21">
        <f>IF(AND(AV417=1,AJ417&lt;&gt;""),AJ417,0)</f>
        <v/>
      </c>
      <c r="AX417" s="21">
        <f>IF(AND(AS417=1,Y417&lt;&gt;""),Y417,0)</f>
        <v/>
      </c>
      <c r="AY417" s="22">
        <f>IF(AND(AS417=1,AH417&lt;&gt;""),AH417,0)</f>
        <v/>
      </c>
      <c r="AZ417" s="22">
        <f>IF(AS417=1,SUM(AE417:AF417),0)</f>
        <v/>
      </c>
      <c r="BA417" s="22">
        <f>IF(AND(AS417=1,AC417="Hors forfait"),AY417,0)</f>
        <v/>
      </c>
      <c r="BB417" s="7">
        <f>IF(AND(AS417=1,AK417&lt;&gt;""),1,0)</f>
        <v/>
      </c>
      <c r="BC417" s="7">
        <f>IF(AND(BB417=1,AK417="Oui"),1,0)</f>
        <v/>
      </c>
      <c r="BD417" s="7">
        <f>IF(AND(AS417=1,AL417&lt;&gt;""),1,0)</f>
        <v/>
      </c>
      <c r="BE417" s="7">
        <f>IF(AND(BD417=1,AL417="Oui"),1,0)</f>
        <v/>
      </c>
      <c r="BF417" s="7">
        <f>IF(AND(AQ417=1,AM417="Non"),1,0)</f>
        <v/>
      </c>
      <c r="BG417" s="21">
        <f>IF(AND(BF417=1,Z417&lt;&gt;""),Z417,0)</f>
        <v/>
      </c>
      <c r="BH417" s="7">
        <f>IF(AND(BF417=1,AN417="Oui"),1,0)</f>
        <v/>
      </c>
      <c r="BI417" s="7">
        <f>IF(AS417=1,N417,"")</f>
        <v/>
      </c>
      <c r="BJ417" s="7">
        <f>IF(BF417=1,N417,"")</f>
        <v/>
      </c>
      <c r="BK417" s="7">
        <f>IF(BF417=1,M417,"")</f>
        <v/>
      </c>
      <c r="BL417" s="7">
        <f>IF(AR417=1,D417&amp;" | "&amp;J417,"")</f>
        <v/>
      </c>
      <c r="BM417" s="7">
        <f>IF(AND(AR417=1,AL417="Non"),D417,"")</f>
        <v/>
      </c>
      <c r="BN417" s="7">
        <f>IF(OR(AO417="",AO417="OK"),0,1)</f>
        <v/>
      </c>
    </row>
    <row r="418" ht="18" customHeight="1">
      <c r="A418" s="7" t="n"/>
      <c r="B418" s="7" t="n"/>
      <c r="C418" s="7" t="n"/>
      <c r="D418" s="7" t="n"/>
      <c r="E418" s="7" t="n"/>
      <c r="F418" s="7" t="n"/>
      <c r="G418" s="7" t="n"/>
      <c r="H418" s="7" t="n"/>
      <c r="I418" s="7" t="n"/>
      <c r="J418" s="7" t="n"/>
      <c r="K418" s="7" t="n"/>
      <c r="L418" s="7" t="n"/>
      <c r="M418" s="7" t="n"/>
      <c r="N418" s="7" t="n"/>
      <c r="O418" s="7" t="n"/>
      <c r="P418" s="7" t="n"/>
      <c r="Q418" s="7" t="n"/>
      <c r="R418" s="20" t="n"/>
      <c r="S418" s="16" t="n"/>
      <c r="T418" s="20" t="n"/>
      <c r="U418" s="20" t="n"/>
      <c r="V418" s="16" t="n"/>
      <c r="W418" s="16" t="n"/>
      <c r="X418" s="21" t="n"/>
      <c r="Y418" s="21" t="n"/>
      <c r="Z418" s="21" t="n"/>
      <c r="AA418" s="21" t="n"/>
      <c r="AB418" s="21" t="n"/>
      <c r="AC418" s="7" t="n"/>
      <c r="AD418" s="7" t="n"/>
      <c r="AE418" s="22" t="n"/>
      <c r="AF418" s="22" t="n"/>
      <c r="AG418" s="22" t="n"/>
      <c r="AH418" s="22">
        <f>IF(A418="","",SUM(AE418:AG418))</f>
        <v/>
      </c>
      <c r="AI418" s="21">
        <f>IF(AND(R418&lt;&gt;"",T418&lt;&gt;""),(T418-R418)*24,"")</f>
        <v/>
      </c>
      <c r="AJ418" s="21">
        <f>IF(AND(R418&lt;&gt;"",U418&lt;&gt;""),(U418-R418)*24,"")</f>
        <v/>
      </c>
      <c r="AK418" s="7">
        <f>IF(OR(AA418="",AI418=""),"",IF(AI418&lt;=AA418,"Oui","Non"))</f>
        <v/>
      </c>
      <c r="AL418" s="7">
        <f>IF(OR(AB418="",AJ418=""),"",IF(AJ418&lt;=AB418,"Oui","Non"))</f>
        <v/>
      </c>
      <c r="AM418" s="7">
        <f>IF(A418="","",IF(OR(N418="Réalisé",N418="Clôturé"),"Oui","Non"))</f>
        <v/>
      </c>
      <c r="AN418" s="7">
        <f>IF(AM418="","",IF(AND(AM418="Non",S418&lt;&gt;"",S418&lt;'Tableau de bord'!$C$7),"Oui","Non"))</f>
        <v/>
      </c>
      <c r="AO418" s="7">
        <f>IF(A418="","",IF(COUNTIF($A$5:$A$504,A418)&gt;1,"N° d’OT en double",IF(COUNTIF('Sites et équipements'!$D$5:$D$204,F418)=0,"Code installation inconnu",IF(OR(D418="",J418="",N418="",M418=""),"Champ obligatoire manquant",IF(AND(R418="",S418=""),"Date de demande ou planifiée manquante",IF(AND(AM418="Oui",V418=""),"Date de réalisation manquante",IF(AND(N418="Clôturé",W418=""),"Date de clôture manquante",IF(OR(AND(T418&lt;&gt;"",R418&lt;&gt;"",T418&lt;R418),AND(U418&lt;&gt;"",T418&lt;&gt;"",U418&lt;T418)),"Chronologie incohérente",IF(AND(Q418="Oui",U418=""),"Rétablissement non daté","OK")))))))))</f>
        <v/>
      </c>
      <c r="AP418" s="16">
        <f>IF(R418&lt;&gt;"",R418,IF(S418&lt;&gt;"",S418,""))</f>
        <v/>
      </c>
      <c r="AQ418" s="7">
        <f>IF(AND(A418&lt;&gt;"",OR('Tableau de bord'!$C$9="",D418='Tableau de bord'!$C$9),OR('Tableau de bord'!$C$10="",E418='Tableau de bord'!$C$10),OR('Tableau de bord'!$C$11="",G418='Tableau de bord'!$C$11),OR('Tableau de bord'!$C$12="",H418='Tableau de bord'!$C$12),OR('Tableau de bord'!$C$13="",J418='Tableau de bord'!$C$13),OR('Tableau de bord'!$C$14="",N418='Tableau de bord'!$C$14),OR('Tableau de bord'!$C$15="",M418='Tableau de bord'!$C$15),OR('Tableau de bord'!$C$16="",O418='Tableau de bord'!$C$16),OR('Tableau de bord'!$C$17="",AD418='Tableau de bord'!$C$17)),1,0)</f>
        <v/>
      </c>
      <c r="AR418" s="7">
        <f>IF(AND(A418&lt;&gt;"",AP418&lt;&gt;""),IF(AND(AP418&gt;='Tableau de bord'!$C$5,AP418&lt;'Tableau de bord'!$C$6+1),1,0),0)</f>
        <v/>
      </c>
      <c r="AS418" s="7">
        <f>IF(AND(AQ418=1,AR418=1),1,0)</f>
        <v/>
      </c>
      <c r="AT418" s="7">
        <f>IF(AND(AS418=1,J418="Corrective"),1,0)</f>
        <v/>
      </c>
      <c r="AU418" s="7">
        <f>IF(AND(AS418=1,J418="Préventive"),1,0)</f>
        <v/>
      </c>
      <c r="AV418" s="7">
        <f>IF(AND(AS418=1,Q418="Oui"),1,0)</f>
        <v/>
      </c>
      <c r="AW418" s="21">
        <f>IF(AND(AV418=1,AJ418&lt;&gt;""),AJ418,0)</f>
        <v/>
      </c>
      <c r="AX418" s="21">
        <f>IF(AND(AS418=1,Y418&lt;&gt;""),Y418,0)</f>
        <v/>
      </c>
      <c r="AY418" s="22">
        <f>IF(AND(AS418=1,AH418&lt;&gt;""),AH418,0)</f>
        <v/>
      </c>
      <c r="AZ418" s="22">
        <f>IF(AS418=1,SUM(AE418:AF418),0)</f>
        <v/>
      </c>
      <c r="BA418" s="22">
        <f>IF(AND(AS418=1,AC418="Hors forfait"),AY418,0)</f>
        <v/>
      </c>
      <c r="BB418" s="7">
        <f>IF(AND(AS418=1,AK418&lt;&gt;""),1,0)</f>
        <v/>
      </c>
      <c r="BC418" s="7">
        <f>IF(AND(BB418=1,AK418="Oui"),1,0)</f>
        <v/>
      </c>
      <c r="BD418" s="7">
        <f>IF(AND(AS418=1,AL418&lt;&gt;""),1,0)</f>
        <v/>
      </c>
      <c r="BE418" s="7">
        <f>IF(AND(BD418=1,AL418="Oui"),1,0)</f>
        <v/>
      </c>
      <c r="BF418" s="7">
        <f>IF(AND(AQ418=1,AM418="Non"),1,0)</f>
        <v/>
      </c>
      <c r="BG418" s="21">
        <f>IF(AND(BF418=1,Z418&lt;&gt;""),Z418,0)</f>
        <v/>
      </c>
      <c r="BH418" s="7">
        <f>IF(AND(BF418=1,AN418="Oui"),1,0)</f>
        <v/>
      </c>
      <c r="BI418" s="7">
        <f>IF(AS418=1,N418,"")</f>
        <v/>
      </c>
      <c r="BJ418" s="7">
        <f>IF(BF418=1,N418,"")</f>
        <v/>
      </c>
      <c r="BK418" s="7">
        <f>IF(BF418=1,M418,"")</f>
        <v/>
      </c>
      <c r="BL418" s="7">
        <f>IF(AR418=1,D418&amp;" | "&amp;J418,"")</f>
        <v/>
      </c>
      <c r="BM418" s="7">
        <f>IF(AND(AR418=1,AL418="Non"),D418,"")</f>
        <v/>
      </c>
      <c r="BN418" s="7">
        <f>IF(OR(AO418="",AO418="OK"),0,1)</f>
        <v/>
      </c>
    </row>
    <row r="419" ht="18" customHeight="1">
      <c r="A419" s="7" t="n"/>
      <c r="B419" s="7" t="n"/>
      <c r="C419" s="7" t="n"/>
      <c r="D419" s="7" t="n"/>
      <c r="E419" s="7" t="n"/>
      <c r="F419" s="7" t="n"/>
      <c r="G419" s="7" t="n"/>
      <c r="H419" s="7" t="n"/>
      <c r="I419" s="7" t="n"/>
      <c r="J419" s="7" t="n"/>
      <c r="K419" s="7" t="n"/>
      <c r="L419" s="7" t="n"/>
      <c r="M419" s="7" t="n"/>
      <c r="N419" s="7" t="n"/>
      <c r="O419" s="7" t="n"/>
      <c r="P419" s="7" t="n"/>
      <c r="Q419" s="7" t="n"/>
      <c r="R419" s="20" t="n"/>
      <c r="S419" s="16" t="n"/>
      <c r="T419" s="20" t="n"/>
      <c r="U419" s="20" t="n"/>
      <c r="V419" s="16" t="n"/>
      <c r="W419" s="16" t="n"/>
      <c r="X419" s="21" t="n"/>
      <c r="Y419" s="21" t="n"/>
      <c r="Z419" s="21" t="n"/>
      <c r="AA419" s="21" t="n"/>
      <c r="AB419" s="21" t="n"/>
      <c r="AC419" s="7" t="n"/>
      <c r="AD419" s="7" t="n"/>
      <c r="AE419" s="22" t="n"/>
      <c r="AF419" s="22" t="n"/>
      <c r="AG419" s="22" t="n"/>
      <c r="AH419" s="22">
        <f>IF(A419="","",SUM(AE419:AG419))</f>
        <v/>
      </c>
      <c r="AI419" s="21">
        <f>IF(AND(R419&lt;&gt;"",T419&lt;&gt;""),(T419-R419)*24,"")</f>
        <v/>
      </c>
      <c r="AJ419" s="21">
        <f>IF(AND(R419&lt;&gt;"",U419&lt;&gt;""),(U419-R419)*24,"")</f>
        <v/>
      </c>
      <c r="AK419" s="7">
        <f>IF(OR(AA419="",AI419=""),"",IF(AI419&lt;=AA419,"Oui","Non"))</f>
        <v/>
      </c>
      <c r="AL419" s="7">
        <f>IF(OR(AB419="",AJ419=""),"",IF(AJ419&lt;=AB419,"Oui","Non"))</f>
        <v/>
      </c>
      <c r="AM419" s="7">
        <f>IF(A419="","",IF(OR(N419="Réalisé",N419="Clôturé"),"Oui","Non"))</f>
        <v/>
      </c>
      <c r="AN419" s="7">
        <f>IF(AM419="","",IF(AND(AM419="Non",S419&lt;&gt;"",S419&lt;'Tableau de bord'!$C$7),"Oui","Non"))</f>
        <v/>
      </c>
      <c r="AO419" s="7">
        <f>IF(A419="","",IF(COUNTIF($A$5:$A$504,A419)&gt;1,"N° d’OT en double",IF(COUNTIF('Sites et équipements'!$D$5:$D$204,F419)=0,"Code installation inconnu",IF(OR(D419="",J419="",N419="",M419=""),"Champ obligatoire manquant",IF(AND(R419="",S419=""),"Date de demande ou planifiée manquante",IF(AND(AM419="Oui",V419=""),"Date de réalisation manquante",IF(AND(N419="Clôturé",W419=""),"Date de clôture manquante",IF(OR(AND(T419&lt;&gt;"",R419&lt;&gt;"",T419&lt;R419),AND(U419&lt;&gt;"",T419&lt;&gt;"",U419&lt;T419)),"Chronologie incohérente",IF(AND(Q419="Oui",U419=""),"Rétablissement non daté","OK")))))))))</f>
        <v/>
      </c>
      <c r="AP419" s="16">
        <f>IF(R419&lt;&gt;"",R419,IF(S419&lt;&gt;"",S419,""))</f>
        <v/>
      </c>
      <c r="AQ419" s="7">
        <f>IF(AND(A419&lt;&gt;"",OR('Tableau de bord'!$C$9="",D419='Tableau de bord'!$C$9),OR('Tableau de bord'!$C$10="",E419='Tableau de bord'!$C$10),OR('Tableau de bord'!$C$11="",G419='Tableau de bord'!$C$11),OR('Tableau de bord'!$C$12="",H419='Tableau de bord'!$C$12),OR('Tableau de bord'!$C$13="",J419='Tableau de bord'!$C$13),OR('Tableau de bord'!$C$14="",N419='Tableau de bord'!$C$14),OR('Tableau de bord'!$C$15="",M419='Tableau de bord'!$C$15),OR('Tableau de bord'!$C$16="",O419='Tableau de bord'!$C$16),OR('Tableau de bord'!$C$17="",AD419='Tableau de bord'!$C$17)),1,0)</f>
        <v/>
      </c>
      <c r="AR419" s="7">
        <f>IF(AND(A419&lt;&gt;"",AP419&lt;&gt;""),IF(AND(AP419&gt;='Tableau de bord'!$C$5,AP419&lt;'Tableau de bord'!$C$6+1),1,0),0)</f>
        <v/>
      </c>
      <c r="AS419" s="7">
        <f>IF(AND(AQ419=1,AR419=1),1,0)</f>
        <v/>
      </c>
      <c r="AT419" s="7">
        <f>IF(AND(AS419=1,J419="Corrective"),1,0)</f>
        <v/>
      </c>
      <c r="AU419" s="7">
        <f>IF(AND(AS419=1,J419="Préventive"),1,0)</f>
        <v/>
      </c>
      <c r="AV419" s="7">
        <f>IF(AND(AS419=1,Q419="Oui"),1,0)</f>
        <v/>
      </c>
      <c r="AW419" s="21">
        <f>IF(AND(AV419=1,AJ419&lt;&gt;""),AJ419,0)</f>
        <v/>
      </c>
      <c r="AX419" s="21">
        <f>IF(AND(AS419=1,Y419&lt;&gt;""),Y419,0)</f>
        <v/>
      </c>
      <c r="AY419" s="22">
        <f>IF(AND(AS419=1,AH419&lt;&gt;""),AH419,0)</f>
        <v/>
      </c>
      <c r="AZ419" s="22">
        <f>IF(AS419=1,SUM(AE419:AF419),0)</f>
        <v/>
      </c>
      <c r="BA419" s="22">
        <f>IF(AND(AS419=1,AC419="Hors forfait"),AY419,0)</f>
        <v/>
      </c>
      <c r="BB419" s="7">
        <f>IF(AND(AS419=1,AK419&lt;&gt;""),1,0)</f>
        <v/>
      </c>
      <c r="BC419" s="7">
        <f>IF(AND(BB419=1,AK419="Oui"),1,0)</f>
        <v/>
      </c>
      <c r="BD419" s="7">
        <f>IF(AND(AS419=1,AL419&lt;&gt;""),1,0)</f>
        <v/>
      </c>
      <c r="BE419" s="7">
        <f>IF(AND(BD419=1,AL419="Oui"),1,0)</f>
        <v/>
      </c>
      <c r="BF419" s="7">
        <f>IF(AND(AQ419=1,AM419="Non"),1,0)</f>
        <v/>
      </c>
      <c r="BG419" s="21">
        <f>IF(AND(BF419=1,Z419&lt;&gt;""),Z419,0)</f>
        <v/>
      </c>
      <c r="BH419" s="7">
        <f>IF(AND(BF419=1,AN419="Oui"),1,0)</f>
        <v/>
      </c>
      <c r="BI419" s="7">
        <f>IF(AS419=1,N419,"")</f>
        <v/>
      </c>
      <c r="BJ419" s="7">
        <f>IF(BF419=1,N419,"")</f>
        <v/>
      </c>
      <c r="BK419" s="7">
        <f>IF(BF419=1,M419,"")</f>
        <v/>
      </c>
      <c r="BL419" s="7">
        <f>IF(AR419=1,D419&amp;" | "&amp;J419,"")</f>
        <v/>
      </c>
      <c r="BM419" s="7">
        <f>IF(AND(AR419=1,AL419="Non"),D419,"")</f>
        <v/>
      </c>
      <c r="BN419" s="7">
        <f>IF(OR(AO419="",AO419="OK"),0,1)</f>
        <v/>
      </c>
    </row>
    <row r="420" ht="18" customHeight="1">
      <c r="A420" s="7" t="n"/>
      <c r="B420" s="7" t="n"/>
      <c r="C420" s="7" t="n"/>
      <c r="D420" s="7" t="n"/>
      <c r="E420" s="7" t="n"/>
      <c r="F420" s="7" t="n"/>
      <c r="G420" s="7" t="n"/>
      <c r="H420" s="7" t="n"/>
      <c r="I420" s="7" t="n"/>
      <c r="J420" s="7" t="n"/>
      <c r="K420" s="7" t="n"/>
      <c r="L420" s="7" t="n"/>
      <c r="M420" s="7" t="n"/>
      <c r="N420" s="7" t="n"/>
      <c r="O420" s="7" t="n"/>
      <c r="P420" s="7" t="n"/>
      <c r="Q420" s="7" t="n"/>
      <c r="R420" s="20" t="n"/>
      <c r="S420" s="16" t="n"/>
      <c r="T420" s="20" t="n"/>
      <c r="U420" s="20" t="n"/>
      <c r="V420" s="16" t="n"/>
      <c r="W420" s="16" t="n"/>
      <c r="X420" s="21" t="n"/>
      <c r="Y420" s="21" t="n"/>
      <c r="Z420" s="21" t="n"/>
      <c r="AA420" s="21" t="n"/>
      <c r="AB420" s="21" t="n"/>
      <c r="AC420" s="7" t="n"/>
      <c r="AD420" s="7" t="n"/>
      <c r="AE420" s="22" t="n"/>
      <c r="AF420" s="22" t="n"/>
      <c r="AG420" s="22" t="n"/>
      <c r="AH420" s="22">
        <f>IF(A420="","",SUM(AE420:AG420))</f>
        <v/>
      </c>
      <c r="AI420" s="21">
        <f>IF(AND(R420&lt;&gt;"",T420&lt;&gt;""),(T420-R420)*24,"")</f>
        <v/>
      </c>
      <c r="AJ420" s="21">
        <f>IF(AND(R420&lt;&gt;"",U420&lt;&gt;""),(U420-R420)*24,"")</f>
        <v/>
      </c>
      <c r="AK420" s="7">
        <f>IF(OR(AA420="",AI420=""),"",IF(AI420&lt;=AA420,"Oui","Non"))</f>
        <v/>
      </c>
      <c r="AL420" s="7">
        <f>IF(OR(AB420="",AJ420=""),"",IF(AJ420&lt;=AB420,"Oui","Non"))</f>
        <v/>
      </c>
      <c r="AM420" s="7">
        <f>IF(A420="","",IF(OR(N420="Réalisé",N420="Clôturé"),"Oui","Non"))</f>
        <v/>
      </c>
      <c r="AN420" s="7">
        <f>IF(AM420="","",IF(AND(AM420="Non",S420&lt;&gt;"",S420&lt;'Tableau de bord'!$C$7),"Oui","Non"))</f>
        <v/>
      </c>
      <c r="AO420" s="7">
        <f>IF(A420="","",IF(COUNTIF($A$5:$A$504,A420)&gt;1,"N° d’OT en double",IF(COUNTIF('Sites et équipements'!$D$5:$D$204,F420)=0,"Code installation inconnu",IF(OR(D420="",J420="",N420="",M420=""),"Champ obligatoire manquant",IF(AND(R420="",S420=""),"Date de demande ou planifiée manquante",IF(AND(AM420="Oui",V420=""),"Date de réalisation manquante",IF(AND(N420="Clôturé",W420=""),"Date de clôture manquante",IF(OR(AND(T420&lt;&gt;"",R420&lt;&gt;"",T420&lt;R420),AND(U420&lt;&gt;"",T420&lt;&gt;"",U420&lt;T420)),"Chronologie incohérente",IF(AND(Q420="Oui",U420=""),"Rétablissement non daté","OK")))))))))</f>
        <v/>
      </c>
      <c r="AP420" s="16">
        <f>IF(R420&lt;&gt;"",R420,IF(S420&lt;&gt;"",S420,""))</f>
        <v/>
      </c>
      <c r="AQ420" s="7">
        <f>IF(AND(A420&lt;&gt;"",OR('Tableau de bord'!$C$9="",D420='Tableau de bord'!$C$9),OR('Tableau de bord'!$C$10="",E420='Tableau de bord'!$C$10),OR('Tableau de bord'!$C$11="",G420='Tableau de bord'!$C$11),OR('Tableau de bord'!$C$12="",H420='Tableau de bord'!$C$12),OR('Tableau de bord'!$C$13="",J420='Tableau de bord'!$C$13),OR('Tableau de bord'!$C$14="",N420='Tableau de bord'!$C$14),OR('Tableau de bord'!$C$15="",M420='Tableau de bord'!$C$15),OR('Tableau de bord'!$C$16="",O420='Tableau de bord'!$C$16),OR('Tableau de bord'!$C$17="",AD420='Tableau de bord'!$C$17)),1,0)</f>
        <v/>
      </c>
      <c r="AR420" s="7">
        <f>IF(AND(A420&lt;&gt;"",AP420&lt;&gt;""),IF(AND(AP420&gt;='Tableau de bord'!$C$5,AP420&lt;'Tableau de bord'!$C$6+1),1,0),0)</f>
        <v/>
      </c>
      <c r="AS420" s="7">
        <f>IF(AND(AQ420=1,AR420=1),1,0)</f>
        <v/>
      </c>
      <c r="AT420" s="7">
        <f>IF(AND(AS420=1,J420="Corrective"),1,0)</f>
        <v/>
      </c>
      <c r="AU420" s="7">
        <f>IF(AND(AS420=1,J420="Préventive"),1,0)</f>
        <v/>
      </c>
      <c r="AV420" s="7">
        <f>IF(AND(AS420=1,Q420="Oui"),1,0)</f>
        <v/>
      </c>
      <c r="AW420" s="21">
        <f>IF(AND(AV420=1,AJ420&lt;&gt;""),AJ420,0)</f>
        <v/>
      </c>
      <c r="AX420" s="21">
        <f>IF(AND(AS420=1,Y420&lt;&gt;""),Y420,0)</f>
        <v/>
      </c>
      <c r="AY420" s="22">
        <f>IF(AND(AS420=1,AH420&lt;&gt;""),AH420,0)</f>
        <v/>
      </c>
      <c r="AZ420" s="22">
        <f>IF(AS420=1,SUM(AE420:AF420),0)</f>
        <v/>
      </c>
      <c r="BA420" s="22">
        <f>IF(AND(AS420=1,AC420="Hors forfait"),AY420,0)</f>
        <v/>
      </c>
      <c r="BB420" s="7">
        <f>IF(AND(AS420=1,AK420&lt;&gt;""),1,0)</f>
        <v/>
      </c>
      <c r="BC420" s="7">
        <f>IF(AND(BB420=1,AK420="Oui"),1,0)</f>
        <v/>
      </c>
      <c r="BD420" s="7">
        <f>IF(AND(AS420=1,AL420&lt;&gt;""),1,0)</f>
        <v/>
      </c>
      <c r="BE420" s="7">
        <f>IF(AND(BD420=1,AL420="Oui"),1,0)</f>
        <v/>
      </c>
      <c r="BF420" s="7">
        <f>IF(AND(AQ420=1,AM420="Non"),1,0)</f>
        <v/>
      </c>
      <c r="BG420" s="21">
        <f>IF(AND(BF420=1,Z420&lt;&gt;""),Z420,0)</f>
        <v/>
      </c>
      <c r="BH420" s="7">
        <f>IF(AND(BF420=1,AN420="Oui"),1,0)</f>
        <v/>
      </c>
      <c r="BI420" s="7">
        <f>IF(AS420=1,N420,"")</f>
        <v/>
      </c>
      <c r="BJ420" s="7">
        <f>IF(BF420=1,N420,"")</f>
        <v/>
      </c>
      <c r="BK420" s="7">
        <f>IF(BF420=1,M420,"")</f>
        <v/>
      </c>
      <c r="BL420" s="7">
        <f>IF(AR420=1,D420&amp;" | "&amp;J420,"")</f>
        <v/>
      </c>
      <c r="BM420" s="7">
        <f>IF(AND(AR420=1,AL420="Non"),D420,"")</f>
        <v/>
      </c>
      <c r="BN420" s="7">
        <f>IF(OR(AO420="",AO420="OK"),0,1)</f>
        <v/>
      </c>
    </row>
    <row r="421" ht="18" customHeight="1">
      <c r="A421" s="7" t="n"/>
      <c r="B421" s="7" t="n"/>
      <c r="C421" s="7" t="n"/>
      <c r="D421" s="7" t="n"/>
      <c r="E421" s="7" t="n"/>
      <c r="F421" s="7" t="n"/>
      <c r="G421" s="7" t="n"/>
      <c r="H421" s="7" t="n"/>
      <c r="I421" s="7" t="n"/>
      <c r="J421" s="7" t="n"/>
      <c r="K421" s="7" t="n"/>
      <c r="L421" s="7" t="n"/>
      <c r="M421" s="7" t="n"/>
      <c r="N421" s="7" t="n"/>
      <c r="O421" s="7" t="n"/>
      <c r="P421" s="7" t="n"/>
      <c r="Q421" s="7" t="n"/>
      <c r="R421" s="20" t="n"/>
      <c r="S421" s="16" t="n"/>
      <c r="T421" s="20" t="n"/>
      <c r="U421" s="20" t="n"/>
      <c r="V421" s="16" t="n"/>
      <c r="W421" s="16" t="n"/>
      <c r="X421" s="21" t="n"/>
      <c r="Y421" s="21" t="n"/>
      <c r="Z421" s="21" t="n"/>
      <c r="AA421" s="21" t="n"/>
      <c r="AB421" s="21" t="n"/>
      <c r="AC421" s="7" t="n"/>
      <c r="AD421" s="7" t="n"/>
      <c r="AE421" s="22" t="n"/>
      <c r="AF421" s="22" t="n"/>
      <c r="AG421" s="22" t="n"/>
      <c r="AH421" s="22">
        <f>IF(A421="","",SUM(AE421:AG421))</f>
        <v/>
      </c>
      <c r="AI421" s="21">
        <f>IF(AND(R421&lt;&gt;"",T421&lt;&gt;""),(T421-R421)*24,"")</f>
        <v/>
      </c>
      <c r="AJ421" s="21">
        <f>IF(AND(R421&lt;&gt;"",U421&lt;&gt;""),(U421-R421)*24,"")</f>
        <v/>
      </c>
      <c r="AK421" s="7">
        <f>IF(OR(AA421="",AI421=""),"",IF(AI421&lt;=AA421,"Oui","Non"))</f>
        <v/>
      </c>
      <c r="AL421" s="7">
        <f>IF(OR(AB421="",AJ421=""),"",IF(AJ421&lt;=AB421,"Oui","Non"))</f>
        <v/>
      </c>
      <c r="AM421" s="7">
        <f>IF(A421="","",IF(OR(N421="Réalisé",N421="Clôturé"),"Oui","Non"))</f>
        <v/>
      </c>
      <c r="AN421" s="7">
        <f>IF(AM421="","",IF(AND(AM421="Non",S421&lt;&gt;"",S421&lt;'Tableau de bord'!$C$7),"Oui","Non"))</f>
        <v/>
      </c>
      <c r="AO421" s="7">
        <f>IF(A421="","",IF(COUNTIF($A$5:$A$504,A421)&gt;1,"N° d’OT en double",IF(COUNTIF('Sites et équipements'!$D$5:$D$204,F421)=0,"Code installation inconnu",IF(OR(D421="",J421="",N421="",M421=""),"Champ obligatoire manquant",IF(AND(R421="",S421=""),"Date de demande ou planifiée manquante",IF(AND(AM421="Oui",V421=""),"Date de réalisation manquante",IF(AND(N421="Clôturé",W421=""),"Date de clôture manquante",IF(OR(AND(T421&lt;&gt;"",R421&lt;&gt;"",T421&lt;R421),AND(U421&lt;&gt;"",T421&lt;&gt;"",U421&lt;T421)),"Chronologie incohérente",IF(AND(Q421="Oui",U421=""),"Rétablissement non daté","OK")))))))))</f>
        <v/>
      </c>
      <c r="AP421" s="16">
        <f>IF(R421&lt;&gt;"",R421,IF(S421&lt;&gt;"",S421,""))</f>
        <v/>
      </c>
      <c r="AQ421" s="7">
        <f>IF(AND(A421&lt;&gt;"",OR('Tableau de bord'!$C$9="",D421='Tableau de bord'!$C$9),OR('Tableau de bord'!$C$10="",E421='Tableau de bord'!$C$10),OR('Tableau de bord'!$C$11="",G421='Tableau de bord'!$C$11),OR('Tableau de bord'!$C$12="",H421='Tableau de bord'!$C$12),OR('Tableau de bord'!$C$13="",J421='Tableau de bord'!$C$13),OR('Tableau de bord'!$C$14="",N421='Tableau de bord'!$C$14),OR('Tableau de bord'!$C$15="",M421='Tableau de bord'!$C$15),OR('Tableau de bord'!$C$16="",O421='Tableau de bord'!$C$16),OR('Tableau de bord'!$C$17="",AD421='Tableau de bord'!$C$17)),1,0)</f>
        <v/>
      </c>
      <c r="AR421" s="7">
        <f>IF(AND(A421&lt;&gt;"",AP421&lt;&gt;""),IF(AND(AP421&gt;='Tableau de bord'!$C$5,AP421&lt;'Tableau de bord'!$C$6+1),1,0),0)</f>
        <v/>
      </c>
      <c r="AS421" s="7">
        <f>IF(AND(AQ421=1,AR421=1),1,0)</f>
        <v/>
      </c>
      <c r="AT421" s="7">
        <f>IF(AND(AS421=1,J421="Corrective"),1,0)</f>
        <v/>
      </c>
      <c r="AU421" s="7">
        <f>IF(AND(AS421=1,J421="Préventive"),1,0)</f>
        <v/>
      </c>
      <c r="AV421" s="7">
        <f>IF(AND(AS421=1,Q421="Oui"),1,0)</f>
        <v/>
      </c>
      <c r="AW421" s="21">
        <f>IF(AND(AV421=1,AJ421&lt;&gt;""),AJ421,0)</f>
        <v/>
      </c>
      <c r="AX421" s="21">
        <f>IF(AND(AS421=1,Y421&lt;&gt;""),Y421,0)</f>
        <v/>
      </c>
      <c r="AY421" s="22">
        <f>IF(AND(AS421=1,AH421&lt;&gt;""),AH421,0)</f>
        <v/>
      </c>
      <c r="AZ421" s="22">
        <f>IF(AS421=1,SUM(AE421:AF421),0)</f>
        <v/>
      </c>
      <c r="BA421" s="22">
        <f>IF(AND(AS421=1,AC421="Hors forfait"),AY421,0)</f>
        <v/>
      </c>
      <c r="BB421" s="7">
        <f>IF(AND(AS421=1,AK421&lt;&gt;""),1,0)</f>
        <v/>
      </c>
      <c r="BC421" s="7">
        <f>IF(AND(BB421=1,AK421="Oui"),1,0)</f>
        <v/>
      </c>
      <c r="BD421" s="7">
        <f>IF(AND(AS421=1,AL421&lt;&gt;""),1,0)</f>
        <v/>
      </c>
      <c r="BE421" s="7">
        <f>IF(AND(BD421=1,AL421="Oui"),1,0)</f>
        <v/>
      </c>
      <c r="BF421" s="7">
        <f>IF(AND(AQ421=1,AM421="Non"),1,0)</f>
        <v/>
      </c>
      <c r="BG421" s="21">
        <f>IF(AND(BF421=1,Z421&lt;&gt;""),Z421,0)</f>
        <v/>
      </c>
      <c r="BH421" s="7">
        <f>IF(AND(BF421=1,AN421="Oui"),1,0)</f>
        <v/>
      </c>
      <c r="BI421" s="7">
        <f>IF(AS421=1,N421,"")</f>
        <v/>
      </c>
      <c r="BJ421" s="7">
        <f>IF(BF421=1,N421,"")</f>
        <v/>
      </c>
      <c r="BK421" s="7">
        <f>IF(BF421=1,M421,"")</f>
        <v/>
      </c>
      <c r="BL421" s="7">
        <f>IF(AR421=1,D421&amp;" | "&amp;J421,"")</f>
        <v/>
      </c>
      <c r="BM421" s="7">
        <f>IF(AND(AR421=1,AL421="Non"),D421,"")</f>
        <v/>
      </c>
      <c r="BN421" s="7">
        <f>IF(OR(AO421="",AO421="OK"),0,1)</f>
        <v/>
      </c>
    </row>
    <row r="422" ht="18" customHeight="1">
      <c r="A422" s="7" t="n"/>
      <c r="B422" s="7" t="n"/>
      <c r="C422" s="7" t="n"/>
      <c r="D422" s="7" t="n"/>
      <c r="E422" s="7" t="n"/>
      <c r="F422" s="7" t="n"/>
      <c r="G422" s="7" t="n"/>
      <c r="H422" s="7" t="n"/>
      <c r="I422" s="7" t="n"/>
      <c r="J422" s="7" t="n"/>
      <c r="K422" s="7" t="n"/>
      <c r="L422" s="7" t="n"/>
      <c r="M422" s="7" t="n"/>
      <c r="N422" s="7" t="n"/>
      <c r="O422" s="7" t="n"/>
      <c r="P422" s="7" t="n"/>
      <c r="Q422" s="7" t="n"/>
      <c r="R422" s="20" t="n"/>
      <c r="S422" s="16" t="n"/>
      <c r="T422" s="20" t="n"/>
      <c r="U422" s="20" t="n"/>
      <c r="V422" s="16" t="n"/>
      <c r="W422" s="16" t="n"/>
      <c r="X422" s="21" t="n"/>
      <c r="Y422" s="21" t="n"/>
      <c r="Z422" s="21" t="n"/>
      <c r="AA422" s="21" t="n"/>
      <c r="AB422" s="21" t="n"/>
      <c r="AC422" s="7" t="n"/>
      <c r="AD422" s="7" t="n"/>
      <c r="AE422" s="22" t="n"/>
      <c r="AF422" s="22" t="n"/>
      <c r="AG422" s="22" t="n"/>
      <c r="AH422" s="22">
        <f>IF(A422="","",SUM(AE422:AG422))</f>
        <v/>
      </c>
      <c r="AI422" s="21">
        <f>IF(AND(R422&lt;&gt;"",T422&lt;&gt;""),(T422-R422)*24,"")</f>
        <v/>
      </c>
      <c r="AJ422" s="21">
        <f>IF(AND(R422&lt;&gt;"",U422&lt;&gt;""),(U422-R422)*24,"")</f>
        <v/>
      </c>
      <c r="AK422" s="7">
        <f>IF(OR(AA422="",AI422=""),"",IF(AI422&lt;=AA422,"Oui","Non"))</f>
        <v/>
      </c>
      <c r="AL422" s="7">
        <f>IF(OR(AB422="",AJ422=""),"",IF(AJ422&lt;=AB422,"Oui","Non"))</f>
        <v/>
      </c>
      <c r="AM422" s="7">
        <f>IF(A422="","",IF(OR(N422="Réalisé",N422="Clôturé"),"Oui","Non"))</f>
        <v/>
      </c>
      <c r="AN422" s="7">
        <f>IF(AM422="","",IF(AND(AM422="Non",S422&lt;&gt;"",S422&lt;'Tableau de bord'!$C$7),"Oui","Non"))</f>
        <v/>
      </c>
      <c r="AO422" s="7">
        <f>IF(A422="","",IF(COUNTIF($A$5:$A$504,A422)&gt;1,"N° d’OT en double",IF(COUNTIF('Sites et équipements'!$D$5:$D$204,F422)=0,"Code installation inconnu",IF(OR(D422="",J422="",N422="",M422=""),"Champ obligatoire manquant",IF(AND(R422="",S422=""),"Date de demande ou planifiée manquante",IF(AND(AM422="Oui",V422=""),"Date de réalisation manquante",IF(AND(N422="Clôturé",W422=""),"Date de clôture manquante",IF(OR(AND(T422&lt;&gt;"",R422&lt;&gt;"",T422&lt;R422),AND(U422&lt;&gt;"",T422&lt;&gt;"",U422&lt;T422)),"Chronologie incohérente",IF(AND(Q422="Oui",U422=""),"Rétablissement non daté","OK")))))))))</f>
        <v/>
      </c>
      <c r="AP422" s="16">
        <f>IF(R422&lt;&gt;"",R422,IF(S422&lt;&gt;"",S422,""))</f>
        <v/>
      </c>
      <c r="AQ422" s="7">
        <f>IF(AND(A422&lt;&gt;"",OR('Tableau de bord'!$C$9="",D422='Tableau de bord'!$C$9),OR('Tableau de bord'!$C$10="",E422='Tableau de bord'!$C$10),OR('Tableau de bord'!$C$11="",G422='Tableau de bord'!$C$11),OR('Tableau de bord'!$C$12="",H422='Tableau de bord'!$C$12),OR('Tableau de bord'!$C$13="",J422='Tableau de bord'!$C$13),OR('Tableau de bord'!$C$14="",N422='Tableau de bord'!$C$14),OR('Tableau de bord'!$C$15="",M422='Tableau de bord'!$C$15),OR('Tableau de bord'!$C$16="",O422='Tableau de bord'!$C$16),OR('Tableau de bord'!$C$17="",AD422='Tableau de bord'!$C$17)),1,0)</f>
        <v/>
      </c>
      <c r="AR422" s="7">
        <f>IF(AND(A422&lt;&gt;"",AP422&lt;&gt;""),IF(AND(AP422&gt;='Tableau de bord'!$C$5,AP422&lt;'Tableau de bord'!$C$6+1),1,0),0)</f>
        <v/>
      </c>
      <c r="AS422" s="7">
        <f>IF(AND(AQ422=1,AR422=1),1,0)</f>
        <v/>
      </c>
      <c r="AT422" s="7">
        <f>IF(AND(AS422=1,J422="Corrective"),1,0)</f>
        <v/>
      </c>
      <c r="AU422" s="7">
        <f>IF(AND(AS422=1,J422="Préventive"),1,0)</f>
        <v/>
      </c>
      <c r="AV422" s="7">
        <f>IF(AND(AS422=1,Q422="Oui"),1,0)</f>
        <v/>
      </c>
      <c r="AW422" s="21">
        <f>IF(AND(AV422=1,AJ422&lt;&gt;""),AJ422,0)</f>
        <v/>
      </c>
      <c r="AX422" s="21">
        <f>IF(AND(AS422=1,Y422&lt;&gt;""),Y422,0)</f>
        <v/>
      </c>
      <c r="AY422" s="22">
        <f>IF(AND(AS422=1,AH422&lt;&gt;""),AH422,0)</f>
        <v/>
      </c>
      <c r="AZ422" s="22">
        <f>IF(AS422=1,SUM(AE422:AF422),0)</f>
        <v/>
      </c>
      <c r="BA422" s="22">
        <f>IF(AND(AS422=1,AC422="Hors forfait"),AY422,0)</f>
        <v/>
      </c>
      <c r="BB422" s="7">
        <f>IF(AND(AS422=1,AK422&lt;&gt;""),1,0)</f>
        <v/>
      </c>
      <c r="BC422" s="7">
        <f>IF(AND(BB422=1,AK422="Oui"),1,0)</f>
        <v/>
      </c>
      <c r="BD422" s="7">
        <f>IF(AND(AS422=1,AL422&lt;&gt;""),1,0)</f>
        <v/>
      </c>
      <c r="BE422" s="7">
        <f>IF(AND(BD422=1,AL422="Oui"),1,0)</f>
        <v/>
      </c>
      <c r="BF422" s="7">
        <f>IF(AND(AQ422=1,AM422="Non"),1,0)</f>
        <v/>
      </c>
      <c r="BG422" s="21">
        <f>IF(AND(BF422=1,Z422&lt;&gt;""),Z422,0)</f>
        <v/>
      </c>
      <c r="BH422" s="7">
        <f>IF(AND(BF422=1,AN422="Oui"),1,0)</f>
        <v/>
      </c>
      <c r="BI422" s="7">
        <f>IF(AS422=1,N422,"")</f>
        <v/>
      </c>
      <c r="BJ422" s="7">
        <f>IF(BF422=1,N422,"")</f>
        <v/>
      </c>
      <c r="BK422" s="7">
        <f>IF(BF422=1,M422,"")</f>
        <v/>
      </c>
      <c r="BL422" s="7">
        <f>IF(AR422=1,D422&amp;" | "&amp;J422,"")</f>
        <v/>
      </c>
      <c r="BM422" s="7">
        <f>IF(AND(AR422=1,AL422="Non"),D422,"")</f>
        <v/>
      </c>
      <c r="BN422" s="7">
        <f>IF(OR(AO422="",AO422="OK"),0,1)</f>
        <v/>
      </c>
    </row>
    <row r="423" ht="18" customHeight="1">
      <c r="A423" s="7" t="n"/>
      <c r="B423" s="7" t="n"/>
      <c r="C423" s="7" t="n"/>
      <c r="D423" s="7" t="n"/>
      <c r="E423" s="7" t="n"/>
      <c r="F423" s="7" t="n"/>
      <c r="G423" s="7" t="n"/>
      <c r="H423" s="7" t="n"/>
      <c r="I423" s="7" t="n"/>
      <c r="J423" s="7" t="n"/>
      <c r="K423" s="7" t="n"/>
      <c r="L423" s="7" t="n"/>
      <c r="M423" s="7" t="n"/>
      <c r="N423" s="7" t="n"/>
      <c r="O423" s="7" t="n"/>
      <c r="P423" s="7" t="n"/>
      <c r="Q423" s="7" t="n"/>
      <c r="R423" s="20" t="n"/>
      <c r="S423" s="16" t="n"/>
      <c r="T423" s="20" t="n"/>
      <c r="U423" s="20" t="n"/>
      <c r="V423" s="16" t="n"/>
      <c r="W423" s="16" t="n"/>
      <c r="X423" s="21" t="n"/>
      <c r="Y423" s="21" t="n"/>
      <c r="Z423" s="21" t="n"/>
      <c r="AA423" s="21" t="n"/>
      <c r="AB423" s="21" t="n"/>
      <c r="AC423" s="7" t="n"/>
      <c r="AD423" s="7" t="n"/>
      <c r="AE423" s="22" t="n"/>
      <c r="AF423" s="22" t="n"/>
      <c r="AG423" s="22" t="n"/>
      <c r="AH423" s="22">
        <f>IF(A423="","",SUM(AE423:AG423))</f>
        <v/>
      </c>
      <c r="AI423" s="21">
        <f>IF(AND(R423&lt;&gt;"",T423&lt;&gt;""),(T423-R423)*24,"")</f>
        <v/>
      </c>
      <c r="AJ423" s="21">
        <f>IF(AND(R423&lt;&gt;"",U423&lt;&gt;""),(U423-R423)*24,"")</f>
        <v/>
      </c>
      <c r="AK423" s="7">
        <f>IF(OR(AA423="",AI423=""),"",IF(AI423&lt;=AA423,"Oui","Non"))</f>
        <v/>
      </c>
      <c r="AL423" s="7">
        <f>IF(OR(AB423="",AJ423=""),"",IF(AJ423&lt;=AB423,"Oui","Non"))</f>
        <v/>
      </c>
      <c r="AM423" s="7">
        <f>IF(A423="","",IF(OR(N423="Réalisé",N423="Clôturé"),"Oui","Non"))</f>
        <v/>
      </c>
      <c r="AN423" s="7">
        <f>IF(AM423="","",IF(AND(AM423="Non",S423&lt;&gt;"",S423&lt;'Tableau de bord'!$C$7),"Oui","Non"))</f>
        <v/>
      </c>
      <c r="AO423" s="7">
        <f>IF(A423="","",IF(COUNTIF($A$5:$A$504,A423)&gt;1,"N° d’OT en double",IF(COUNTIF('Sites et équipements'!$D$5:$D$204,F423)=0,"Code installation inconnu",IF(OR(D423="",J423="",N423="",M423=""),"Champ obligatoire manquant",IF(AND(R423="",S423=""),"Date de demande ou planifiée manquante",IF(AND(AM423="Oui",V423=""),"Date de réalisation manquante",IF(AND(N423="Clôturé",W423=""),"Date de clôture manquante",IF(OR(AND(T423&lt;&gt;"",R423&lt;&gt;"",T423&lt;R423),AND(U423&lt;&gt;"",T423&lt;&gt;"",U423&lt;T423)),"Chronologie incohérente",IF(AND(Q423="Oui",U423=""),"Rétablissement non daté","OK")))))))))</f>
        <v/>
      </c>
      <c r="AP423" s="16">
        <f>IF(R423&lt;&gt;"",R423,IF(S423&lt;&gt;"",S423,""))</f>
        <v/>
      </c>
      <c r="AQ423" s="7">
        <f>IF(AND(A423&lt;&gt;"",OR('Tableau de bord'!$C$9="",D423='Tableau de bord'!$C$9),OR('Tableau de bord'!$C$10="",E423='Tableau de bord'!$C$10),OR('Tableau de bord'!$C$11="",G423='Tableau de bord'!$C$11),OR('Tableau de bord'!$C$12="",H423='Tableau de bord'!$C$12),OR('Tableau de bord'!$C$13="",J423='Tableau de bord'!$C$13),OR('Tableau de bord'!$C$14="",N423='Tableau de bord'!$C$14),OR('Tableau de bord'!$C$15="",M423='Tableau de bord'!$C$15),OR('Tableau de bord'!$C$16="",O423='Tableau de bord'!$C$16),OR('Tableau de bord'!$C$17="",AD423='Tableau de bord'!$C$17)),1,0)</f>
        <v/>
      </c>
      <c r="AR423" s="7">
        <f>IF(AND(A423&lt;&gt;"",AP423&lt;&gt;""),IF(AND(AP423&gt;='Tableau de bord'!$C$5,AP423&lt;'Tableau de bord'!$C$6+1),1,0),0)</f>
        <v/>
      </c>
      <c r="AS423" s="7">
        <f>IF(AND(AQ423=1,AR423=1),1,0)</f>
        <v/>
      </c>
      <c r="AT423" s="7">
        <f>IF(AND(AS423=1,J423="Corrective"),1,0)</f>
        <v/>
      </c>
      <c r="AU423" s="7">
        <f>IF(AND(AS423=1,J423="Préventive"),1,0)</f>
        <v/>
      </c>
      <c r="AV423" s="7">
        <f>IF(AND(AS423=1,Q423="Oui"),1,0)</f>
        <v/>
      </c>
      <c r="AW423" s="21">
        <f>IF(AND(AV423=1,AJ423&lt;&gt;""),AJ423,0)</f>
        <v/>
      </c>
      <c r="AX423" s="21">
        <f>IF(AND(AS423=1,Y423&lt;&gt;""),Y423,0)</f>
        <v/>
      </c>
      <c r="AY423" s="22">
        <f>IF(AND(AS423=1,AH423&lt;&gt;""),AH423,0)</f>
        <v/>
      </c>
      <c r="AZ423" s="22">
        <f>IF(AS423=1,SUM(AE423:AF423),0)</f>
        <v/>
      </c>
      <c r="BA423" s="22">
        <f>IF(AND(AS423=1,AC423="Hors forfait"),AY423,0)</f>
        <v/>
      </c>
      <c r="BB423" s="7">
        <f>IF(AND(AS423=1,AK423&lt;&gt;""),1,0)</f>
        <v/>
      </c>
      <c r="BC423" s="7">
        <f>IF(AND(BB423=1,AK423="Oui"),1,0)</f>
        <v/>
      </c>
      <c r="BD423" s="7">
        <f>IF(AND(AS423=1,AL423&lt;&gt;""),1,0)</f>
        <v/>
      </c>
      <c r="BE423" s="7">
        <f>IF(AND(BD423=1,AL423="Oui"),1,0)</f>
        <v/>
      </c>
      <c r="BF423" s="7">
        <f>IF(AND(AQ423=1,AM423="Non"),1,0)</f>
        <v/>
      </c>
      <c r="BG423" s="21">
        <f>IF(AND(BF423=1,Z423&lt;&gt;""),Z423,0)</f>
        <v/>
      </c>
      <c r="BH423" s="7">
        <f>IF(AND(BF423=1,AN423="Oui"),1,0)</f>
        <v/>
      </c>
      <c r="BI423" s="7">
        <f>IF(AS423=1,N423,"")</f>
        <v/>
      </c>
      <c r="BJ423" s="7">
        <f>IF(BF423=1,N423,"")</f>
        <v/>
      </c>
      <c r="BK423" s="7">
        <f>IF(BF423=1,M423,"")</f>
        <v/>
      </c>
      <c r="BL423" s="7">
        <f>IF(AR423=1,D423&amp;" | "&amp;J423,"")</f>
        <v/>
      </c>
      <c r="BM423" s="7">
        <f>IF(AND(AR423=1,AL423="Non"),D423,"")</f>
        <v/>
      </c>
      <c r="BN423" s="7">
        <f>IF(OR(AO423="",AO423="OK"),0,1)</f>
        <v/>
      </c>
    </row>
    <row r="424" ht="18" customHeight="1">
      <c r="A424" s="7" t="n"/>
      <c r="B424" s="7" t="n"/>
      <c r="C424" s="7" t="n"/>
      <c r="D424" s="7" t="n"/>
      <c r="E424" s="7" t="n"/>
      <c r="F424" s="7" t="n"/>
      <c r="G424" s="7" t="n"/>
      <c r="H424" s="7" t="n"/>
      <c r="I424" s="7" t="n"/>
      <c r="J424" s="7" t="n"/>
      <c r="K424" s="7" t="n"/>
      <c r="L424" s="7" t="n"/>
      <c r="M424" s="7" t="n"/>
      <c r="N424" s="7" t="n"/>
      <c r="O424" s="7" t="n"/>
      <c r="P424" s="7" t="n"/>
      <c r="Q424" s="7" t="n"/>
      <c r="R424" s="20" t="n"/>
      <c r="S424" s="16" t="n"/>
      <c r="T424" s="20" t="n"/>
      <c r="U424" s="20" t="n"/>
      <c r="V424" s="16" t="n"/>
      <c r="W424" s="16" t="n"/>
      <c r="X424" s="21" t="n"/>
      <c r="Y424" s="21" t="n"/>
      <c r="Z424" s="21" t="n"/>
      <c r="AA424" s="21" t="n"/>
      <c r="AB424" s="21" t="n"/>
      <c r="AC424" s="7" t="n"/>
      <c r="AD424" s="7" t="n"/>
      <c r="AE424" s="22" t="n"/>
      <c r="AF424" s="22" t="n"/>
      <c r="AG424" s="22" t="n"/>
      <c r="AH424" s="22">
        <f>IF(A424="","",SUM(AE424:AG424))</f>
        <v/>
      </c>
      <c r="AI424" s="21">
        <f>IF(AND(R424&lt;&gt;"",T424&lt;&gt;""),(T424-R424)*24,"")</f>
        <v/>
      </c>
      <c r="AJ424" s="21">
        <f>IF(AND(R424&lt;&gt;"",U424&lt;&gt;""),(U424-R424)*24,"")</f>
        <v/>
      </c>
      <c r="AK424" s="7">
        <f>IF(OR(AA424="",AI424=""),"",IF(AI424&lt;=AA424,"Oui","Non"))</f>
        <v/>
      </c>
      <c r="AL424" s="7">
        <f>IF(OR(AB424="",AJ424=""),"",IF(AJ424&lt;=AB424,"Oui","Non"))</f>
        <v/>
      </c>
      <c r="AM424" s="7">
        <f>IF(A424="","",IF(OR(N424="Réalisé",N424="Clôturé"),"Oui","Non"))</f>
        <v/>
      </c>
      <c r="AN424" s="7">
        <f>IF(AM424="","",IF(AND(AM424="Non",S424&lt;&gt;"",S424&lt;'Tableau de bord'!$C$7),"Oui","Non"))</f>
        <v/>
      </c>
      <c r="AO424" s="7">
        <f>IF(A424="","",IF(COUNTIF($A$5:$A$504,A424)&gt;1,"N° d’OT en double",IF(COUNTIF('Sites et équipements'!$D$5:$D$204,F424)=0,"Code installation inconnu",IF(OR(D424="",J424="",N424="",M424=""),"Champ obligatoire manquant",IF(AND(R424="",S424=""),"Date de demande ou planifiée manquante",IF(AND(AM424="Oui",V424=""),"Date de réalisation manquante",IF(AND(N424="Clôturé",W424=""),"Date de clôture manquante",IF(OR(AND(T424&lt;&gt;"",R424&lt;&gt;"",T424&lt;R424),AND(U424&lt;&gt;"",T424&lt;&gt;"",U424&lt;T424)),"Chronologie incohérente",IF(AND(Q424="Oui",U424=""),"Rétablissement non daté","OK")))))))))</f>
        <v/>
      </c>
      <c r="AP424" s="16">
        <f>IF(R424&lt;&gt;"",R424,IF(S424&lt;&gt;"",S424,""))</f>
        <v/>
      </c>
      <c r="AQ424" s="7">
        <f>IF(AND(A424&lt;&gt;"",OR('Tableau de bord'!$C$9="",D424='Tableau de bord'!$C$9),OR('Tableau de bord'!$C$10="",E424='Tableau de bord'!$C$10),OR('Tableau de bord'!$C$11="",G424='Tableau de bord'!$C$11),OR('Tableau de bord'!$C$12="",H424='Tableau de bord'!$C$12),OR('Tableau de bord'!$C$13="",J424='Tableau de bord'!$C$13),OR('Tableau de bord'!$C$14="",N424='Tableau de bord'!$C$14),OR('Tableau de bord'!$C$15="",M424='Tableau de bord'!$C$15),OR('Tableau de bord'!$C$16="",O424='Tableau de bord'!$C$16),OR('Tableau de bord'!$C$17="",AD424='Tableau de bord'!$C$17)),1,0)</f>
        <v/>
      </c>
      <c r="AR424" s="7">
        <f>IF(AND(A424&lt;&gt;"",AP424&lt;&gt;""),IF(AND(AP424&gt;='Tableau de bord'!$C$5,AP424&lt;'Tableau de bord'!$C$6+1),1,0),0)</f>
        <v/>
      </c>
      <c r="AS424" s="7">
        <f>IF(AND(AQ424=1,AR424=1),1,0)</f>
        <v/>
      </c>
      <c r="AT424" s="7">
        <f>IF(AND(AS424=1,J424="Corrective"),1,0)</f>
        <v/>
      </c>
      <c r="AU424" s="7">
        <f>IF(AND(AS424=1,J424="Préventive"),1,0)</f>
        <v/>
      </c>
      <c r="AV424" s="7">
        <f>IF(AND(AS424=1,Q424="Oui"),1,0)</f>
        <v/>
      </c>
      <c r="AW424" s="21">
        <f>IF(AND(AV424=1,AJ424&lt;&gt;""),AJ424,0)</f>
        <v/>
      </c>
      <c r="AX424" s="21">
        <f>IF(AND(AS424=1,Y424&lt;&gt;""),Y424,0)</f>
        <v/>
      </c>
      <c r="AY424" s="22">
        <f>IF(AND(AS424=1,AH424&lt;&gt;""),AH424,0)</f>
        <v/>
      </c>
      <c r="AZ424" s="22">
        <f>IF(AS424=1,SUM(AE424:AF424),0)</f>
        <v/>
      </c>
      <c r="BA424" s="22">
        <f>IF(AND(AS424=1,AC424="Hors forfait"),AY424,0)</f>
        <v/>
      </c>
      <c r="BB424" s="7">
        <f>IF(AND(AS424=1,AK424&lt;&gt;""),1,0)</f>
        <v/>
      </c>
      <c r="BC424" s="7">
        <f>IF(AND(BB424=1,AK424="Oui"),1,0)</f>
        <v/>
      </c>
      <c r="BD424" s="7">
        <f>IF(AND(AS424=1,AL424&lt;&gt;""),1,0)</f>
        <v/>
      </c>
      <c r="BE424" s="7">
        <f>IF(AND(BD424=1,AL424="Oui"),1,0)</f>
        <v/>
      </c>
      <c r="BF424" s="7">
        <f>IF(AND(AQ424=1,AM424="Non"),1,0)</f>
        <v/>
      </c>
      <c r="BG424" s="21">
        <f>IF(AND(BF424=1,Z424&lt;&gt;""),Z424,0)</f>
        <v/>
      </c>
      <c r="BH424" s="7">
        <f>IF(AND(BF424=1,AN424="Oui"),1,0)</f>
        <v/>
      </c>
      <c r="BI424" s="7">
        <f>IF(AS424=1,N424,"")</f>
        <v/>
      </c>
      <c r="BJ424" s="7">
        <f>IF(BF424=1,N424,"")</f>
        <v/>
      </c>
      <c r="BK424" s="7">
        <f>IF(BF424=1,M424,"")</f>
        <v/>
      </c>
      <c r="BL424" s="7">
        <f>IF(AR424=1,D424&amp;" | "&amp;J424,"")</f>
        <v/>
      </c>
      <c r="BM424" s="7">
        <f>IF(AND(AR424=1,AL424="Non"),D424,"")</f>
        <v/>
      </c>
      <c r="BN424" s="7">
        <f>IF(OR(AO424="",AO424="OK"),0,1)</f>
        <v/>
      </c>
    </row>
    <row r="425" ht="18" customHeight="1">
      <c r="A425" s="7" t="n"/>
      <c r="B425" s="7" t="n"/>
      <c r="C425" s="7" t="n"/>
      <c r="D425" s="7" t="n"/>
      <c r="E425" s="7" t="n"/>
      <c r="F425" s="7" t="n"/>
      <c r="G425" s="7" t="n"/>
      <c r="H425" s="7" t="n"/>
      <c r="I425" s="7" t="n"/>
      <c r="J425" s="7" t="n"/>
      <c r="K425" s="7" t="n"/>
      <c r="L425" s="7" t="n"/>
      <c r="M425" s="7" t="n"/>
      <c r="N425" s="7" t="n"/>
      <c r="O425" s="7" t="n"/>
      <c r="P425" s="7" t="n"/>
      <c r="Q425" s="7" t="n"/>
      <c r="R425" s="20" t="n"/>
      <c r="S425" s="16" t="n"/>
      <c r="T425" s="20" t="n"/>
      <c r="U425" s="20" t="n"/>
      <c r="V425" s="16" t="n"/>
      <c r="W425" s="16" t="n"/>
      <c r="X425" s="21" t="n"/>
      <c r="Y425" s="21" t="n"/>
      <c r="Z425" s="21" t="n"/>
      <c r="AA425" s="21" t="n"/>
      <c r="AB425" s="21" t="n"/>
      <c r="AC425" s="7" t="n"/>
      <c r="AD425" s="7" t="n"/>
      <c r="AE425" s="22" t="n"/>
      <c r="AF425" s="22" t="n"/>
      <c r="AG425" s="22" t="n"/>
      <c r="AH425" s="22">
        <f>IF(A425="","",SUM(AE425:AG425))</f>
        <v/>
      </c>
      <c r="AI425" s="21">
        <f>IF(AND(R425&lt;&gt;"",T425&lt;&gt;""),(T425-R425)*24,"")</f>
        <v/>
      </c>
      <c r="AJ425" s="21">
        <f>IF(AND(R425&lt;&gt;"",U425&lt;&gt;""),(U425-R425)*24,"")</f>
        <v/>
      </c>
      <c r="AK425" s="7">
        <f>IF(OR(AA425="",AI425=""),"",IF(AI425&lt;=AA425,"Oui","Non"))</f>
        <v/>
      </c>
      <c r="AL425" s="7">
        <f>IF(OR(AB425="",AJ425=""),"",IF(AJ425&lt;=AB425,"Oui","Non"))</f>
        <v/>
      </c>
      <c r="AM425" s="7">
        <f>IF(A425="","",IF(OR(N425="Réalisé",N425="Clôturé"),"Oui","Non"))</f>
        <v/>
      </c>
      <c r="AN425" s="7">
        <f>IF(AM425="","",IF(AND(AM425="Non",S425&lt;&gt;"",S425&lt;'Tableau de bord'!$C$7),"Oui","Non"))</f>
        <v/>
      </c>
      <c r="AO425" s="7">
        <f>IF(A425="","",IF(COUNTIF($A$5:$A$504,A425)&gt;1,"N° d’OT en double",IF(COUNTIF('Sites et équipements'!$D$5:$D$204,F425)=0,"Code installation inconnu",IF(OR(D425="",J425="",N425="",M425=""),"Champ obligatoire manquant",IF(AND(R425="",S425=""),"Date de demande ou planifiée manquante",IF(AND(AM425="Oui",V425=""),"Date de réalisation manquante",IF(AND(N425="Clôturé",W425=""),"Date de clôture manquante",IF(OR(AND(T425&lt;&gt;"",R425&lt;&gt;"",T425&lt;R425),AND(U425&lt;&gt;"",T425&lt;&gt;"",U425&lt;T425)),"Chronologie incohérente",IF(AND(Q425="Oui",U425=""),"Rétablissement non daté","OK")))))))))</f>
        <v/>
      </c>
      <c r="AP425" s="16">
        <f>IF(R425&lt;&gt;"",R425,IF(S425&lt;&gt;"",S425,""))</f>
        <v/>
      </c>
      <c r="AQ425" s="7">
        <f>IF(AND(A425&lt;&gt;"",OR('Tableau de bord'!$C$9="",D425='Tableau de bord'!$C$9),OR('Tableau de bord'!$C$10="",E425='Tableau de bord'!$C$10),OR('Tableau de bord'!$C$11="",G425='Tableau de bord'!$C$11),OR('Tableau de bord'!$C$12="",H425='Tableau de bord'!$C$12),OR('Tableau de bord'!$C$13="",J425='Tableau de bord'!$C$13),OR('Tableau de bord'!$C$14="",N425='Tableau de bord'!$C$14),OR('Tableau de bord'!$C$15="",M425='Tableau de bord'!$C$15),OR('Tableau de bord'!$C$16="",O425='Tableau de bord'!$C$16),OR('Tableau de bord'!$C$17="",AD425='Tableau de bord'!$C$17)),1,0)</f>
        <v/>
      </c>
      <c r="AR425" s="7">
        <f>IF(AND(A425&lt;&gt;"",AP425&lt;&gt;""),IF(AND(AP425&gt;='Tableau de bord'!$C$5,AP425&lt;'Tableau de bord'!$C$6+1),1,0),0)</f>
        <v/>
      </c>
      <c r="AS425" s="7">
        <f>IF(AND(AQ425=1,AR425=1),1,0)</f>
        <v/>
      </c>
      <c r="AT425" s="7">
        <f>IF(AND(AS425=1,J425="Corrective"),1,0)</f>
        <v/>
      </c>
      <c r="AU425" s="7">
        <f>IF(AND(AS425=1,J425="Préventive"),1,0)</f>
        <v/>
      </c>
      <c r="AV425" s="7">
        <f>IF(AND(AS425=1,Q425="Oui"),1,0)</f>
        <v/>
      </c>
      <c r="AW425" s="21">
        <f>IF(AND(AV425=1,AJ425&lt;&gt;""),AJ425,0)</f>
        <v/>
      </c>
      <c r="AX425" s="21">
        <f>IF(AND(AS425=1,Y425&lt;&gt;""),Y425,0)</f>
        <v/>
      </c>
      <c r="AY425" s="22">
        <f>IF(AND(AS425=1,AH425&lt;&gt;""),AH425,0)</f>
        <v/>
      </c>
      <c r="AZ425" s="22">
        <f>IF(AS425=1,SUM(AE425:AF425),0)</f>
        <v/>
      </c>
      <c r="BA425" s="22">
        <f>IF(AND(AS425=1,AC425="Hors forfait"),AY425,0)</f>
        <v/>
      </c>
      <c r="BB425" s="7">
        <f>IF(AND(AS425=1,AK425&lt;&gt;""),1,0)</f>
        <v/>
      </c>
      <c r="BC425" s="7">
        <f>IF(AND(BB425=1,AK425="Oui"),1,0)</f>
        <v/>
      </c>
      <c r="BD425" s="7">
        <f>IF(AND(AS425=1,AL425&lt;&gt;""),1,0)</f>
        <v/>
      </c>
      <c r="BE425" s="7">
        <f>IF(AND(BD425=1,AL425="Oui"),1,0)</f>
        <v/>
      </c>
      <c r="BF425" s="7">
        <f>IF(AND(AQ425=1,AM425="Non"),1,0)</f>
        <v/>
      </c>
      <c r="BG425" s="21">
        <f>IF(AND(BF425=1,Z425&lt;&gt;""),Z425,0)</f>
        <v/>
      </c>
      <c r="BH425" s="7">
        <f>IF(AND(BF425=1,AN425="Oui"),1,0)</f>
        <v/>
      </c>
      <c r="BI425" s="7">
        <f>IF(AS425=1,N425,"")</f>
        <v/>
      </c>
      <c r="BJ425" s="7">
        <f>IF(BF425=1,N425,"")</f>
        <v/>
      </c>
      <c r="BK425" s="7">
        <f>IF(BF425=1,M425,"")</f>
        <v/>
      </c>
      <c r="BL425" s="7">
        <f>IF(AR425=1,D425&amp;" | "&amp;J425,"")</f>
        <v/>
      </c>
      <c r="BM425" s="7">
        <f>IF(AND(AR425=1,AL425="Non"),D425,"")</f>
        <v/>
      </c>
      <c r="BN425" s="7">
        <f>IF(OR(AO425="",AO425="OK"),0,1)</f>
        <v/>
      </c>
    </row>
    <row r="426" ht="18" customHeight="1">
      <c r="A426" s="7" t="n"/>
      <c r="B426" s="7" t="n"/>
      <c r="C426" s="7" t="n"/>
      <c r="D426" s="7" t="n"/>
      <c r="E426" s="7" t="n"/>
      <c r="F426" s="7" t="n"/>
      <c r="G426" s="7" t="n"/>
      <c r="H426" s="7" t="n"/>
      <c r="I426" s="7" t="n"/>
      <c r="J426" s="7" t="n"/>
      <c r="K426" s="7" t="n"/>
      <c r="L426" s="7" t="n"/>
      <c r="M426" s="7" t="n"/>
      <c r="N426" s="7" t="n"/>
      <c r="O426" s="7" t="n"/>
      <c r="P426" s="7" t="n"/>
      <c r="Q426" s="7" t="n"/>
      <c r="R426" s="20" t="n"/>
      <c r="S426" s="16" t="n"/>
      <c r="T426" s="20" t="n"/>
      <c r="U426" s="20" t="n"/>
      <c r="V426" s="16" t="n"/>
      <c r="W426" s="16" t="n"/>
      <c r="X426" s="21" t="n"/>
      <c r="Y426" s="21" t="n"/>
      <c r="Z426" s="21" t="n"/>
      <c r="AA426" s="21" t="n"/>
      <c r="AB426" s="21" t="n"/>
      <c r="AC426" s="7" t="n"/>
      <c r="AD426" s="7" t="n"/>
      <c r="AE426" s="22" t="n"/>
      <c r="AF426" s="22" t="n"/>
      <c r="AG426" s="22" t="n"/>
      <c r="AH426" s="22">
        <f>IF(A426="","",SUM(AE426:AG426))</f>
        <v/>
      </c>
      <c r="AI426" s="21">
        <f>IF(AND(R426&lt;&gt;"",T426&lt;&gt;""),(T426-R426)*24,"")</f>
        <v/>
      </c>
      <c r="AJ426" s="21">
        <f>IF(AND(R426&lt;&gt;"",U426&lt;&gt;""),(U426-R426)*24,"")</f>
        <v/>
      </c>
      <c r="AK426" s="7">
        <f>IF(OR(AA426="",AI426=""),"",IF(AI426&lt;=AA426,"Oui","Non"))</f>
        <v/>
      </c>
      <c r="AL426" s="7">
        <f>IF(OR(AB426="",AJ426=""),"",IF(AJ426&lt;=AB426,"Oui","Non"))</f>
        <v/>
      </c>
      <c r="AM426" s="7">
        <f>IF(A426="","",IF(OR(N426="Réalisé",N426="Clôturé"),"Oui","Non"))</f>
        <v/>
      </c>
      <c r="AN426" s="7">
        <f>IF(AM426="","",IF(AND(AM426="Non",S426&lt;&gt;"",S426&lt;'Tableau de bord'!$C$7),"Oui","Non"))</f>
        <v/>
      </c>
      <c r="AO426" s="7">
        <f>IF(A426="","",IF(COUNTIF($A$5:$A$504,A426)&gt;1,"N° d’OT en double",IF(COUNTIF('Sites et équipements'!$D$5:$D$204,F426)=0,"Code installation inconnu",IF(OR(D426="",J426="",N426="",M426=""),"Champ obligatoire manquant",IF(AND(R426="",S426=""),"Date de demande ou planifiée manquante",IF(AND(AM426="Oui",V426=""),"Date de réalisation manquante",IF(AND(N426="Clôturé",W426=""),"Date de clôture manquante",IF(OR(AND(T426&lt;&gt;"",R426&lt;&gt;"",T426&lt;R426),AND(U426&lt;&gt;"",T426&lt;&gt;"",U426&lt;T426)),"Chronologie incohérente",IF(AND(Q426="Oui",U426=""),"Rétablissement non daté","OK")))))))))</f>
        <v/>
      </c>
      <c r="AP426" s="16">
        <f>IF(R426&lt;&gt;"",R426,IF(S426&lt;&gt;"",S426,""))</f>
        <v/>
      </c>
      <c r="AQ426" s="7">
        <f>IF(AND(A426&lt;&gt;"",OR('Tableau de bord'!$C$9="",D426='Tableau de bord'!$C$9),OR('Tableau de bord'!$C$10="",E426='Tableau de bord'!$C$10),OR('Tableau de bord'!$C$11="",G426='Tableau de bord'!$C$11),OR('Tableau de bord'!$C$12="",H426='Tableau de bord'!$C$12),OR('Tableau de bord'!$C$13="",J426='Tableau de bord'!$C$13),OR('Tableau de bord'!$C$14="",N426='Tableau de bord'!$C$14),OR('Tableau de bord'!$C$15="",M426='Tableau de bord'!$C$15),OR('Tableau de bord'!$C$16="",O426='Tableau de bord'!$C$16),OR('Tableau de bord'!$C$17="",AD426='Tableau de bord'!$C$17)),1,0)</f>
        <v/>
      </c>
      <c r="AR426" s="7">
        <f>IF(AND(A426&lt;&gt;"",AP426&lt;&gt;""),IF(AND(AP426&gt;='Tableau de bord'!$C$5,AP426&lt;'Tableau de bord'!$C$6+1),1,0),0)</f>
        <v/>
      </c>
      <c r="AS426" s="7">
        <f>IF(AND(AQ426=1,AR426=1),1,0)</f>
        <v/>
      </c>
      <c r="AT426" s="7">
        <f>IF(AND(AS426=1,J426="Corrective"),1,0)</f>
        <v/>
      </c>
      <c r="AU426" s="7">
        <f>IF(AND(AS426=1,J426="Préventive"),1,0)</f>
        <v/>
      </c>
      <c r="AV426" s="7">
        <f>IF(AND(AS426=1,Q426="Oui"),1,0)</f>
        <v/>
      </c>
      <c r="AW426" s="21">
        <f>IF(AND(AV426=1,AJ426&lt;&gt;""),AJ426,0)</f>
        <v/>
      </c>
      <c r="AX426" s="21">
        <f>IF(AND(AS426=1,Y426&lt;&gt;""),Y426,0)</f>
        <v/>
      </c>
      <c r="AY426" s="22">
        <f>IF(AND(AS426=1,AH426&lt;&gt;""),AH426,0)</f>
        <v/>
      </c>
      <c r="AZ426" s="22">
        <f>IF(AS426=1,SUM(AE426:AF426),0)</f>
        <v/>
      </c>
      <c r="BA426" s="22">
        <f>IF(AND(AS426=1,AC426="Hors forfait"),AY426,0)</f>
        <v/>
      </c>
      <c r="BB426" s="7">
        <f>IF(AND(AS426=1,AK426&lt;&gt;""),1,0)</f>
        <v/>
      </c>
      <c r="BC426" s="7">
        <f>IF(AND(BB426=1,AK426="Oui"),1,0)</f>
        <v/>
      </c>
      <c r="BD426" s="7">
        <f>IF(AND(AS426=1,AL426&lt;&gt;""),1,0)</f>
        <v/>
      </c>
      <c r="BE426" s="7">
        <f>IF(AND(BD426=1,AL426="Oui"),1,0)</f>
        <v/>
      </c>
      <c r="BF426" s="7">
        <f>IF(AND(AQ426=1,AM426="Non"),1,0)</f>
        <v/>
      </c>
      <c r="BG426" s="21">
        <f>IF(AND(BF426=1,Z426&lt;&gt;""),Z426,0)</f>
        <v/>
      </c>
      <c r="BH426" s="7">
        <f>IF(AND(BF426=1,AN426="Oui"),1,0)</f>
        <v/>
      </c>
      <c r="BI426" s="7">
        <f>IF(AS426=1,N426,"")</f>
        <v/>
      </c>
      <c r="BJ426" s="7">
        <f>IF(BF426=1,N426,"")</f>
        <v/>
      </c>
      <c r="BK426" s="7">
        <f>IF(BF426=1,M426,"")</f>
        <v/>
      </c>
      <c r="BL426" s="7">
        <f>IF(AR426=1,D426&amp;" | "&amp;J426,"")</f>
        <v/>
      </c>
      <c r="BM426" s="7">
        <f>IF(AND(AR426=1,AL426="Non"),D426,"")</f>
        <v/>
      </c>
      <c r="BN426" s="7">
        <f>IF(OR(AO426="",AO426="OK"),0,1)</f>
        <v/>
      </c>
    </row>
    <row r="427" ht="18" customHeight="1">
      <c r="A427" s="7" t="n"/>
      <c r="B427" s="7" t="n"/>
      <c r="C427" s="7" t="n"/>
      <c r="D427" s="7" t="n"/>
      <c r="E427" s="7" t="n"/>
      <c r="F427" s="7" t="n"/>
      <c r="G427" s="7" t="n"/>
      <c r="H427" s="7" t="n"/>
      <c r="I427" s="7" t="n"/>
      <c r="J427" s="7" t="n"/>
      <c r="K427" s="7" t="n"/>
      <c r="L427" s="7" t="n"/>
      <c r="M427" s="7" t="n"/>
      <c r="N427" s="7" t="n"/>
      <c r="O427" s="7" t="n"/>
      <c r="P427" s="7" t="n"/>
      <c r="Q427" s="7" t="n"/>
      <c r="R427" s="20" t="n"/>
      <c r="S427" s="16" t="n"/>
      <c r="T427" s="20" t="n"/>
      <c r="U427" s="20" t="n"/>
      <c r="V427" s="16" t="n"/>
      <c r="W427" s="16" t="n"/>
      <c r="X427" s="21" t="n"/>
      <c r="Y427" s="21" t="n"/>
      <c r="Z427" s="21" t="n"/>
      <c r="AA427" s="21" t="n"/>
      <c r="AB427" s="21" t="n"/>
      <c r="AC427" s="7" t="n"/>
      <c r="AD427" s="7" t="n"/>
      <c r="AE427" s="22" t="n"/>
      <c r="AF427" s="22" t="n"/>
      <c r="AG427" s="22" t="n"/>
      <c r="AH427" s="22">
        <f>IF(A427="","",SUM(AE427:AG427))</f>
        <v/>
      </c>
      <c r="AI427" s="21">
        <f>IF(AND(R427&lt;&gt;"",T427&lt;&gt;""),(T427-R427)*24,"")</f>
        <v/>
      </c>
      <c r="AJ427" s="21">
        <f>IF(AND(R427&lt;&gt;"",U427&lt;&gt;""),(U427-R427)*24,"")</f>
        <v/>
      </c>
      <c r="AK427" s="7">
        <f>IF(OR(AA427="",AI427=""),"",IF(AI427&lt;=AA427,"Oui","Non"))</f>
        <v/>
      </c>
      <c r="AL427" s="7">
        <f>IF(OR(AB427="",AJ427=""),"",IF(AJ427&lt;=AB427,"Oui","Non"))</f>
        <v/>
      </c>
      <c r="AM427" s="7">
        <f>IF(A427="","",IF(OR(N427="Réalisé",N427="Clôturé"),"Oui","Non"))</f>
        <v/>
      </c>
      <c r="AN427" s="7">
        <f>IF(AM427="","",IF(AND(AM427="Non",S427&lt;&gt;"",S427&lt;'Tableau de bord'!$C$7),"Oui","Non"))</f>
        <v/>
      </c>
      <c r="AO427" s="7">
        <f>IF(A427="","",IF(COUNTIF($A$5:$A$504,A427)&gt;1,"N° d’OT en double",IF(COUNTIF('Sites et équipements'!$D$5:$D$204,F427)=0,"Code installation inconnu",IF(OR(D427="",J427="",N427="",M427=""),"Champ obligatoire manquant",IF(AND(R427="",S427=""),"Date de demande ou planifiée manquante",IF(AND(AM427="Oui",V427=""),"Date de réalisation manquante",IF(AND(N427="Clôturé",W427=""),"Date de clôture manquante",IF(OR(AND(T427&lt;&gt;"",R427&lt;&gt;"",T427&lt;R427),AND(U427&lt;&gt;"",T427&lt;&gt;"",U427&lt;T427)),"Chronologie incohérente",IF(AND(Q427="Oui",U427=""),"Rétablissement non daté","OK")))))))))</f>
        <v/>
      </c>
      <c r="AP427" s="16">
        <f>IF(R427&lt;&gt;"",R427,IF(S427&lt;&gt;"",S427,""))</f>
        <v/>
      </c>
      <c r="AQ427" s="7">
        <f>IF(AND(A427&lt;&gt;"",OR('Tableau de bord'!$C$9="",D427='Tableau de bord'!$C$9),OR('Tableau de bord'!$C$10="",E427='Tableau de bord'!$C$10),OR('Tableau de bord'!$C$11="",G427='Tableau de bord'!$C$11),OR('Tableau de bord'!$C$12="",H427='Tableau de bord'!$C$12),OR('Tableau de bord'!$C$13="",J427='Tableau de bord'!$C$13),OR('Tableau de bord'!$C$14="",N427='Tableau de bord'!$C$14),OR('Tableau de bord'!$C$15="",M427='Tableau de bord'!$C$15),OR('Tableau de bord'!$C$16="",O427='Tableau de bord'!$C$16),OR('Tableau de bord'!$C$17="",AD427='Tableau de bord'!$C$17)),1,0)</f>
        <v/>
      </c>
      <c r="AR427" s="7">
        <f>IF(AND(A427&lt;&gt;"",AP427&lt;&gt;""),IF(AND(AP427&gt;='Tableau de bord'!$C$5,AP427&lt;'Tableau de bord'!$C$6+1),1,0),0)</f>
        <v/>
      </c>
      <c r="AS427" s="7">
        <f>IF(AND(AQ427=1,AR427=1),1,0)</f>
        <v/>
      </c>
      <c r="AT427" s="7">
        <f>IF(AND(AS427=1,J427="Corrective"),1,0)</f>
        <v/>
      </c>
      <c r="AU427" s="7">
        <f>IF(AND(AS427=1,J427="Préventive"),1,0)</f>
        <v/>
      </c>
      <c r="AV427" s="7">
        <f>IF(AND(AS427=1,Q427="Oui"),1,0)</f>
        <v/>
      </c>
      <c r="AW427" s="21">
        <f>IF(AND(AV427=1,AJ427&lt;&gt;""),AJ427,0)</f>
        <v/>
      </c>
      <c r="AX427" s="21">
        <f>IF(AND(AS427=1,Y427&lt;&gt;""),Y427,0)</f>
        <v/>
      </c>
      <c r="AY427" s="22">
        <f>IF(AND(AS427=1,AH427&lt;&gt;""),AH427,0)</f>
        <v/>
      </c>
      <c r="AZ427" s="22">
        <f>IF(AS427=1,SUM(AE427:AF427),0)</f>
        <v/>
      </c>
      <c r="BA427" s="22">
        <f>IF(AND(AS427=1,AC427="Hors forfait"),AY427,0)</f>
        <v/>
      </c>
      <c r="BB427" s="7">
        <f>IF(AND(AS427=1,AK427&lt;&gt;""),1,0)</f>
        <v/>
      </c>
      <c r="BC427" s="7">
        <f>IF(AND(BB427=1,AK427="Oui"),1,0)</f>
        <v/>
      </c>
      <c r="BD427" s="7">
        <f>IF(AND(AS427=1,AL427&lt;&gt;""),1,0)</f>
        <v/>
      </c>
      <c r="BE427" s="7">
        <f>IF(AND(BD427=1,AL427="Oui"),1,0)</f>
        <v/>
      </c>
      <c r="BF427" s="7">
        <f>IF(AND(AQ427=1,AM427="Non"),1,0)</f>
        <v/>
      </c>
      <c r="BG427" s="21">
        <f>IF(AND(BF427=1,Z427&lt;&gt;""),Z427,0)</f>
        <v/>
      </c>
      <c r="BH427" s="7">
        <f>IF(AND(BF427=1,AN427="Oui"),1,0)</f>
        <v/>
      </c>
      <c r="BI427" s="7">
        <f>IF(AS427=1,N427,"")</f>
        <v/>
      </c>
      <c r="BJ427" s="7">
        <f>IF(BF427=1,N427,"")</f>
        <v/>
      </c>
      <c r="BK427" s="7">
        <f>IF(BF427=1,M427,"")</f>
        <v/>
      </c>
      <c r="BL427" s="7">
        <f>IF(AR427=1,D427&amp;" | "&amp;J427,"")</f>
        <v/>
      </c>
      <c r="BM427" s="7">
        <f>IF(AND(AR427=1,AL427="Non"),D427,"")</f>
        <v/>
      </c>
      <c r="BN427" s="7">
        <f>IF(OR(AO427="",AO427="OK"),0,1)</f>
        <v/>
      </c>
    </row>
    <row r="428" ht="18" customHeight="1">
      <c r="A428" s="7" t="n"/>
      <c r="B428" s="7" t="n"/>
      <c r="C428" s="7" t="n"/>
      <c r="D428" s="7" t="n"/>
      <c r="E428" s="7" t="n"/>
      <c r="F428" s="7" t="n"/>
      <c r="G428" s="7" t="n"/>
      <c r="H428" s="7" t="n"/>
      <c r="I428" s="7" t="n"/>
      <c r="J428" s="7" t="n"/>
      <c r="K428" s="7" t="n"/>
      <c r="L428" s="7" t="n"/>
      <c r="M428" s="7" t="n"/>
      <c r="N428" s="7" t="n"/>
      <c r="O428" s="7" t="n"/>
      <c r="P428" s="7" t="n"/>
      <c r="Q428" s="7" t="n"/>
      <c r="R428" s="20" t="n"/>
      <c r="S428" s="16" t="n"/>
      <c r="T428" s="20" t="n"/>
      <c r="U428" s="20" t="n"/>
      <c r="V428" s="16" t="n"/>
      <c r="W428" s="16" t="n"/>
      <c r="X428" s="21" t="n"/>
      <c r="Y428" s="21" t="n"/>
      <c r="Z428" s="21" t="n"/>
      <c r="AA428" s="21" t="n"/>
      <c r="AB428" s="21" t="n"/>
      <c r="AC428" s="7" t="n"/>
      <c r="AD428" s="7" t="n"/>
      <c r="AE428" s="22" t="n"/>
      <c r="AF428" s="22" t="n"/>
      <c r="AG428" s="22" t="n"/>
      <c r="AH428" s="22">
        <f>IF(A428="","",SUM(AE428:AG428))</f>
        <v/>
      </c>
      <c r="AI428" s="21">
        <f>IF(AND(R428&lt;&gt;"",T428&lt;&gt;""),(T428-R428)*24,"")</f>
        <v/>
      </c>
      <c r="AJ428" s="21">
        <f>IF(AND(R428&lt;&gt;"",U428&lt;&gt;""),(U428-R428)*24,"")</f>
        <v/>
      </c>
      <c r="AK428" s="7">
        <f>IF(OR(AA428="",AI428=""),"",IF(AI428&lt;=AA428,"Oui","Non"))</f>
        <v/>
      </c>
      <c r="AL428" s="7">
        <f>IF(OR(AB428="",AJ428=""),"",IF(AJ428&lt;=AB428,"Oui","Non"))</f>
        <v/>
      </c>
      <c r="AM428" s="7">
        <f>IF(A428="","",IF(OR(N428="Réalisé",N428="Clôturé"),"Oui","Non"))</f>
        <v/>
      </c>
      <c r="AN428" s="7">
        <f>IF(AM428="","",IF(AND(AM428="Non",S428&lt;&gt;"",S428&lt;'Tableau de bord'!$C$7),"Oui","Non"))</f>
        <v/>
      </c>
      <c r="AO428" s="7">
        <f>IF(A428="","",IF(COUNTIF($A$5:$A$504,A428)&gt;1,"N° d’OT en double",IF(COUNTIF('Sites et équipements'!$D$5:$D$204,F428)=0,"Code installation inconnu",IF(OR(D428="",J428="",N428="",M428=""),"Champ obligatoire manquant",IF(AND(R428="",S428=""),"Date de demande ou planifiée manquante",IF(AND(AM428="Oui",V428=""),"Date de réalisation manquante",IF(AND(N428="Clôturé",W428=""),"Date de clôture manquante",IF(OR(AND(T428&lt;&gt;"",R428&lt;&gt;"",T428&lt;R428),AND(U428&lt;&gt;"",T428&lt;&gt;"",U428&lt;T428)),"Chronologie incohérente",IF(AND(Q428="Oui",U428=""),"Rétablissement non daté","OK")))))))))</f>
        <v/>
      </c>
      <c r="AP428" s="16">
        <f>IF(R428&lt;&gt;"",R428,IF(S428&lt;&gt;"",S428,""))</f>
        <v/>
      </c>
      <c r="AQ428" s="7">
        <f>IF(AND(A428&lt;&gt;"",OR('Tableau de bord'!$C$9="",D428='Tableau de bord'!$C$9),OR('Tableau de bord'!$C$10="",E428='Tableau de bord'!$C$10),OR('Tableau de bord'!$C$11="",G428='Tableau de bord'!$C$11),OR('Tableau de bord'!$C$12="",H428='Tableau de bord'!$C$12),OR('Tableau de bord'!$C$13="",J428='Tableau de bord'!$C$13),OR('Tableau de bord'!$C$14="",N428='Tableau de bord'!$C$14),OR('Tableau de bord'!$C$15="",M428='Tableau de bord'!$C$15),OR('Tableau de bord'!$C$16="",O428='Tableau de bord'!$C$16),OR('Tableau de bord'!$C$17="",AD428='Tableau de bord'!$C$17)),1,0)</f>
        <v/>
      </c>
      <c r="AR428" s="7">
        <f>IF(AND(A428&lt;&gt;"",AP428&lt;&gt;""),IF(AND(AP428&gt;='Tableau de bord'!$C$5,AP428&lt;'Tableau de bord'!$C$6+1),1,0),0)</f>
        <v/>
      </c>
      <c r="AS428" s="7">
        <f>IF(AND(AQ428=1,AR428=1),1,0)</f>
        <v/>
      </c>
      <c r="AT428" s="7">
        <f>IF(AND(AS428=1,J428="Corrective"),1,0)</f>
        <v/>
      </c>
      <c r="AU428" s="7">
        <f>IF(AND(AS428=1,J428="Préventive"),1,0)</f>
        <v/>
      </c>
      <c r="AV428" s="7">
        <f>IF(AND(AS428=1,Q428="Oui"),1,0)</f>
        <v/>
      </c>
      <c r="AW428" s="21">
        <f>IF(AND(AV428=1,AJ428&lt;&gt;""),AJ428,0)</f>
        <v/>
      </c>
      <c r="AX428" s="21">
        <f>IF(AND(AS428=1,Y428&lt;&gt;""),Y428,0)</f>
        <v/>
      </c>
      <c r="AY428" s="22">
        <f>IF(AND(AS428=1,AH428&lt;&gt;""),AH428,0)</f>
        <v/>
      </c>
      <c r="AZ428" s="22">
        <f>IF(AS428=1,SUM(AE428:AF428),0)</f>
        <v/>
      </c>
      <c r="BA428" s="22">
        <f>IF(AND(AS428=1,AC428="Hors forfait"),AY428,0)</f>
        <v/>
      </c>
      <c r="BB428" s="7">
        <f>IF(AND(AS428=1,AK428&lt;&gt;""),1,0)</f>
        <v/>
      </c>
      <c r="BC428" s="7">
        <f>IF(AND(BB428=1,AK428="Oui"),1,0)</f>
        <v/>
      </c>
      <c r="BD428" s="7">
        <f>IF(AND(AS428=1,AL428&lt;&gt;""),1,0)</f>
        <v/>
      </c>
      <c r="BE428" s="7">
        <f>IF(AND(BD428=1,AL428="Oui"),1,0)</f>
        <v/>
      </c>
      <c r="BF428" s="7">
        <f>IF(AND(AQ428=1,AM428="Non"),1,0)</f>
        <v/>
      </c>
      <c r="BG428" s="21">
        <f>IF(AND(BF428=1,Z428&lt;&gt;""),Z428,0)</f>
        <v/>
      </c>
      <c r="BH428" s="7">
        <f>IF(AND(BF428=1,AN428="Oui"),1,0)</f>
        <v/>
      </c>
      <c r="BI428" s="7">
        <f>IF(AS428=1,N428,"")</f>
        <v/>
      </c>
      <c r="BJ428" s="7">
        <f>IF(BF428=1,N428,"")</f>
        <v/>
      </c>
      <c r="BK428" s="7">
        <f>IF(BF428=1,M428,"")</f>
        <v/>
      </c>
      <c r="BL428" s="7">
        <f>IF(AR428=1,D428&amp;" | "&amp;J428,"")</f>
        <v/>
      </c>
      <c r="BM428" s="7">
        <f>IF(AND(AR428=1,AL428="Non"),D428,"")</f>
        <v/>
      </c>
      <c r="BN428" s="7">
        <f>IF(OR(AO428="",AO428="OK"),0,1)</f>
        <v/>
      </c>
    </row>
    <row r="429" ht="18" customHeight="1">
      <c r="A429" s="7" t="n"/>
      <c r="B429" s="7" t="n"/>
      <c r="C429" s="7" t="n"/>
      <c r="D429" s="7" t="n"/>
      <c r="E429" s="7" t="n"/>
      <c r="F429" s="7" t="n"/>
      <c r="G429" s="7" t="n"/>
      <c r="H429" s="7" t="n"/>
      <c r="I429" s="7" t="n"/>
      <c r="J429" s="7" t="n"/>
      <c r="K429" s="7" t="n"/>
      <c r="L429" s="7" t="n"/>
      <c r="M429" s="7" t="n"/>
      <c r="N429" s="7" t="n"/>
      <c r="O429" s="7" t="n"/>
      <c r="P429" s="7" t="n"/>
      <c r="Q429" s="7" t="n"/>
      <c r="R429" s="20" t="n"/>
      <c r="S429" s="16" t="n"/>
      <c r="T429" s="20" t="n"/>
      <c r="U429" s="20" t="n"/>
      <c r="V429" s="16" t="n"/>
      <c r="W429" s="16" t="n"/>
      <c r="X429" s="21" t="n"/>
      <c r="Y429" s="21" t="n"/>
      <c r="Z429" s="21" t="n"/>
      <c r="AA429" s="21" t="n"/>
      <c r="AB429" s="21" t="n"/>
      <c r="AC429" s="7" t="n"/>
      <c r="AD429" s="7" t="n"/>
      <c r="AE429" s="22" t="n"/>
      <c r="AF429" s="22" t="n"/>
      <c r="AG429" s="22" t="n"/>
      <c r="AH429" s="22">
        <f>IF(A429="","",SUM(AE429:AG429))</f>
        <v/>
      </c>
      <c r="AI429" s="21">
        <f>IF(AND(R429&lt;&gt;"",T429&lt;&gt;""),(T429-R429)*24,"")</f>
        <v/>
      </c>
      <c r="AJ429" s="21">
        <f>IF(AND(R429&lt;&gt;"",U429&lt;&gt;""),(U429-R429)*24,"")</f>
        <v/>
      </c>
      <c r="AK429" s="7">
        <f>IF(OR(AA429="",AI429=""),"",IF(AI429&lt;=AA429,"Oui","Non"))</f>
        <v/>
      </c>
      <c r="AL429" s="7">
        <f>IF(OR(AB429="",AJ429=""),"",IF(AJ429&lt;=AB429,"Oui","Non"))</f>
        <v/>
      </c>
      <c r="AM429" s="7">
        <f>IF(A429="","",IF(OR(N429="Réalisé",N429="Clôturé"),"Oui","Non"))</f>
        <v/>
      </c>
      <c r="AN429" s="7">
        <f>IF(AM429="","",IF(AND(AM429="Non",S429&lt;&gt;"",S429&lt;'Tableau de bord'!$C$7),"Oui","Non"))</f>
        <v/>
      </c>
      <c r="AO429" s="7">
        <f>IF(A429="","",IF(COUNTIF($A$5:$A$504,A429)&gt;1,"N° d’OT en double",IF(COUNTIF('Sites et équipements'!$D$5:$D$204,F429)=0,"Code installation inconnu",IF(OR(D429="",J429="",N429="",M429=""),"Champ obligatoire manquant",IF(AND(R429="",S429=""),"Date de demande ou planifiée manquante",IF(AND(AM429="Oui",V429=""),"Date de réalisation manquante",IF(AND(N429="Clôturé",W429=""),"Date de clôture manquante",IF(OR(AND(T429&lt;&gt;"",R429&lt;&gt;"",T429&lt;R429),AND(U429&lt;&gt;"",T429&lt;&gt;"",U429&lt;T429)),"Chronologie incohérente",IF(AND(Q429="Oui",U429=""),"Rétablissement non daté","OK")))))))))</f>
        <v/>
      </c>
      <c r="AP429" s="16">
        <f>IF(R429&lt;&gt;"",R429,IF(S429&lt;&gt;"",S429,""))</f>
        <v/>
      </c>
      <c r="AQ429" s="7">
        <f>IF(AND(A429&lt;&gt;"",OR('Tableau de bord'!$C$9="",D429='Tableau de bord'!$C$9),OR('Tableau de bord'!$C$10="",E429='Tableau de bord'!$C$10),OR('Tableau de bord'!$C$11="",G429='Tableau de bord'!$C$11),OR('Tableau de bord'!$C$12="",H429='Tableau de bord'!$C$12),OR('Tableau de bord'!$C$13="",J429='Tableau de bord'!$C$13),OR('Tableau de bord'!$C$14="",N429='Tableau de bord'!$C$14),OR('Tableau de bord'!$C$15="",M429='Tableau de bord'!$C$15),OR('Tableau de bord'!$C$16="",O429='Tableau de bord'!$C$16),OR('Tableau de bord'!$C$17="",AD429='Tableau de bord'!$C$17)),1,0)</f>
        <v/>
      </c>
      <c r="AR429" s="7">
        <f>IF(AND(A429&lt;&gt;"",AP429&lt;&gt;""),IF(AND(AP429&gt;='Tableau de bord'!$C$5,AP429&lt;'Tableau de bord'!$C$6+1),1,0),0)</f>
        <v/>
      </c>
      <c r="AS429" s="7">
        <f>IF(AND(AQ429=1,AR429=1),1,0)</f>
        <v/>
      </c>
      <c r="AT429" s="7">
        <f>IF(AND(AS429=1,J429="Corrective"),1,0)</f>
        <v/>
      </c>
      <c r="AU429" s="7">
        <f>IF(AND(AS429=1,J429="Préventive"),1,0)</f>
        <v/>
      </c>
      <c r="AV429" s="7">
        <f>IF(AND(AS429=1,Q429="Oui"),1,0)</f>
        <v/>
      </c>
      <c r="AW429" s="21">
        <f>IF(AND(AV429=1,AJ429&lt;&gt;""),AJ429,0)</f>
        <v/>
      </c>
      <c r="AX429" s="21">
        <f>IF(AND(AS429=1,Y429&lt;&gt;""),Y429,0)</f>
        <v/>
      </c>
      <c r="AY429" s="22">
        <f>IF(AND(AS429=1,AH429&lt;&gt;""),AH429,0)</f>
        <v/>
      </c>
      <c r="AZ429" s="22">
        <f>IF(AS429=1,SUM(AE429:AF429),0)</f>
        <v/>
      </c>
      <c r="BA429" s="22">
        <f>IF(AND(AS429=1,AC429="Hors forfait"),AY429,0)</f>
        <v/>
      </c>
      <c r="BB429" s="7">
        <f>IF(AND(AS429=1,AK429&lt;&gt;""),1,0)</f>
        <v/>
      </c>
      <c r="BC429" s="7">
        <f>IF(AND(BB429=1,AK429="Oui"),1,0)</f>
        <v/>
      </c>
      <c r="BD429" s="7">
        <f>IF(AND(AS429=1,AL429&lt;&gt;""),1,0)</f>
        <v/>
      </c>
      <c r="BE429" s="7">
        <f>IF(AND(BD429=1,AL429="Oui"),1,0)</f>
        <v/>
      </c>
      <c r="BF429" s="7">
        <f>IF(AND(AQ429=1,AM429="Non"),1,0)</f>
        <v/>
      </c>
      <c r="BG429" s="21">
        <f>IF(AND(BF429=1,Z429&lt;&gt;""),Z429,0)</f>
        <v/>
      </c>
      <c r="BH429" s="7">
        <f>IF(AND(BF429=1,AN429="Oui"),1,0)</f>
        <v/>
      </c>
      <c r="BI429" s="7">
        <f>IF(AS429=1,N429,"")</f>
        <v/>
      </c>
      <c r="BJ429" s="7">
        <f>IF(BF429=1,N429,"")</f>
        <v/>
      </c>
      <c r="BK429" s="7">
        <f>IF(BF429=1,M429,"")</f>
        <v/>
      </c>
      <c r="BL429" s="7">
        <f>IF(AR429=1,D429&amp;" | "&amp;J429,"")</f>
        <v/>
      </c>
      <c r="BM429" s="7">
        <f>IF(AND(AR429=1,AL429="Non"),D429,"")</f>
        <v/>
      </c>
      <c r="BN429" s="7">
        <f>IF(OR(AO429="",AO429="OK"),0,1)</f>
        <v/>
      </c>
    </row>
    <row r="430" ht="18" customHeight="1">
      <c r="A430" s="7" t="n"/>
      <c r="B430" s="7" t="n"/>
      <c r="C430" s="7" t="n"/>
      <c r="D430" s="7" t="n"/>
      <c r="E430" s="7" t="n"/>
      <c r="F430" s="7" t="n"/>
      <c r="G430" s="7" t="n"/>
      <c r="H430" s="7" t="n"/>
      <c r="I430" s="7" t="n"/>
      <c r="J430" s="7" t="n"/>
      <c r="K430" s="7" t="n"/>
      <c r="L430" s="7" t="n"/>
      <c r="M430" s="7" t="n"/>
      <c r="N430" s="7" t="n"/>
      <c r="O430" s="7" t="n"/>
      <c r="P430" s="7" t="n"/>
      <c r="Q430" s="7" t="n"/>
      <c r="R430" s="20" t="n"/>
      <c r="S430" s="16" t="n"/>
      <c r="T430" s="20" t="n"/>
      <c r="U430" s="20" t="n"/>
      <c r="V430" s="16" t="n"/>
      <c r="W430" s="16" t="n"/>
      <c r="X430" s="21" t="n"/>
      <c r="Y430" s="21" t="n"/>
      <c r="Z430" s="21" t="n"/>
      <c r="AA430" s="21" t="n"/>
      <c r="AB430" s="21" t="n"/>
      <c r="AC430" s="7" t="n"/>
      <c r="AD430" s="7" t="n"/>
      <c r="AE430" s="22" t="n"/>
      <c r="AF430" s="22" t="n"/>
      <c r="AG430" s="22" t="n"/>
      <c r="AH430" s="22">
        <f>IF(A430="","",SUM(AE430:AG430))</f>
        <v/>
      </c>
      <c r="AI430" s="21">
        <f>IF(AND(R430&lt;&gt;"",T430&lt;&gt;""),(T430-R430)*24,"")</f>
        <v/>
      </c>
      <c r="AJ430" s="21">
        <f>IF(AND(R430&lt;&gt;"",U430&lt;&gt;""),(U430-R430)*24,"")</f>
        <v/>
      </c>
      <c r="AK430" s="7">
        <f>IF(OR(AA430="",AI430=""),"",IF(AI430&lt;=AA430,"Oui","Non"))</f>
        <v/>
      </c>
      <c r="AL430" s="7">
        <f>IF(OR(AB430="",AJ430=""),"",IF(AJ430&lt;=AB430,"Oui","Non"))</f>
        <v/>
      </c>
      <c r="AM430" s="7">
        <f>IF(A430="","",IF(OR(N430="Réalisé",N430="Clôturé"),"Oui","Non"))</f>
        <v/>
      </c>
      <c r="AN430" s="7">
        <f>IF(AM430="","",IF(AND(AM430="Non",S430&lt;&gt;"",S430&lt;'Tableau de bord'!$C$7),"Oui","Non"))</f>
        <v/>
      </c>
      <c r="AO430" s="7">
        <f>IF(A430="","",IF(COUNTIF($A$5:$A$504,A430)&gt;1,"N° d’OT en double",IF(COUNTIF('Sites et équipements'!$D$5:$D$204,F430)=0,"Code installation inconnu",IF(OR(D430="",J430="",N430="",M430=""),"Champ obligatoire manquant",IF(AND(R430="",S430=""),"Date de demande ou planifiée manquante",IF(AND(AM430="Oui",V430=""),"Date de réalisation manquante",IF(AND(N430="Clôturé",W430=""),"Date de clôture manquante",IF(OR(AND(T430&lt;&gt;"",R430&lt;&gt;"",T430&lt;R430),AND(U430&lt;&gt;"",T430&lt;&gt;"",U430&lt;T430)),"Chronologie incohérente",IF(AND(Q430="Oui",U430=""),"Rétablissement non daté","OK")))))))))</f>
        <v/>
      </c>
      <c r="AP430" s="16">
        <f>IF(R430&lt;&gt;"",R430,IF(S430&lt;&gt;"",S430,""))</f>
        <v/>
      </c>
      <c r="AQ430" s="7">
        <f>IF(AND(A430&lt;&gt;"",OR('Tableau de bord'!$C$9="",D430='Tableau de bord'!$C$9),OR('Tableau de bord'!$C$10="",E430='Tableau de bord'!$C$10),OR('Tableau de bord'!$C$11="",G430='Tableau de bord'!$C$11),OR('Tableau de bord'!$C$12="",H430='Tableau de bord'!$C$12),OR('Tableau de bord'!$C$13="",J430='Tableau de bord'!$C$13),OR('Tableau de bord'!$C$14="",N430='Tableau de bord'!$C$14),OR('Tableau de bord'!$C$15="",M430='Tableau de bord'!$C$15),OR('Tableau de bord'!$C$16="",O430='Tableau de bord'!$C$16),OR('Tableau de bord'!$C$17="",AD430='Tableau de bord'!$C$17)),1,0)</f>
        <v/>
      </c>
      <c r="AR430" s="7">
        <f>IF(AND(A430&lt;&gt;"",AP430&lt;&gt;""),IF(AND(AP430&gt;='Tableau de bord'!$C$5,AP430&lt;'Tableau de bord'!$C$6+1),1,0),0)</f>
        <v/>
      </c>
      <c r="AS430" s="7">
        <f>IF(AND(AQ430=1,AR430=1),1,0)</f>
        <v/>
      </c>
      <c r="AT430" s="7">
        <f>IF(AND(AS430=1,J430="Corrective"),1,0)</f>
        <v/>
      </c>
      <c r="AU430" s="7">
        <f>IF(AND(AS430=1,J430="Préventive"),1,0)</f>
        <v/>
      </c>
      <c r="AV430" s="7">
        <f>IF(AND(AS430=1,Q430="Oui"),1,0)</f>
        <v/>
      </c>
      <c r="AW430" s="21">
        <f>IF(AND(AV430=1,AJ430&lt;&gt;""),AJ430,0)</f>
        <v/>
      </c>
      <c r="AX430" s="21">
        <f>IF(AND(AS430=1,Y430&lt;&gt;""),Y430,0)</f>
        <v/>
      </c>
      <c r="AY430" s="22">
        <f>IF(AND(AS430=1,AH430&lt;&gt;""),AH430,0)</f>
        <v/>
      </c>
      <c r="AZ430" s="22">
        <f>IF(AS430=1,SUM(AE430:AF430),0)</f>
        <v/>
      </c>
      <c r="BA430" s="22">
        <f>IF(AND(AS430=1,AC430="Hors forfait"),AY430,0)</f>
        <v/>
      </c>
      <c r="BB430" s="7">
        <f>IF(AND(AS430=1,AK430&lt;&gt;""),1,0)</f>
        <v/>
      </c>
      <c r="BC430" s="7">
        <f>IF(AND(BB430=1,AK430="Oui"),1,0)</f>
        <v/>
      </c>
      <c r="BD430" s="7">
        <f>IF(AND(AS430=1,AL430&lt;&gt;""),1,0)</f>
        <v/>
      </c>
      <c r="BE430" s="7">
        <f>IF(AND(BD430=1,AL430="Oui"),1,0)</f>
        <v/>
      </c>
      <c r="BF430" s="7">
        <f>IF(AND(AQ430=1,AM430="Non"),1,0)</f>
        <v/>
      </c>
      <c r="BG430" s="21">
        <f>IF(AND(BF430=1,Z430&lt;&gt;""),Z430,0)</f>
        <v/>
      </c>
      <c r="BH430" s="7">
        <f>IF(AND(BF430=1,AN430="Oui"),1,0)</f>
        <v/>
      </c>
      <c r="BI430" s="7">
        <f>IF(AS430=1,N430,"")</f>
        <v/>
      </c>
      <c r="BJ430" s="7">
        <f>IF(BF430=1,N430,"")</f>
        <v/>
      </c>
      <c r="BK430" s="7">
        <f>IF(BF430=1,M430,"")</f>
        <v/>
      </c>
      <c r="BL430" s="7">
        <f>IF(AR430=1,D430&amp;" | "&amp;J430,"")</f>
        <v/>
      </c>
      <c r="BM430" s="7">
        <f>IF(AND(AR430=1,AL430="Non"),D430,"")</f>
        <v/>
      </c>
      <c r="BN430" s="7">
        <f>IF(OR(AO430="",AO430="OK"),0,1)</f>
        <v/>
      </c>
    </row>
    <row r="431" ht="18" customHeight="1">
      <c r="A431" s="7" t="n"/>
      <c r="B431" s="7" t="n"/>
      <c r="C431" s="7" t="n"/>
      <c r="D431" s="7" t="n"/>
      <c r="E431" s="7" t="n"/>
      <c r="F431" s="7" t="n"/>
      <c r="G431" s="7" t="n"/>
      <c r="H431" s="7" t="n"/>
      <c r="I431" s="7" t="n"/>
      <c r="J431" s="7" t="n"/>
      <c r="K431" s="7" t="n"/>
      <c r="L431" s="7" t="n"/>
      <c r="M431" s="7" t="n"/>
      <c r="N431" s="7" t="n"/>
      <c r="O431" s="7" t="n"/>
      <c r="P431" s="7" t="n"/>
      <c r="Q431" s="7" t="n"/>
      <c r="R431" s="20" t="n"/>
      <c r="S431" s="16" t="n"/>
      <c r="T431" s="20" t="n"/>
      <c r="U431" s="20" t="n"/>
      <c r="V431" s="16" t="n"/>
      <c r="W431" s="16" t="n"/>
      <c r="X431" s="21" t="n"/>
      <c r="Y431" s="21" t="n"/>
      <c r="Z431" s="21" t="n"/>
      <c r="AA431" s="21" t="n"/>
      <c r="AB431" s="21" t="n"/>
      <c r="AC431" s="7" t="n"/>
      <c r="AD431" s="7" t="n"/>
      <c r="AE431" s="22" t="n"/>
      <c r="AF431" s="22" t="n"/>
      <c r="AG431" s="22" t="n"/>
      <c r="AH431" s="22">
        <f>IF(A431="","",SUM(AE431:AG431))</f>
        <v/>
      </c>
      <c r="AI431" s="21">
        <f>IF(AND(R431&lt;&gt;"",T431&lt;&gt;""),(T431-R431)*24,"")</f>
        <v/>
      </c>
      <c r="AJ431" s="21">
        <f>IF(AND(R431&lt;&gt;"",U431&lt;&gt;""),(U431-R431)*24,"")</f>
        <v/>
      </c>
      <c r="AK431" s="7">
        <f>IF(OR(AA431="",AI431=""),"",IF(AI431&lt;=AA431,"Oui","Non"))</f>
        <v/>
      </c>
      <c r="AL431" s="7">
        <f>IF(OR(AB431="",AJ431=""),"",IF(AJ431&lt;=AB431,"Oui","Non"))</f>
        <v/>
      </c>
      <c r="AM431" s="7">
        <f>IF(A431="","",IF(OR(N431="Réalisé",N431="Clôturé"),"Oui","Non"))</f>
        <v/>
      </c>
      <c r="AN431" s="7">
        <f>IF(AM431="","",IF(AND(AM431="Non",S431&lt;&gt;"",S431&lt;'Tableau de bord'!$C$7),"Oui","Non"))</f>
        <v/>
      </c>
      <c r="AO431" s="7">
        <f>IF(A431="","",IF(COUNTIF($A$5:$A$504,A431)&gt;1,"N° d’OT en double",IF(COUNTIF('Sites et équipements'!$D$5:$D$204,F431)=0,"Code installation inconnu",IF(OR(D431="",J431="",N431="",M431=""),"Champ obligatoire manquant",IF(AND(R431="",S431=""),"Date de demande ou planifiée manquante",IF(AND(AM431="Oui",V431=""),"Date de réalisation manquante",IF(AND(N431="Clôturé",W431=""),"Date de clôture manquante",IF(OR(AND(T431&lt;&gt;"",R431&lt;&gt;"",T431&lt;R431),AND(U431&lt;&gt;"",T431&lt;&gt;"",U431&lt;T431)),"Chronologie incohérente",IF(AND(Q431="Oui",U431=""),"Rétablissement non daté","OK")))))))))</f>
        <v/>
      </c>
      <c r="AP431" s="16">
        <f>IF(R431&lt;&gt;"",R431,IF(S431&lt;&gt;"",S431,""))</f>
        <v/>
      </c>
      <c r="AQ431" s="7">
        <f>IF(AND(A431&lt;&gt;"",OR('Tableau de bord'!$C$9="",D431='Tableau de bord'!$C$9),OR('Tableau de bord'!$C$10="",E431='Tableau de bord'!$C$10),OR('Tableau de bord'!$C$11="",G431='Tableau de bord'!$C$11),OR('Tableau de bord'!$C$12="",H431='Tableau de bord'!$C$12),OR('Tableau de bord'!$C$13="",J431='Tableau de bord'!$C$13),OR('Tableau de bord'!$C$14="",N431='Tableau de bord'!$C$14),OR('Tableau de bord'!$C$15="",M431='Tableau de bord'!$C$15),OR('Tableau de bord'!$C$16="",O431='Tableau de bord'!$C$16),OR('Tableau de bord'!$C$17="",AD431='Tableau de bord'!$C$17)),1,0)</f>
        <v/>
      </c>
      <c r="AR431" s="7">
        <f>IF(AND(A431&lt;&gt;"",AP431&lt;&gt;""),IF(AND(AP431&gt;='Tableau de bord'!$C$5,AP431&lt;'Tableau de bord'!$C$6+1),1,0),0)</f>
        <v/>
      </c>
      <c r="AS431" s="7">
        <f>IF(AND(AQ431=1,AR431=1),1,0)</f>
        <v/>
      </c>
      <c r="AT431" s="7">
        <f>IF(AND(AS431=1,J431="Corrective"),1,0)</f>
        <v/>
      </c>
      <c r="AU431" s="7">
        <f>IF(AND(AS431=1,J431="Préventive"),1,0)</f>
        <v/>
      </c>
      <c r="AV431" s="7">
        <f>IF(AND(AS431=1,Q431="Oui"),1,0)</f>
        <v/>
      </c>
      <c r="AW431" s="21">
        <f>IF(AND(AV431=1,AJ431&lt;&gt;""),AJ431,0)</f>
        <v/>
      </c>
      <c r="AX431" s="21">
        <f>IF(AND(AS431=1,Y431&lt;&gt;""),Y431,0)</f>
        <v/>
      </c>
      <c r="AY431" s="22">
        <f>IF(AND(AS431=1,AH431&lt;&gt;""),AH431,0)</f>
        <v/>
      </c>
      <c r="AZ431" s="22">
        <f>IF(AS431=1,SUM(AE431:AF431),0)</f>
        <v/>
      </c>
      <c r="BA431" s="22">
        <f>IF(AND(AS431=1,AC431="Hors forfait"),AY431,0)</f>
        <v/>
      </c>
      <c r="BB431" s="7">
        <f>IF(AND(AS431=1,AK431&lt;&gt;""),1,0)</f>
        <v/>
      </c>
      <c r="BC431" s="7">
        <f>IF(AND(BB431=1,AK431="Oui"),1,0)</f>
        <v/>
      </c>
      <c r="BD431" s="7">
        <f>IF(AND(AS431=1,AL431&lt;&gt;""),1,0)</f>
        <v/>
      </c>
      <c r="BE431" s="7">
        <f>IF(AND(BD431=1,AL431="Oui"),1,0)</f>
        <v/>
      </c>
      <c r="BF431" s="7">
        <f>IF(AND(AQ431=1,AM431="Non"),1,0)</f>
        <v/>
      </c>
      <c r="BG431" s="21">
        <f>IF(AND(BF431=1,Z431&lt;&gt;""),Z431,0)</f>
        <v/>
      </c>
      <c r="BH431" s="7">
        <f>IF(AND(BF431=1,AN431="Oui"),1,0)</f>
        <v/>
      </c>
      <c r="BI431" s="7">
        <f>IF(AS431=1,N431,"")</f>
        <v/>
      </c>
      <c r="BJ431" s="7">
        <f>IF(BF431=1,N431,"")</f>
        <v/>
      </c>
      <c r="BK431" s="7">
        <f>IF(BF431=1,M431,"")</f>
        <v/>
      </c>
      <c r="BL431" s="7">
        <f>IF(AR431=1,D431&amp;" | "&amp;J431,"")</f>
        <v/>
      </c>
      <c r="BM431" s="7">
        <f>IF(AND(AR431=1,AL431="Non"),D431,"")</f>
        <v/>
      </c>
      <c r="BN431" s="7">
        <f>IF(OR(AO431="",AO431="OK"),0,1)</f>
        <v/>
      </c>
    </row>
    <row r="432" ht="18" customHeight="1">
      <c r="A432" s="7" t="n"/>
      <c r="B432" s="7" t="n"/>
      <c r="C432" s="7" t="n"/>
      <c r="D432" s="7" t="n"/>
      <c r="E432" s="7" t="n"/>
      <c r="F432" s="7" t="n"/>
      <c r="G432" s="7" t="n"/>
      <c r="H432" s="7" t="n"/>
      <c r="I432" s="7" t="n"/>
      <c r="J432" s="7" t="n"/>
      <c r="K432" s="7" t="n"/>
      <c r="L432" s="7" t="n"/>
      <c r="M432" s="7" t="n"/>
      <c r="N432" s="7" t="n"/>
      <c r="O432" s="7" t="n"/>
      <c r="P432" s="7" t="n"/>
      <c r="Q432" s="7" t="n"/>
      <c r="R432" s="20" t="n"/>
      <c r="S432" s="16" t="n"/>
      <c r="T432" s="20" t="n"/>
      <c r="U432" s="20" t="n"/>
      <c r="V432" s="16" t="n"/>
      <c r="W432" s="16" t="n"/>
      <c r="X432" s="21" t="n"/>
      <c r="Y432" s="21" t="n"/>
      <c r="Z432" s="21" t="n"/>
      <c r="AA432" s="21" t="n"/>
      <c r="AB432" s="21" t="n"/>
      <c r="AC432" s="7" t="n"/>
      <c r="AD432" s="7" t="n"/>
      <c r="AE432" s="22" t="n"/>
      <c r="AF432" s="22" t="n"/>
      <c r="AG432" s="22" t="n"/>
      <c r="AH432" s="22">
        <f>IF(A432="","",SUM(AE432:AG432))</f>
        <v/>
      </c>
      <c r="AI432" s="21">
        <f>IF(AND(R432&lt;&gt;"",T432&lt;&gt;""),(T432-R432)*24,"")</f>
        <v/>
      </c>
      <c r="AJ432" s="21">
        <f>IF(AND(R432&lt;&gt;"",U432&lt;&gt;""),(U432-R432)*24,"")</f>
        <v/>
      </c>
      <c r="AK432" s="7">
        <f>IF(OR(AA432="",AI432=""),"",IF(AI432&lt;=AA432,"Oui","Non"))</f>
        <v/>
      </c>
      <c r="AL432" s="7">
        <f>IF(OR(AB432="",AJ432=""),"",IF(AJ432&lt;=AB432,"Oui","Non"))</f>
        <v/>
      </c>
      <c r="AM432" s="7">
        <f>IF(A432="","",IF(OR(N432="Réalisé",N432="Clôturé"),"Oui","Non"))</f>
        <v/>
      </c>
      <c r="AN432" s="7">
        <f>IF(AM432="","",IF(AND(AM432="Non",S432&lt;&gt;"",S432&lt;'Tableau de bord'!$C$7),"Oui","Non"))</f>
        <v/>
      </c>
      <c r="AO432" s="7">
        <f>IF(A432="","",IF(COUNTIF($A$5:$A$504,A432)&gt;1,"N° d’OT en double",IF(COUNTIF('Sites et équipements'!$D$5:$D$204,F432)=0,"Code installation inconnu",IF(OR(D432="",J432="",N432="",M432=""),"Champ obligatoire manquant",IF(AND(R432="",S432=""),"Date de demande ou planifiée manquante",IF(AND(AM432="Oui",V432=""),"Date de réalisation manquante",IF(AND(N432="Clôturé",W432=""),"Date de clôture manquante",IF(OR(AND(T432&lt;&gt;"",R432&lt;&gt;"",T432&lt;R432),AND(U432&lt;&gt;"",T432&lt;&gt;"",U432&lt;T432)),"Chronologie incohérente",IF(AND(Q432="Oui",U432=""),"Rétablissement non daté","OK")))))))))</f>
        <v/>
      </c>
      <c r="AP432" s="16">
        <f>IF(R432&lt;&gt;"",R432,IF(S432&lt;&gt;"",S432,""))</f>
        <v/>
      </c>
      <c r="AQ432" s="7">
        <f>IF(AND(A432&lt;&gt;"",OR('Tableau de bord'!$C$9="",D432='Tableau de bord'!$C$9),OR('Tableau de bord'!$C$10="",E432='Tableau de bord'!$C$10),OR('Tableau de bord'!$C$11="",G432='Tableau de bord'!$C$11),OR('Tableau de bord'!$C$12="",H432='Tableau de bord'!$C$12),OR('Tableau de bord'!$C$13="",J432='Tableau de bord'!$C$13),OR('Tableau de bord'!$C$14="",N432='Tableau de bord'!$C$14),OR('Tableau de bord'!$C$15="",M432='Tableau de bord'!$C$15),OR('Tableau de bord'!$C$16="",O432='Tableau de bord'!$C$16),OR('Tableau de bord'!$C$17="",AD432='Tableau de bord'!$C$17)),1,0)</f>
        <v/>
      </c>
      <c r="AR432" s="7">
        <f>IF(AND(A432&lt;&gt;"",AP432&lt;&gt;""),IF(AND(AP432&gt;='Tableau de bord'!$C$5,AP432&lt;'Tableau de bord'!$C$6+1),1,0),0)</f>
        <v/>
      </c>
      <c r="AS432" s="7">
        <f>IF(AND(AQ432=1,AR432=1),1,0)</f>
        <v/>
      </c>
      <c r="AT432" s="7">
        <f>IF(AND(AS432=1,J432="Corrective"),1,0)</f>
        <v/>
      </c>
      <c r="AU432" s="7">
        <f>IF(AND(AS432=1,J432="Préventive"),1,0)</f>
        <v/>
      </c>
      <c r="AV432" s="7">
        <f>IF(AND(AS432=1,Q432="Oui"),1,0)</f>
        <v/>
      </c>
      <c r="AW432" s="21">
        <f>IF(AND(AV432=1,AJ432&lt;&gt;""),AJ432,0)</f>
        <v/>
      </c>
      <c r="AX432" s="21">
        <f>IF(AND(AS432=1,Y432&lt;&gt;""),Y432,0)</f>
        <v/>
      </c>
      <c r="AY432" s="22">
        <f>IF(AND(AS432=1,AH432&lt;&gt;""),AH432,0)</f>
        <v/>
      </c>
      <c r="AZ432" s="22">
        <f>IF(AS432=1,SUM(AE432:AF432),0)</f>
        <v/>
      </c>
      <c r="BA432" s="22">
        <f>IF(AND(AS432=1,AC432="Hors forfait"),AY432,0)</f>
        <v/>
      </c>
      <c r="BB432" s="7">
        <f>IF(AND(AS432=1,AK432&lt;&gt;""),1,0)</f>
        <v/>
      </c>
      <c r="BC432" s="7">
        <f>IF(AND(BB432=1,AK432="Oui"),1,0)</f>
        <v/>
      </c>
      <c r="BD432" s="7">
        <f>IF(AND(AS432=1,AL432&lt;&gt;""),1,0)</f>
        <v/>
      </c>
      <c r="BE432" s="7">
        <f>IF(AND(BD432=1,AL432="Oui"),1,0)</f>
        <v/>
      </c>
      <c r="BF432" s="7">
        <f>IF(AND(AQ432=1,AM432="Non"),1,0)</f>
        <v/>
      </c>
      <c r="BG432" s="21">
        <f>IF(AND(BF432=1,Z432&lt;&gt;""),Z432,0)</f>
        <v/>
      </c>
      <c r="BH432" s="7">
        <f>IF(AND(BF432=1,AN432="Oui"),1,0)</f>
        <v/>
      </c>
      <c r="BI432" s="7">
        <f>IF(AS432=1,N432,"")</f>
        <v/>
      </c>
      <c r="BJ432" s="7">
        <f>IF(BF432=1,N432,"")</f>
        <v/>
      </c>
      <c r="BK432" s="7">
        <f>IF(BF432=1,M432,"")</f>
        <v/>
      </c>
      <c r="BL432" s="7">
        <f>IF(AR432=1,D432&amp;" | "&amp;J432,"")</f>
        <v/>
      </c>
      <c r="BM432" s="7">
        <f>IF(AND(AR432=1,AL432="Non"),D432,"")</f>
        <v/>
      </c>
      <c r="BN432" s="7">
        <f>IF(OR(AO432="",AO432="OK"),0,1)</f>
        <v/>
      </c>
    </row>
    <row r="433" ht="18" customHeight="1">
      <c r="A433" s="7" t="n"/>
      <c r="B433" s="7" t="n"/>
      <c r="C433" s="7" t="n"/>
      <c r="D433" s="7" t="n"/>
      <c r="E433" s="7" t="n"/>
      <c r="F433" s="7" t="n"/>
      <c r="G433" s="7" t="n"/>
      <c r="H433" s="7" t="n"/>
      <c r="I433" s="7" t="n"/>
      <c r="J433" s="7" t="n"/>
      <c r="K433" s="7" t="n"/>
      <c r="L433" s="7" t="n"/>
      <c r="M433" s="7" t="n"/>
      <c r="N433" s="7" t="n"/>
      <c r="O433" s="7" t="n"/>
      <c r="P433" s="7" t="n"/>
      <c r="Q433" s="7" t="n"/>
      <c r="R433" s="20" t="n"/>
      <c r="S433" s="16" t="n"/>
      <c r="T433" s="20" t="n"/>
      <c r="U433" s="20" t="n"/>
      <c r="V433" s="16" t="n"/>
      <c r="W433" s="16" t="n"/>
      <c r="X433" s="21" t="n"/>
      <c r="Y433" s="21" t="n"/>
      <c r="Z433" s="21" t="n"/>
      <c r="AA433" s="21" t="n"/>
      <c r="AB433" s="21" t="n"/>
      <c r="AC433" s="7" t="n"/>
      <c r="AD433" s="7" t="n"/>
      <c r="AE433" s="22" t="n"/>
      <c r="AF433" s="22" t="n"/>
      <c r="AG433" s="22" t="n"/>
      <c r="AH433" s="22">
        <f>IF(A433="","",SUM(AE433:AG433))</f>
        <v/>
      </c>
      <c r="AI433" s="21">
        <f>IF(AND(R433&lt;&gt;"",T433&lt;&gt;""),(T433-R433)*24,"")</f>
        <v/>
      </c>
      <c r="AJ433" s="21">
        <f>IF(AND(R433&lt;&gt;"",U433&lt;&gt;""),(U433-R433)*24,"")</f>
        <v/>
      </c>
      <c r="AK433" s="7">
        <f>IF(OR(AA433="",AI433=""),"",IF(AI433&lt;=AA433,"Oui","Non"))</f>
        <v/>
      </c>
      <c r="AL433" s="7">
        <f>IF(OR(AB433="",AJ433=""),"",IF(AJ433&lt;=AB433,"Oui","Non"))</f>
        <v/>
      </c>
      <c r="AM433" s="7">
        <f>IF(A433="","",IF(OR(N433="Réalisé",N433="Clôturé"),"Oui","Non"))</f>
        <v/>
      </c>
      <c r="AN433" s="7">
        <f>IF(AM433="","",IF(AND(AM433="Non",S433&lt;&gt;"",S433&lt;'Tableau de bord'!$C$7),"Oui","Non"))</f>
        <v/>
      </c>
      <c r="AO433" s="7">
        <f>IF(A433="","",IF(COUNTIF($A$5:$A$504,A433)&gt;1,"N° d’OT en double",IF(COUNTIF('Sites et équipements'!$D$5:$D$204,F433)=0,"Code installation inconnu",IF(OR(D433="",J433="",N433="",M433=""),"Champ obligatoire manquant",IF(AND(R433="",S433=""),"Date de demande ou planifiée manquante",IF(AND(AM433="Oui",V433=""),"Date de réalisation manquante",IF(AND(N433="Clôturé",W433=""),"Date de clôture manquante",IF(OR(AND(T433&lt;&gt;"",R433&lt;&gt;"",T433&lt;R433),AND(U433&lt;&gt;"",T433&lt;&gt;"",U433&lt;T433)),"Chronologie incohérente",IF(AND(Q433="Oui",U433=""),"Rétablissement non daté","OK")))))))))</f>
        <v/>
      </c>
      <c r="AP433" s="16">
        <f>IF(R433&lt;&gt;"",R433,IF(S433&lt;&gt;"",S433,""))</f>
        <v/>
      </c>
      <c r="AQ433" s="7">
        <f>IF(AND(A433&lt;&gt;"",OR('Tableau de bord'!$C$9="",D433='Tableau de bord'!$C$9),OR('Tableau de bord'!$C$10="",E433='Tableau de bord'!$C$10),OR('Tableau de bord'!$C$11="",G433='Tableau de bord'!$C$11),OR('Tableau de bord'!$C$12="",H433='Tableau de bord'!$C$12),OR('Tableau de bord'!$C$13="",J433='Tableau de bord'!$C$13),OR('Tableau de bord'!$C$14="",N433='Tableau de bord'!$C$14),OR('Tableau de bord'!$C$15="",M433='Tableau de bord'!$C$15),OR('Tableau de bord'!$C$16="",O433='Tableau de bord'!$C$16),OR('Tableau de bord'!$C$17="",AD433='Tableau de bord'!$C$17)),1,0)</f>
        <v/>
      </c>
      <c r="AR433" s="7">
        <f>IF(AND(A433&lt;&gt;"",AP433&lt;&gt;""),IF(AND(AP433&gt;='Tableau de bord'!$C$5,AP433&lt;'Tableau de bord'!$C$6+1),1,0),0)</f>
        <v/>
      </c>
      <c r="AS433" s="7">
        <f>IF(AND(AQ433=1,AR433=1),1,0)</f>
        <v/>
      </c>
      <c r="AT433" s="7">
        <f>IF(AND(AS433=1,J433="Corrective"),1,0)</f>
        <v/>
      </c>
      <c r="AU433" s="7">
        <f>IF(AND(AS433=1,J433="Préventive"),1,0)</f>
        <v/>
      </c>
      <c r="AV433" s="7">
        <f>IF(AND(AS433=1,Q433="Oui"),1,0)</f>
        <v/>
      </c>
      <c r="AW433" s="21">
        <f>IF(AND(AV433=1,AJ433&lt;&gt;""),AJ433,0)</f>
        <v/>
      </c>
      <c r="AX433" s="21">
        <f>IF(AND(AS433=1,Y433&lt;&gt;""),Y433,0)</f>
        <v/>
      </c>
      <c r="AY433" s="22">
        <f>IF(AND(AS433=1,AH433&lt;&gt;""),AH433,0)</f>
        <v/>
      </c>
      <c r="AZ433" s="22">
        <f>IF(AS433=1,SUM(AE433:AF433),0)</f>
        <v/>
      </c>
      <c r="BA433" s="22">
        <f>IF(AND(AS433=1,AC433="Hors forfait"),AY433,0)</f>
        <v/>
      </c>
      <c r="BB433" s="7">
        <f>IF(AND(AS433=1,AK433&lt;&gt;""),1,0)</f>
        <v/>
      </c>
      <c r="BC433" s="7">
        <f>IF(AND(BB433=1,AK433="Oui"),1,0)</f>
        <v/>
      </c>
      <c r="BD433" s="7">
        <f>IF(AND(AS433=1,AL433&lt;&gt;""),1,0)</f>
        <v/>
      </c>
      <c r="BE433" s="7">
        <f>IF(AND(BD433=1,AL433="Oui"),1,0)</f>
        <v/>
      </c>
      <c r="BF433" s="7">
        <f>IF(AND(AQ433=1,AM433="Non"),1,0)</f>
        <v/>
      </c>
      <c r="BG433" s="21">
        <f>IF(AND(BF433=1,Z433&lt;&gt;""),Z433,0)</f>
        <v/>
      </c>
      <c r="BH433" s="7">
        <f>IF(AND(BF433=1,AN433="Oui"),1,0)</f>
        <v/>
      </c>
      <c r="BI433" s="7">
        <f>IF(AS433=1,N433,"")</f>
        <v/>
      </c>
      <c r="BJ433" s="7">
        <f>IF(BF433=1,N433,"")</f>
        <v/>
      </c>
      <c r="BK433" s="7">
        <f>IF(BF433=1,M433,"")</f>
        <v/>
      </c>
      <c r="BL433" s="7">
        <f>IF(AR433=1,D433&amp;" | "&amp;J433,"")</f>
        <v/>
      </c>
      <c r="BM433" s="7">
        <f>IF(AND(AR433=1,AL433="Non"),D433,"")</f>
        <v/>
      </c>
      <c r="BN433" s="7">
        <f>IF(OR(AO433="",AO433="OK"),0,1)</f>
        <v/>
      </c>
    </row>
    <row r="434" ht="18" customHeight="1">
      <c r="A434" s="7" t="n"/>
      <c r="B434" s="7" t="n"/>
      <c r="C434" s="7" t="n"/>
      <c r="D434" s="7" t="n"/>
      <c r="E434" s="7" t="n"/>
      <c r="F434" s="7" t="n"/>
      <c r="G434" s="7" t="n"/>
      <c r="H434" s="7" t="n"/>
      <c r="I434" s="7" t="n"/>
      <c r="J434" s="7" t="n"/>
      <c r="K434" s="7" t="n"/>
      <c r="L434" s="7" t="n"/>
      <c r="M434" s="7" t="n"/>
      <c r="N434" s="7" t="n"/>
      <c r="O434" s="7" t="n"/>
      <c r="P434" s="7" t="n"/>
      <c r="Q434" s="7" t="n"/>
      <c r="R434" s="20" t="n"/>
      <c r="S434" s="16" t="n"/>
      <c r="T434" s="20" t="n"/>
      <c r="U434" s="20" t="n"/>
      <c r="V434" s="16" t="n"/>
      <c r="W434" s="16" t="n"/>
      <c r="X434" s="21" t="n"/>
      <c r="Y434" s="21" t="n"/>
      <c r="Z434" s="21" t="n"/>
      <c r="AA434" s="21" t="n"/>
      <c r="AB434" s="21" t="n"/>
      <c r="AC434" s="7" t="n"/>
      <c r="AD434" s="7" t="n"/>
      <c r="AE434" s="22" t="n"/>
      <c r="AF434" s="22" t="n"/>
      <c r="AG434" s="22" t="n"/>
      <c r="AH434" s="22">
        <f>IF(A434="","",SUM(AE434:AG434))</f>
        <v/>
      </c>
      <c r="AI434" s="21">
        <f>IF(AND(R434&lt;&gt;"",T434&lt;&gt;""),(T434-R434)*24,"")</f>
        <v/>
      </c>
      <c r="AJ434" s="21">
        <f>IF(AND(R434&lt;&gt;"",U434&lt;&gt;""),(U434-R434)*24,"")</f>
        <v/>
      </c>
      <c r="AK434" s="7">
        <f>IF(OR(AA434="",AI434=""),"",IF(AI434&lt;=AA434,"Oui","Non"))</f>
        <v/>
      </c>
      <c r="AL434" s="7">
        <f>IF(OR(AB434="",AJ434=""),"",IF(AJ434&lt;=AB434,"Oui","Non"))</f>
        <v/>
      </c>
      <c r="AM434" s="7">
        <f>IF(A434="","",IF(OR(N434="Réalisé",N434="Clôturé"),"Oui","Non"))</f>
        <v/>
      </c>
      <c r="AN434" s="7">
        <f>IF(AM434="","",IF(AND(AM434="Non",S434&lt;&gt;"",S434&lt;'Tableau de bord'!$C$7),"Oui","Non"))</f>
        <v/>
      </c>
      <c r="AO434" s="7">
        <f>IF(A434="","",IF(COUNTIF($A$5:$A$504,A434)&gt;1,"N° d’OT en double",IF(COUNTIF('Sites et équipements'!$D$5:$D$204,F434)=0,"Code installation inconnu",IF(OR(D434="",J434="",N434="",M434=""),"Champ obligatoire manquant",IF(AND(R434="",S434=""),"Date de demande ou planifiée manquante",IF(AND(AM434="Oui",V434=""),"Date de réalisation manquante",IF(AND(N434="Clôturé",W434=""),"Date de clôture manquante",IF(OR(AND(T434&lt;&gt;"",R434&lt;&gt;"",T434&lt;R434),AND(U434&lt;&gt;"",T434&lt;&gt;"",U434&lt;T434)),"Chronologie incohérente",IF(AND(Q434="Oui",U434=""),"Rétablissement non daté","OK")))))))))</f>
        <v/>
      </c>
      <c r="AP434" s="16">
        <f>IF(R434&lt;&gt;"",R434,IF(S434&lt;&gt;"",S434,""))</f>
        <v/>
      </c>
      <c r="AQ434" s="7">
        <f>IF(AND(A434&lt;&gt;"",OR('Tableau de bord'!$C$9="",D434='Tableau de bord'!$C$9),OR('Tableau de bord'!$C$10="",E434='Tableau de bord'!$C$10),OR('Tableau de bord'!$C$11="",G434='Tableau de bord'!$C$11),OR('Tableau de bord'!$C$12="",H434='Tableau de bord'!$C$12),OR('Tableau de bord'!$C$13="",J434='Tableau de bord'!$C$13),OR('Tableau de bord'!$C$14="",N434='Tableau de bord'!$C$14),OR('Tableau de bord'!$C$15="",M434='Tableau de bord'!$C$15),OR('Tableau de bord'!$C$16="",O434='Tableau de bord'!$C$16),OR('Tableau de bord'!$C$17="",AD434='Tableau de bord'!$C$17)),1,0)</f>
        <v/>
      </c>
      <c r="AR434" s="7">
        <f>IF(AND(A434&lt;&gt;"",AP434&lt;&gt;""),IF(AND(AP434&gt;='Tableau de bord'!$C$5,AP434&lt;'Tableau de bord'!$C$6+1),1,0),0)</f>
        <v/>
      </c>
      <c r="AS434" s="7">
        <f>IF(AND(AQ434=1,AR434=1),1,0)</f>
        <v/>
      </c>
      <c r="AT434" s="7">
        <f>IF(AND(AS434=1,J434="Corrective"),1,0)</f>
        <v/>
      </c>
      <c r="AU434" s="7">
        <f>IF(AND(AS434=1,J434="Préventive"),1,0)</f>
        <v/>
      </c>
      <c r="AV434" s="7">
        <f>IF(AND(AS434=1,Q434="Oui"),1,0)</f>
        <v/>
      </c>
      <c r="AW434" s="21">
        <f>IF(AND(AV434=1,AJ434&lt;&gt;""),AJ434,0)</f>
        <v/>
      </c>
      <c r="AX434" s="21">
        <f>IF(AND(AS434=1,Y434&lt;&gt;""),Y434,0)</f>
        <v/>
      </c>
      <c r="AY434" s="22">
        <f>IF(AND(AS434=1,AH434&lt;&gt;""),AH434,0)</f>
        <v/>
      </c>
      <c r="AZ434" s="22">
        <f>IF(AS434=1,SUM(AE434:AF434),0)</f>
        <v/>
      </c>
      <c r="BA434" s="22">
        <f>IF(AND(AS434=1,AC434="Hors forfait"),AY434,0)</f>
        <v/>
      </c>
      <c r="BB434" s="7">
        <f>IF(AND(AS434=1,AK434&lt;&gt;""),1,0)</f>
        <v/>
      </c>
      <c r="BC434" s="7">
        <f>IF(AND(BB434=1,AK434="Oui"),1,0)</f>
        <v/>
      </c>
      <c r="BD434" s="7">
        <f>IF(AND(AS434=1,AL434&lt;&gt;""),1,0)</f>
        <v/>
      </c>
      <c r="BE434" s="7">
        <f>IF(AND(BD434=1,AL434="Oui"),1,0)</f>
        <v/>
      </c>
      <c r="BF434" s="7">
        <f>IF(AND(AQ434=1,AM434="Non"),1,0)</f>
        <v/>
      </c>
      <c r="BG434" s="21">
        <f>IF(AND(BF434=1,Z434&lt;&gt;""),Z434,0)</f>
        <v/>
      </c>
      <c r="BH434" s="7">
        <f>IF(AND(BF434=1,AN434="Oui"),1,0)</f>
        <v/>
      </c>
      <c r="BI434" s="7">
        <f>IF(AS434=1,N434,"")</f>
        <v/>
      </c>
      <c r="BJ434" s="7">
        <f>IF(BF434=1,N434,"")</f>
        <v/>
      </c>
      <c r="BK434" s="7">
        <f>IF(BF434=1,M434,"")</f>
        <v/>
      </c>
      <c r="BL434" s="7">
        <f>IF(AR434=1,D434&amp;" | "&amp;J434,"")</f>
        <v/>
      </c>
      <c r="BM434" s="7">
        <f>IF(AND(AR434=1,AL434="Non"),D434,"")</f>
        <v/>
      </c>
      <c r="BN434" s="7">
        <f>IF(OR(AO434="",AO434="OK"),0,1)</f>
        <v/>
      </c>
    </row>
    <row r="435" ht="18" customHeight="1">
      <c r="A435" s="7" t="n"/>
      <c r="B435" s="7" t="n"/>
      <c r="C435" s="7" t="n"/>
      <c r="D435" s="7" t="n"/>
      <c r="E435" s="7" t="n"/>
      <c r="F435" s="7" t="n"/>
      <c r="G435" s="7" t="n"/>
      <c r="H435" s="7" t="n"/>
      <c r="I435" s="7" t="n"/>
      <c r="J435" s="7" t="n"/>
      <c r="K435" s="7" t="n"/>
      <c r="L435" s="7" t="n"/>
      <c r="M435" s="7" t="n"/>
      <c r="N435" s="7" t="n"/>
      <c r="O435" s="7" t="n"/>
      <c r="P435" s="7" t="n"/>
      <c r="Q435" s="7" t="n"/>
      <c r="R435" s="20" t="n"/>
      <c r="S435" s="16" t="n"/>
      <c r="T435" s="20" t="n"/>
      <c r="U435" s="20" t="n"/>
      <c r="V435" s="16" t="n"/>
      <c r="W435" s="16" t="n"/>
      <c r="X435" s="21" t="n"/>
      <c r="Y435" s="21" t="n"/>
      <c r="Z435" s="21" t="n"/>
      <c r="AA435" s="21" t="n"/>
      <c r="AB435" s="21" t="n"/>
      <c r="AC435" s="7" t="n"/>
      <c r="AD435" s="7" t="n"/>
      <c r="AE435" s="22" t="n"/>
      <c r="AF435" s="22" t="n"/>
      <c r="AG435" s="22" t="n"/>
      <c r="AH435" s="22">
        <f>IF(A435="","",SUM(AE435:AG435))</f>
        <v/>
      </c>
      <c r="AI435" s="21">
        <f>IF(AND(R435&lt;&gt;"",T435&lt;&gt;""),(T435-R435)*24,"")</f>
        <v/>
      </c>
      <c r="AJ435" s="21">
        <f>IF(AND(R435&lt;&gt;"",U435&lt;&gt;""),(U435-R435)*24,"")</f>
        <v/>
      </c>
      <c r="AK435" s="7">
        <f>IF(OR(AA435="",AI435=""),"",IF(AI435&lt;=AA435,"Oui","Non"))</f>
        <v/>
      </c>
      <c r="AL435" s="7">
        <f>IF(OR(AB435="",AJ435=""),"",IF(AJ435&lt;=AB435,"Oui","Non"))</f>
        <v/>
      </c>
      <c r="AM435" s="7">
        <f>IF(A435="","",IF(OR(N435="Réalisé",N435="Clôturé"),"Oui","Non"))</f>
        <v/>
      </c>
      <c r="AN435" s="7">
        <f>IF(AM435="","",IF(AND(AM435="Non",S435&lt;&gt;"",S435&lt;'Tableau de bord'!$C$7),"Oui","Non"))</f>
        <v/>
      </c>
      <c r="AO435" s="7">
        <f>IF(A435="","",IF(COUNTIF($A$5:$A$504,A435)&gt;1,"N° d’OT en double",IF(COUNTIF('Sites et équipements'!$D$5:$D$204,F435)=0,"Code installation inconnu",IF(OR(D435="",J435="",N435="",M435=""),"Champ obligatoire manquant",IF(AND(R435="",S435=""),"Date de demande ou planifiée manquante",IF(AND(AM435="Oui",V435=""),"Date de réalisation manquante",IF(AND(N435="Clôturé",W435=""),"Date de clôture manquante",IF(OR(AND(T435&lt;&gt;"",R435&lt;&gt;"",T435&lt;R435),AND(U435&lt;&gt;"",T435&lt;&gt;"",U435&lt;T435)),"Chronologie incohérente",IF(AND(Q435="Oui",U435=""),"Rétablissement non daté","OK")))))))))</f>
        <v/>
      </c>
      <c r="AP435" s="16">
        <f>IF(R435&lt;&gt;"",R435,IF(S435&lt;&gt;"",S435,""))</f>
        <v/>
      </c>
      <c r="AQ435" s="7">
        <f>IF(AND(A435&lt;&gt;"",OR('Tableau de bord'!$C$9="",D435='Tableau de bord'!$C$9),OR('Tableau de bord'!$C$10="",E435='Tableau de bord'!$C$10),OR('Tableau de bord'!$C$11="",G435='Tableau de bord'!$C$11),OR('Tableau de bord'!$C$12="",H435='Tableau de bord'!$C$12),OR('Tableau de bord'!$C$13="",J435='Tableau de bord'!$C$13),OR('Tableau de bord'!$C$14="",N435='Tableau de bord'!$C$14),OR('Tableau de bord'!$C$15="",M435='Tableau de bord'!$C$15),OR('Tableau de bord'!$C$16="",O435='Tableau de bord'!$C$16),OR('Tableau de bord'!$C$17="",AD435='Tableau de bord'!$C$17)),1,0)</f>
        <v/>
      </c>
      <c r="AR435" s="7">
        <f>IF(AND(A435&lt;&gt;"",AP435&lt;&gt;""),IF(AND(AP435&gt;='Tableau de bord'!$C$5,AP435&lt;'Tableau de bord'!$C$6+1),1,0),0)</f>
        <v/>
      </c>
      <c r="AS435" s="7">
        <f>IF(AND(AQ435=1,AR435=1),1,0)</f>
        <v/>
      </c>
      <c r="AT435" s="7">
        <f>IF(AND(AS435=1,J435="Corrective"),1,0)</f>
        <v/>
      </c>
      <c r="AU435" s="7">
        <f>IF(AND(AS435=1,J435="Préventive"),1,0)</f>
        <v/>
      </c>
      <c r="AV435" s="7">
        <f>IF(AND(AS435=1,Q435="Oui"),1,0)</f>
        <v/>
      </c>
      <c r="AW435" s="21">
        <f>IF(AND(AV435=1,AJ435&lt;&gt;""),AJ435,0)</f>
        <v/>
      </c>
      <c r="AX435" s="21">
        <f>IF(AND(AS435=1,Y435&lt;&gt;""),Y435,0)</f>
        <v/>
      </c>
      <c r="AY435" s="22">
        <f>IF(AND(AS435=1,AH435&lt;&gt;""),AH435,0)</f>
        <v/>
      </c>
      <c r="AZ435" s="22">
        <f>IF(AS435=1,SUM(AE435:AF435),0)</f>
        <v/>
      </c>
      <c r="BA435" s="22">
        <f>IF(AND(AS435=1,AC435="Hors forfait"),AY435,0)</f>
        <v/>
      </c>
      <c r="BB435" s="7">
        <f>IF(AND(AS435=1,AK435&lt;&gt;""),1,0)</f>
        <v/>
      </c>
      <c r="BC435" s="7">
        <f>IF(AND(BB435=1,AK435="Oui"),1,0)</f>
        <v/>
      </c>
      <c r="BD435" s="7">
        <f>IF(AND(AS435=1,AL435&lt;&gt;""),1,0)</f>
        <v/>
      </c>
      <c r="BE435" s="7">
        <f>IF(AND(BD435=1,AL435="Oui"),1,0)</f>
        <v/>
      </c>
      <c r="BF435" s="7">
        <f>IF(AND(AQ435=1,AM435="Non"),1,0)</f>
        <v/>
      </c>
      <c r="BG435" s="21">
        <f>IF(AND(BF435=1,Z435&lt;&gt;""),Z435,0)</f>
        <v/>
      </c>
      <c r="BH435" s="7">
        <f>IF(AND(BF435=1,AN435="Oui"),1,0)</f>
        <v/>
      </c>
      <c r="BI435" s="7">
        <f>IF(AS435=1,N435,"")</f>
        <v/>
      </c>
      <c r="BJ435" s="7">
        <f>IF(BF435=1,N435,"")</f>
        <v/>
      </c>
      <c r="BK435" s="7">
        <f>IF(BF435=1,M435,"")</f>
        <v/>
      </c>
      <c r="BL435" s="7">
        <f>IF(AR435=1,D435&amp;" | "&amp;J435,"")</f>
        <v/>
      </c>
      <c r="BM435" s="7">
        <f>IF(AND(AR435=1,AL435="Non"),D435,"")</f>
        <v/>
      </c>
      <c r="BN435" s="7">
        <f>IF(OR(AO435="",AO435="OK"),0,1)</f>
        <v/>
      </c>
    </row>
    <row r="436" ht="18" customHeight="1">
      <c r="A436" s="7" t="n"/>
      <c r="B436" s="7" t="n"/>
      <c r="C436" s="7" t="n"/>
      <c r="D436" s="7" t="n"/>
      <c r="E436" s="7" t="n"/>
      <c r="F436" s="7" t="n"/>
      <c r="G436" s="7" t="n"/>
      <c r="H436" s="7" t="n"/>
      <c r="I436" s="7" t="n"/>
      <c r="J436" s="7" t="n"/>
      <c r="K436" s="7" t="n"/>
      <c r="L436" s="7" t="n"/>
      <c r="M436" s="7" t="n"/>
      <c r="N436" s="7" t="n"/>
      <c r="O436" s="7" t="n"/>
      <c r="P436" s="7" t="n"/>
      <c r="Q436" s="7" t="n"/>
      <c r="R436" s="20" t="n"/>
      <c r="S436" s="16" t="n"/>
      <c r="T436" s="20" t="n"/>
      <c r="U436" s="20" t="n"/>
      <c r="V436" s="16" t="n"/>
      <c r="W436" s="16" t="n"/>
      <c r="X436" s="21" t="n"/>
      <c r="Y436" s="21" t="n"/>
      <c r="Z436" s="21" t="n"/>
      <c r="AA436" s="21" t="n"/>
      <c r="AB436" s="21" t="n"/>
      <c r="AC436" s="7" t="n"/>
      <c r="AD436" s="7" t="n"/>
      <c r="AE436" s="22" t="n"/>
      <c r="AF436" s="22" t="n"/>
      <c r="AG436" s="22" t="n"/>
      <c r="AH436" s="22">
        <f>IF(A436="","",SUM(AE436:AG436))</f>
        <v/>
      </c>
      <c r="AI436" s="21">
        <f>IF(AND(R436&lt;&gt;"",T436&lt;&gt;""),(T436-R436)*24,"")</f>
        <v/>
      </c>
      <c r="AJ436" s="21">
        <f>IF(AND(R436&lt;&gt;"",U436&lt;&gt;""),(U436-R436)*24,"")</f>
        <v/>
      </c>
      <c r="AK436" s="7">
        <f>IF(OR(AA436="",AI436=""),"",IF(AI436&lt;=AA436,"Oui","Non"))</f>
        <v/>
      </c>
      <c r="AL436" s="7">
        <f>IF(OR(AB436="",AJ436=""),"",IF(AJ436&lt;=AB436,"Oui","Non"))</f>
        <v/>
      </c>
      <c r="AM436" s="7">
        <f>IF(A436="","",IF(OR(N436="Réalisé",N436="Clôturé"),"Oui","Non"))</f>
        <v/>
      </c>
      <c r="AN436" s="7">
        <f>IF(AM436="","",IF(AND(AM436="Non",S436&lt;&gt;"",S436&lt;'Tableau de bord'!$C$7),"Oui","Non"))</f>
        <v/>
      </c>
      <c r="AO436" s="7">
        <f>IF(A436="","",IF(COUNTIF($A$5:$A$504,A436)&gt;1,"N° d’OT en double",IF(COUNTIF('Sites et équipements'!$D$5:$D$204,F436)=0,"Code installation inconnu",IF(OR(D436="",J436="",N436="",M436=""),"Champ obligatoire manquant",IF(AND(R436="",S436=""),"Date de demande ou planifiée manquante",IF(AND(AM436="Oui",V436=""),"Date de réalisation manquante",IF(AND(N436="Clôturé",W436=""),"Date de clôture manquante",IF(OR(AND(T436&lt;&gt;"",R436&lt;&gt;"",T436&lt;R436),AND(U436&lt;&gt;"",T436&lt;&gt;"",U436&lt;T436)),"Chronologie incohérente",IF(AND(Q436="Oui",U436=""),"Rétablissement non daté","OK")))))))))</f>
        <v/>
      </c>
      <c r="AP436" s="16">
        <f>IF(R436&lt;&gt;"",R436,IF(S436&lt;&gt;"",S436,""))</f>
        <v/>
      </c>
      <c r="AQ436" s="7">
        <f>IF(AND(A436&lt;&gt;"",OR('Tableau de bord'!$C$9="",D436='Tableau de bord'!$C$9),OR('Tableau de bord'!$C$10="",E436='Tableau de bord'!$C$10),OR('Tableau de bord'!$C$11="",G436='Tableau de bord'!$C$11),OR('Tableau de bord'!$C$12="",H436='Tableau de bord'!$C$12),OR('Tableau de bord'!$C$13="",J436='Tableau de bord'!$C$13),OR('Tableau de bord'!$C$14="",N436='Tableau de bord'!$C$14),OR('Tableau de bord'!$C$15="",M436='Tableau de bord'!$C$15),OR('Tableau de bord'!$C$16="",O436='Tableau de bord'!$C$16),OR('Tableau de bord'!$C$17="",AD436='Tableau de bord'!$C$17)),1,0)</f>
        <v/>
      </c>
      <c r="AR436" s="7">
        <f>IF(AND(A436&lt;&gt;"",AP436&lt;&gt;""),IF(AND(AP436&gt;='Tableau de bord'!$C$5,AP436&lt;'Tableau de bord'!$C$6+1),1,0),0)</f>
        <v/>
      </c>
      <c r="AS436" s="7">
        <f>IF(AND(AQ436=1,AR436=1),1,0)</f>
        <v/>
      </c>
      <c r="AT436" s="7">
        <f>IF(AND(AS436=1,J436="Corrective"),1,0)</f>
        <v/>
      </c>
      <c r="AU436" s="7">
        <f>IF(AND(AS436=1,J436="Préventive"),1,0)</f>
        <v/>
      </c>
      <c r="AV436" s="7">
        <f>IF(AND(AS436=1,Q436="Oui"),1,0)</f>
        <v/>
      </c>
      <c r="AW436" s="21">
        <f>IF(AND(AV436=1,AJ436&lt;&gt;""),AJ436,0)</f>
        <v/>
      </c>
      <c r="AX436" s="21">
        <f>IF(AND(AS436=1,Y436&lt;&gt;""),Y436,0)</f>
        <v/>
      </c>
      <c r="AY436" s="22">
        <f>IF(AND(AS436=1,AH436&lt;&gt;""),AH436,0)</f>
        <v/>
      </c>
      <c r="AZ436" s="22">
        <f>IF(AS436=1,SUM(AE436:AF436),0)</f>
        <v/>
      </c>
      <c r="BA436" s="22">
        <f>IF(AND(AS436=1,AC436="Hors forfait"),AY436,0)</f>
        <v/>
      </c>
      <c r="BB436" s="7">
        <f>IF(AND(AS436=1,AK436&lt;&gt;""),1,0)</f>
        <v/>
      </c>
      <c r="BC436" s="7">
        <f>IF(AND(BB436=1,AK436="Oui"),1,0)</f>
        <v/>
      </c>
      <c r="BD436" s="7">
        <f>IF(AND(AS436=1,AL436&lt;&gt;""),1,0)</f>
        <v/>
      </c>
      <c r="BE436" s="7">
        <f>IF(AND(BD436=1,AL436="Oui"),1,0)</f>
        <v/>
      </c>
      <c r="BF436" s="7">
        <f>IF(AND(AQ436=1,AM436="Non"),1,0)</f>
        <v/>
      </c>
      <c r="BG436" s="21">
        <f>IF(AND(BF436=1,Z436&lt;&gt;""),Z436,0)</f>
        <v/>
      </c>
      <c r="BH436" s="7">
        <f>IF(AND(BF436=1,AN436="Oui"),1,0)</f>
        <v/>
      </c>
      <c r="BI436" s="7">
        <f>IF(AS436=1,N436,"")</f>
        <v/>
      </c>
      <c r="BJ436" s="7">
        <f>IF(BF436=1,N436,"")</f>
        <v/>
      </c>
      <c r="BK436" s="7">
        <f>IF(BF436=1,M436,"")</f>
        <v/>
      </c>
      <c r="BL436" s="7">
        <f>IF(AR436=1,D436&amp;" | "&amp;J436,"")</f>
        <v/>
      </c>
      <c r="BM436" s="7">
        <f>IF(AND(AR436=1,AL436="Non"),D436,"")</f>
        <v/>
      </c>
      <c r="BN436" s="7">
        <f>IF(OR(AO436="",AO436="OK"),0,1)</f>
        <v/>
      </c>
    </row>
    <row r="437" ht="18" customHeight="1">
      <c r="A437" s="7" t="n"/>
      <c r="B437" s="7" t="n"/>
      <c r="C437" s="7" t="n"/>
      <c r="D437" s="7" t="n"/>
      <c r="E437" s="7" t="n"/>
      <c r="F437" s="7" t="n"/>
      <c r="G437" s="7" t="n"/>
      <c r="H437" s="7" t="n"/>
      <c r="I437" s="7" t="n"/>
      <c r="J437" s="7" t="n"/>
      <c r="K437" s="7" t="n"/>
      <c r="L437" s="7" t="n"/>
      <c r="M437" s="7" t="n"/>
      <c r="N437" s="7" t="n"/>
      <c r="O437" s="7" t="n"/>
      <c r="P437" s="7" t="n"/>
      <c r="Q437" s="7" t="n"/>
      <c r="R437" s="20" t="n"/>
      <c r="S437" s="16" t="n"/>
      <c r="T437" s="20" t="n"/>
      <c r="U437" s="20" t="n"/>
      <c r="V437" s="16" t="n"/>
      <c r="W437" s="16" t="n"/>
      <c r="X437" s="21" t="n"/>
      <c r="Y437" s="21" t="n"/>
      <c r="Z437" s="21" t="n"/>
      <c r="AA437" s="21" t="n"/>
      <c r="AB437" s="21" t="n"/>
      <c r="AC437" s="7" t="n"/>
      <c r="AD437" s="7" t="n"/>
      <c r="AE437" s="22" t="n"/>
      <c r="AF437" s="22" t="n"/>
      <c r="AG437" s="22" t="n"/>
      <c r="AH437" s="22">
        <f>IF(A437="","",SUM(AE437:AG437))</f>
        <v/>
      </c>
      <c r="AI437" s="21">
        <f>IF(AND(R437&lt;&gt;"",T437&lt;&gt;""),(T437-R437)*24,"")</f>
        <v/>
      </c>
      <c r="AJ437" s="21">
        <f>IF(AND(R437&lt;&gt;"",U437&lt;&gt;""),(U437-R437)*24,"")</f>
        <v/>
      </c>
      <c r="AK437" s="7">
        <f>IF(OR(AA437="",AI437=""),"",IF(AI437&lt;=AA437,"Oui","Non"))</f>
        <v/>
      </c>
      <c r="AL437" s="7">
        <f>IF(OR(AB437="",AJ437=""),"",IF(AJ437&lt;=AB437,"Oui","Non"))</f>
        <v/>
      </c>
      <c r="AM437" s="7">
        <f>IF(A437="","",IF(OR(N437="Réalisé",N437="Clôturé"),"Oui","Non"))</f>
        <v/>
      </c>
      <c r="AN437" s="7">
        <f>IF(AM437="","",IF(AND(AM437="Non",S437&lt;&gt;"",S437&lt;'Tableau de bord'!$C$7),"Oui","Non"))</f>
        <v/>
      </c>
      <c r="AO437" s="7">
        <f>IF(A437="","",IF(COUNTIF($A$5:$A$504,A437)&gt;1,"N° d’OT en double",IF(COUNTIF('Sites et équipements'!$D$5:$D$204,F437)=0,"Code installation inconnu",IF(OR(D437="",J437="",N437="",M437=""),"Champ obligatoire manquant",IF(AND(R437="",S437=""),"Date de demande ou planifiée manquante",IF(AND(AM437="Oui",V437=""),"Date de réalisation manquante",IF(AND(N437="Clôturé",W437=""),"Date de clôture manquante",IF(OR(AND(T437&lt;&gt;"",R437&lt;&gt;"",T437&lt;R437),AND(U437&lt;&gt;"",T437&lt;&gt;"",U437&lt;T437)),"Chronologie incohérente",IF(AND(Q437="Oui",U437=""),"Rétablissement non daté","OK")))))))))</f>
        <v/>
      </c>
      <c r="AP437" s="16">
        <f>IF(R437&lt;&gt;"",R437,IF(S437&lt;&gt;"",S437,""))</f>
        <v/>
      </c>
      <c r="AQ437" s="7">
        <f>IF(AND(A437&lt;&gt;"",OR('Tableau de bord'!$C$9="",D437='Tableau de bord'!$C$9),OR('Tableau de bord'!$C$10="",E437='Tableau de bord'!$C$10),OR('Tableau de bord'!$C$11="",G437='Tableau de bord'!$C$11),OR('Tableau de bord'!$C$12="",H437='Tableau de bord'!$C$12),OR('Tableau de bord'!$C$13="",J437='Tableau de bord'!$C$13),OR('Tableau de bord'!$C$14="",N437='Tableau de bord'!$C$14),OR('Tableau de bord'!$C$15="",M437='Tableau de bord'!$C$15),OR('Tableau de bord'!$C$16="",O437='Tableau de bord'!$C$16),OR('Tableau de bord'!$C$17="",AD437='Tableau de bord'!$C$17)),1,0)</f>
        <v/>
      </c>
      <c r="AR437" s="7">
        <f>IF(AND(A437&lt;&gt;"",AP437&lt;&gt;""),IF(AND(AP437&gt;='Tableau de bord'!$C$5,AP437&lt;'Tableau de bord'!$C$6+1),1,0),0)</f>
        <v/>
      </c>
      <c r="AS437" s="7">
        <f>IF(AND(AQ437=1,AR437=1),1,0)</f>
        <v/>
      </c>
      <c r="AT437" s="7">
        <f>IF(AND(AS437=1,J437="Corrective"),1,0)</f>
        <v/>
      </c>
      <c r="AU437" s="7">
        <f>IF(AND(AS437=1,J437="Préventive"),1,0)</f>
        <v/>
      </c>
      <c r="AV437" s="7">
        <f>IF(AND(AS437=1,Q437="Oui"),1,0)</f>
        <v/>
      </c>
      <c r="AW437" s="21">
        <f>IF(AND(AV437=1,AJ437&lt;&gt;""),AJ437,0)</f>
        <v/>
      </c>
      <c r="AX437" s="21">
        <f>IF(AND(AS437=1,Y437&lt;&gt;""),Y437,0)</f>
        <v/>
      </c>
      <c r="AY437" s="22">
        <f>IF(AND(AS437=1,AH437&lt;&gt;""),AH437,0)</f>
        <v/>
      </c>
      <c r="AZ437" s="22">
        <f>IF(AS437=1,SUM(AE437:AF437),0)</f>
        <v/>
      </c>
      <c r="BA437" s="22">
        <f>IF(AND(AS437=1,AC437="Hors forfait"),AY437,0)</f>
        <v/>
      </c>
      <c r="BB437" s="7">
        <f>IF(AND(AS437=1,AK437&lt;&gt;""),1,0)</f>
        <v/>
      </c>
      <c r="BC437" s="7">
        <f>IF(AND(BB437=1,AK437="Oui"),1,0)</f>
        <v/>
      </c>
      <c r="BD437" s="7">
        <f>IF(AND(AS437=1,AL437&lt;&gt;""),1,0)</f>
        <v/>
      </c>
      <c r="BE437" s="7">
        <f>IF(AND(BD437=1,AL437="Oui"),1,0)</f>
        <v/>
      </c>
      <c r="BF437" s="7">
        <f>IF(AND(AQ437=1,AM437="Non"),1,0)</f>
        <v/>
      </c>
      <c r="BG437" s="21">
        <f>IF(AND(BF437=1,Z437&lt;&gt;""),Z437,0)</f>
        <v/>
      </c>
      <c r="BH437" s="7">
        <f>IF(AND(BF437=1,AN437="Oui"),1,0)</f>
        <v/>
      </c>
      <c r="BI437" s="7">
        <f>IF(AS437=1,N437,"")</f>
        <v/>
      </c>
      <c r="BJ437" s="7">
        <f>IF(BF437=1,N437,"")</f>
        <v/>
      </c>
      <c r="BK437" s="7">
        <f>IF(BF437=1,M437,"")</f>
        <v/>
      </c>
      <c r="BL437" s="7">
        <f>IF(AR437=1,D437&amp;" | "&amp;J437,"")</f>
        <v/>
      </c>
      <c r="BM437" s="7">
        <f>IF(AND(AR437=1,AL437="Non"),D437,"")</f>
        <v/>
      </c>
      <c r="BN437" s="7">
        <f>IF(OR(AO437="",AO437="OK"),0,1)</f>
        <v/>
      </c>
    </row>
    <row r="438" ht="18" customHeight="1">
      <c r="A438" s="7" t="n"/>
      <c r="B438" s="7" t="n"/>
      <c r="C438" s="7" t="n"/>
      <c r="D438" s="7" t="n"/>
      <c r="E438" s="7" t="n"/>
      <c r="F438" s="7" t="n"/>
      <c r="G438" s="7" t="n"/>
      <c r="H438" s="7" t="n"/>
      <c r="I438" s="7" t="n"/>
      <c r="J438" s="7" t="n"/>
      <c r="K438" s="7" t="n"/>
      <c r="L438" s="7" t="n"/>
      <c r="M438" s="7" t="n"/>
      <c r="N438" s="7" t="n"/>
      <c r="O438" s="7" t="n"/>
      <c r="P438" s="7" t="n"/>
      <c r="Q438" s="7" t="n"/>
      <c r="R438" s="20" t="n"/>
      <c r="S438" s="16" t="n"/>
      <c r="T438" s="20" t="n"/>
      <c r="U438" s="20" t="n"/>
      <c r="V438" s="16" t="n"/>
      <c r="W438" s="16" t="n"/>
      <c r="X438" s="21" t="n"/>
      <c r="Y438" s="21" t="n"/>
      <c r="Z438" s="21" t="n"/>
      <c r="AA438" s="21" t="n"/>
      <c r="AB438" s="21" t="n"/>
      <c r="AC438" s="7" t="n"/>
      <c r="AD438" s="7" t="n"/>
      <c r="AE438" s="22" t="n"/>
      <c r="AF438" s="22" t="n"/>
      <c r="AG438" s="22" t="n"/>
      <c r="AH438" s="22">
        <f>IF(A438="","",SUM(AE438:AG438))</f>
        <v/>
      </c>
      <c r="AI438" s="21">
        <f>IF(AND(R438&lt;&gt;"",T438&lt;&gt;""),(T438-R438)*24,"")</f>
        <v/>
      </c>
      <c r="AJ438" s="21">
        <f>IF(AND(R438&lt;&gt;"",U438&lt;&gt;""),(U438-R438)*24,"")</f>
        <v/>
      </c>
      <c r="AK438" s="7">
        <f>IF(OR(AA438="",AI438=""),"",IF(AI438&lt;=AA438,"Oui","Non"))</f>
        <v/>
      </c>
      <c r="AL438" s="7">
        <f>IF(OR(AB438="",AJ438=""),"",IF(AJ438&lt;=AB438,"Oui","Non"))</f>
        <v/>
      </c>
      <c r="AM438" s="7">
        <f>IF(A438="","",IF(OR(N438="Réalisé",N438="Clôturé"),"Oui","Non"))</f>
        <v/>
      </c>
      <c r="AN438" s="7">
        <f>IF(AM438="","",IF(AND(AM438="Non",S438&lt;&gt;"",S438&lt;'Tableau de bord'!$C$7),"Oui","Non"))</f>
        <v/>
      </c>
      <c r="AO438" s="7">
        <f>IF(A438="","",IF(COUNTIF($A$5:$A$504,A438)&gt;1,"N° d’OT en double",IF(COUNTIF('Sites et équipements'!$D$5:$D$204,F438)=0,"Code installation inconnu",IF(OR(D438="",J438="",N438="",M438=""),"Champ obligatoire manquant",IF(AND(R438="",S438=""),"Date de demande ou planifiée manquante",IF(AND(AM438="Oui",V438=""),"Date de réalisation manquante",IF(AND(N438="Clôturé",W438=""),"Date de clôture manquante",IF(OR(AND(T438&lt;&gt;"",R438&lt;&gt;"",T438&lt;R438),AND(U438&lt;&gt;"",T438&lt;&gt;"",U438&lt;T438)),"Chronologie incohérente",IF(AND(Q438="Oui",U438=""),"Rétablissement non daté","OK")))))))))</f>
        <v/>
      </c>
      <c r="AP438" s="16">
        <f>IF(R438&lt;&gt;"",R438,IF(S438&lt;&gt;"",S438,""))</f>
        <v/>
      </c>
      <c r="AQ438" s="7">
        <f>IF(AND(A438&lt;&gt;"",OR('Tableau de bord'!$C$9="",D438='Tableau de bord'!$C$9),OR('Tableau de bord'!$C$10="",E438='Tableau de bord'!$C$10),OR('Tableau de bord'!$C$11="",G438='Tableau de bord'!$C$11),OR('Tableau de bord'!$C$12="",H438='Tableau de bord'!$C$12),OR('Tableau de bord'!$C$13="",J438='Tableau de bord'!$C$13),OR('Tableau de bord'!$C$14="",N438='Tableau de bord'!$C$14),OR('Tableau de bord'!$C$15="",M438='Tableau de bord'!$C$15),OR('Tableau de bord'!$C$16="",O438='Tableau de bord'!$C$16),OR('Tableau de bord'!$C$17="",AD438='Tableau de bord'!$C$17)),1,0)</f>
        <v/>
      </c>
      <c r="AR438" s="7">
        <f>IF(AND(A438&lt;&gt;"",AP438&lt;&gt;""),IF(AND(AP438&gt;='Tableau de bord'!$C$5,AP438&lt;'Tableau de bord'!$C$6+1),1,0),0)</f>
        <v/>
      </c>
      <c r="AS438" s="7">
        <f>IF(AND(AQ438=1,AR438=1),1,0)</f>
        <v/>
      </c>
      <c r="AT438" s="7">
        <f>IF(AND(AS438=1,J438="Corrective"),1,0)</f>
        <v/>
      </c>
      <c r="AU438" s="7">
        <f>IF(AND(AS438=1,J438="Préventive"),1,0)</f>
        <v/>
      </c>
      <c r="AV438" s="7">
        <f>IF(AND(AS438=1,Q438="Oui"),1,0)</f>
        <v/>
      </c>
      <c r="AW438" s="21">
        <f>IF(AND(AV438=1,AJ438&lt;&gt;""),AJ438,0)</f>
        <v/>
      </c>
      <c r="AX438" s="21">
        <f>IF(AND(AS438=1,Y438&lt;&gt;""),Y438,0)</f>
        <v/>
      </c>
      <c r="AY438" s="22">
        <f>IF(AND(AS438=1,AH438&lt;&gt;""),AH438,0)</f>
        <v/>
      </c>
      <c r="AZ438" s="22">
        <f>IF(AS438=1,SUM(AE438:AF438),0)</f>
        <v/>
      </c>
      <c r="BA438" s="22">
        <f>IF(AND(AS438=1,AC438="Hors forfait"),AY438,0)</f>
        <v/>
      </c>
      <c r="BB438" s="7">
        <f>IF(AND(AS438=1,AK438&lt;&gt;""),1,0)</f>
        <v/>
      </c>
      <c r="BC438" s="7">
        <f>IF(AND(BB438=1,AK438="Oui"),1,0)</f>
        <v/>
      </c>
      <c r="BD438" s="7">
        <f>IF(AND(AS438=1,AL438&lt;&gt;""),1,0)</f>
        <v/>
      </c>
      <c r="BE438" s="7">
        <f>IF(AND(BD438=1,AL438="Oui"),1,0)</f>
        <v/>
      </c>
      <c r="BF438" s="7">
        <f>IF(AND(AQ438=1,AM438="Non"),1,0)</f>
        <v/>
      </c>
      <c r="BG438" s="21">
        <f>IF(AND(BF438=1,Z438&lt;&gt;""),Z438,0)</f>
        <v/>
      </c>
      <c r="BH438" s="7">
        <f>IF(AND(BF438=1,AN438="Oui"),1,0)</f>
        <v/>
      </c>
      <c r="BI438" s="7">
        <f>IF(AS438=1,N438,"")</f>
        <v/>
      </c>
      <c r="BJ438" s="7">
        <f>IF(BF438=1,N438,"")</f>
        <v/>
      </c>
      <c r="BK438" s="7">
        <f>IF(BF438=1,M438,"")</f>
        <v/>
      </c>
      <c r="BL438" s="7">
        <f>IF(AR438=1,D438&amp;" | "&amp;J438,"")</f>
        <v/>
      </c>
      <c r="BM438" s="7">
        <f>IF(AND(AR438=1,AL438="Non"),D438,"")</f>
        <v/>
      </c>
      <c r="BN438" s="7">
        <f>IF(OR(AO438="",AO438="OK"),0,1)</f>
        <v/>
      </c>
    </row>
    <row r="439" ht="18" customHeight="1">
      <c r="A439" s="7" t="n"/>
      <c r="B439" s="7" t="n"/>
      <c r="C439" s="7" t="n"/>
      <c r="D439" s="7" t="n"/>
      <c r="E439" s="7" t="n"/>
      <c r="F439" s="7" t="n"/>
      <c r="G439" s="7" t="n"/>
      <c r="H439" s="7" t="n"/>
      <c r="I439" s="7" t="n"/>
      <c r="J439" s="7" t="n"/>
      <c r="K439" s="7" t="n"/>
      <c r="L439" s="7" t="n"/>
      <c r="M439" s="7" t="n"/>
      <c r="N439" s="7" t="n"/>
      <c r="O439" s="7" t="n"/>
      <c r="P439" s="7" t="n"/>
      <c r="Q439" s="7" t="n"/>
      <c r="R439" s="20" t="n"/>
      <c r="S439" s="16" t="n"/>
      <c r="T439" s="20" t="n"/>
      <c r="U439" s="20" t="n"/>
      <c r="V439" s="16" t="n"/>
      <c r="W439" s="16" t="n"/>
      <c r="X439" s="21" t="n"/>
      <c r="Y439" s="21" t="n"/>
      <c r="Z439" s="21" t="n"/>
      <c r="AA439" s="21" t="n"/>
      <c r="AB439" s="21" t="n"/>
      <c r="AC439" s="7" t="n"/>
      <c r="AD439" s="7" t="n"/>
      <c r="AE439" s="22" t="n"/>
      <c r="AF439" s="22" t="n"/>
      <c r="AG439" s="22" t="n"/>
      <c r="AH439" s="22">
        <f>IF(A439="","",SUM(AE439:AG439))</f>
        <v/>
      </c>
      <c r="AI439" s="21">
        <f>IF(AND(R439&lt;&gt;"",T439&lt;&gt;""),(T439-R439)*24,"")</f>
        <v/>
      </c>
      <c r="AJ439" s="21">
        <f>IF(AND(R439&lt;&gt;"",U439&lt;&gt;""),(U439-R439)*24,"")</f>
        <v/>
      </c>
      <c r="AK439" s="7">
        <f>IF(OR(AA439="",AI439=""),"",IF(AI439&lt;=AA439,"Oui","Non"))</f>
        <v/>
      </c>
      <c r="AL439" s="7">
        <f>IF(OR(AB439="",AJ439=""),"",IF(AJ439&lt;=AB439,"Oui","Non"))</f>
        <v/>
      </c>
      <c r="AM439" s="7">
        <f>IF(A439="","",IF(OR(N439="Réalisé",N439="Clôturé"),"Oui","Non"))</f>
        <v/>
      </c>
      <c r="AN439" s="7">
        <f>IF(AM439="","",IF(AND(AM439="Non",S439&lt;&gt;"",S439&lt;'Tableau de bord'!$C$7),"Oui","Non"))</f>
        <v/>
      </c>
      <c r="AO439" s="7">
        <f>IF(A439="","",IF(COUNTIF($A$5:$A$504,A439)&gt;1,"N° d’OT en double",IF(COUNTIF('Sites et équipements'!$D$5:$D$204,F439)=0,"Code installation inconnu",IF(OR(D439="",J439="",N439="",M439=""),"Champ obligatoire manquant",IF(AND(R439="",S439=""),"Date de demande ou planifiée manquante",IF(AND(AM439="Oui",V439=""),"Date de réalisation manquante",IF(AND(N439="Clôturé",W439=""),"Date de clôture manquante",IF(OR(AND(T439&lt;&gt;"",R439&lt;&gt;"",T439&lt;R439),AND(U439&lt;&gt;"",T439&lt;&gt;"",U439&lt;T439)),"Chronologie incohérente",IF(AND(Q439="Oui",U439=""),"Rétablissement non daté","OK")))))))))</f>
        <v/>
      </c>
      <c r="AP439" s="16">
        <f>IF(R439&lt;&gt;"",R439,IF(S439&lt;&gt;"",S439,""))</f>
        <v/>
      </c>
      <c r="AQ439" s="7">
        <f>IF(AND(A439&lt;&gt;"",OR('Tableau de bord'!$C$9="",D439='Tableau de bord'!$C$9),OR('Tableau de bord'!$C$10="",E439='Tableau de bord'!$C$10),OR('Tableau de bord'!$C$11="",G439='Tableau de bord'!$C$11),OR('Tableau de bord'!$C$12="",H439='Tableau de bord'!$C$12),OR('Tableau de bord'!$C$13="",J439='Tableau de bord'!$C$13),OR('Tableau de bord'!$C$14="",N439='Tableau de bord'!$C$14),OR('Tableau de bord'!$C$15="",M439='Tableau de bord'!$C$15),OR('Tableau de bord'!$C$16="",O439='Tableau de bord'!$C$16),OR('Tableau de bord'!$C$17="",AD439='Tableau de bord'!$C$17)),1,0)</f>
        <v/>
      </c>
      <c r="AR439" s="7">
        <f>IF(AND(A439&lt;&gt;"",AP439&lt;&gt;""),IF(AND(AP439&gt;='Tableau de bord'!$C$5,AP439&lt;'Tableau de bord'!$C$6+1),1,0),0)</f>
        <v/>
      </c>
      <c r="AS439" s="7">
        <f>IF(AND(AQ439=1,AR439=1),1,0)</f>
        <v/>
      </c>
      <c r="AT439" s="7">
        <f>IF(AND(AS439=1,J439="Corrective"),1,0)</f>
        <v/>
      </c>
      <c r="AU439" s="7">
        <f>IF(AND(AS439=1,J439="Préventive"),1,0)</f>
        <v/>
      </c>
      <c r="AV439" s="7">
        <f>IF(AND(AS439=1,Q439="Oui"),1,0)</f>
        <v/>
      </c>
      <c r="AW439" s="21">
        <f>IF(AND(AV439=1,AJ439&lt;&gt;""),AJ439,0)</f>
        <v/>
      </c>
      <c r="AX439" s="21">
        <f>IF(AND(AS439=1,Y439&lt;&gt;""),Y439,0)</f>
        <v/>
      </c>
      <c r="AY439" s="22">
        <f>IF(AND(AS439=1,AH439&lt;&gt;""),AH439,0)</f>
        <v/>
      </c>
      <c r="AZ439" s="22">
        <f>IF(AS439=1,SUM(AE439:AF439),0)</f>
        <v/>
      </c>
      <c r="BA439" s="22">
        <f>IF(AND(AS439=1,AC439="Hors forfait"),AY439,0)</f>
        <v/>
      </c>
      <c r="BB439" s="7">
        <f>IF(AND(AS439=1,AK439&lt;&gt;""),1,0)</f>
        <v/>
      </c>
      <c r="BC439" s="7">
        <f>IF(AND(BB439=1,AK439="Oui"),1,0)</f>
        <v/>
      </c>
      <c r="BD439" s="7">
        <f>IF(AND(AS439=1,AL439&lt;&gt;""),1,0)</f>
        <v/>
      </c>
      <c r="BE439" s="7">
        <f>IF(AND(BD439=1,AL439="Oui"),1,0)</f>
        <v/>
      </c>
      <c r="BF439" s="7">
        <f>IF(AND(AQ439=1,AM439="Non"),1,0)</f>
        <v/>
      </c>
      <c r="BG439" s="21">
        <f>IF(AND(BF439=1,Z439&lt;&gt;""),Z439,0)</f>
        <v/>
      </c>
      <c r="BH439" s="7">
        <f>IF(AND(BF439=1,AN439="Oui"),1,0)</f>
        <v/>
      </c>
      <c r="BI439" s="7">
        <f>IF(AS439=1,N439,"")</f>
        <v/>
      </c>
      <c r="BJ439" s="7">
        <f>IF(BF439=1,N439,"")</f>
        <v/>
      </c>
      <c r="BK439" s="7">
        <f>IF(BF439=1,M439,"")</f>
        <v/>
      </c>
      <c r="BL439" s="7">
        <f>IF(AR439=1,D439&amp;" | "&amp;J439,"")</f>
        <v/>
      </c>
      <c r="BM439" s="7">
        <f>IF(AND(AR439=1,AL439="Non"),D439,"")</f>
        <v/>
      </c>
      <c r="BN439" s="7">
        <f>IF(OR(AO439="",AO439="OK"),0,1)</f>
        <v/>
      </c>
    </row>
    <row r="440" ht="18" customHeight="1">
      <c r="A440" s="7" t="n"/>
      <c r="B440" s="7" t="n"/>
      <c r="C440" s="7" t="n"/>
      <c r="D440" s="7" t="n"/>
      <c r="E440" s="7" t="n"/>
      <c r="F440" s="7" t="n"/>
      <c r="G440" s="7" t="n"/>
      <c r="H440" s="7" t="n"/>
      <c r="I440" s="7" t="n"/>
      <c r="J440" s="7" t="n"/>
      <c r="K440" s="7" t="n"/>
      <c r="L440" s="7" t="n"/>
      <c r="M440" s="7" t="n"/>
      <c r="N440" s="7" t="n"/>
      <c r="O440" s="7" t="n"/>
      <c r="P440" s="7" t="n"/>
      <c r="Q440" s="7" t="n"/>
      <c r="R440" s="20" t="n"/>
      <c r="S440" s="16" t="n"/>
      <c r="T440" s="20" t="n"/>
      <c r="U440" s="20" t="n"/>
      <c r="V440" s="16" t="n"/>
      <c r="W440" s="16" t="n"/>
      <c r="X440" s="21" t="n"/>
      <c r="Y440" s="21" t="n"/>
      <c r="Z440" s="21" t="n"/>
      <c r="AA440" s="21" t="n"/>
      <c r="AB440" s="21" t="n"/>
      <c r="AC440" s="7" t="n"/>
      <c r="AD440" s="7" t="n"/>
      <c r="AE440" s="22" t="n"/>
      <c r="AF440" s="22" t="n"/>
      <c r="AG440" s="22" t="n"/>
      <c r="AH440" s="22">
        <f>IF(A440="","",SUM(AE440:AG440))</f>
        <v/>
      </c>
      <c r="AI440" s="21">
        <f>IF(AND(R440&lt;&gt;"",T440&lt;&gt;""),(T440-R440)*24,"")</f>
        <v/>
      </c>
      <c r="AJ440" s="21">
        <f>IF(AND(R440&lt;&gt;"",U440&lt;&gt;""),(U440-R440)*24,"")</f>
        <v/>
      </c>
      <c r="AK440" s="7">
        <f>IF(OR(AA440="",AI440=""),"",IF(AI440&lt;=AA440,"Oui","Non"))</f>
        <v/>
      </c>
      <c r="AL440" s="7">
        <f>IF(OR(AB440="",AJ440=""),"",IF(AJ440&lt;=AB440,"Oui","Non"))</f>
        <v/>
      </c>
      <c r="AM440" s="7">
        <f>IF(A440="","",IF(OR(N440="Réalisé",N440="Clôturé"),"Oui","Non"))</f>
        <v/>
      </c>
      <c r="AN440" s="7">
        <f>IF(AM440="","",IF(AND(AM440="Non",S440&lt;&gt;"",S440&lt;'Tableau de bord'!$C$7),"Oui","Non"))</f>
        <v/>
      </c>
      <c r="AO440" s="7">
        <f>IF(A440="","",IF(COUNTIF($A$5:$A$504,A440)&gt;1,"N° d’OT en double",IF(COUNTIF('Sites et équipements'!$D$5:$D$204,F440)=0,"Code installation inconnu",IF(OR(D440="",J440="",N440="",M440=""),"Champ obligatoire manquant",IF(AND(R440="",S440=""),"Date de demande ou planifiée manquante",IF(AND(AM440="Oui",V440=""),"Date de réalisation manquante",IF(AND(N440="Clôturé",W440=""),"Date de clôture manquante",IF(OR(AND(T440&lt;&gt;"",R440&lt;&gt;"",T440&lt;R440),AND(U440&lt;&gt;"",T440&lt;&gt;"",U440&lt;T440)),"Chronologie incohérente",IF(AND(Q440="Oui",U440=""),"Rétablissement non daté","OK")))))))))</f>
        <v/>
      </c>
      <c r="AP440" s="16">
        <f>IF(R440&lt;&gt;"",R440,IF(S440&lt;&gt;"",S440,""))</f>
        <v/>
      </c>
      <c r="AQ440" s="7">
        <f>IF(AND(A440&lt;&gt;"",OR('Tableau de bord'!$C$9="",D440='Tableau de bord'!$C$9),OR('Tableau de bord'!$C$10="",E440='Tableau de bord'!$C$10),OR('Tableau de bord'!$C$11="",G440='Tableau de bord'!$C$11),OR('Tableau de bord'!$C$12="",H440='Tableau de bord'!$C$12),OR('Tableau de bord'!$C$13="",J440='Tableau de bord'!$C$13),OR('Tableau de bord'!$C$14="",N440='Tableau de bord'!$C$14),OR('Tableau de bord'!$C$15="",M440='Tableau de bord'!$C$15),OR('Tableau de bord'!$C$16="",O440='Tableau de bord'!$C$16),OR('Tableau de bord'!$C$17="",AD440='Tableau de bord'!$C$17)),1,0)</f>
        <v/>
      </c>
      <c r="AR440" s="7">
        <f>IF(AND(A440&lt;&gt;"",AP440&lt;&gt;""),IF(AND(AP440&gt;='Tableau de bord'!$C$5,AP440&lt;'Tableau de bord'!$C$6+1),1,0),0)</f>
        <v/>
      </c>
      <c r="AS440" s="7">
        <f>IF(AND(AQ440=1,AR440=1),1,0)</f>
        <v/>
      </c>
      <c r="AT440" s="7">
        <f>IF(AND(AS440=1,J440="Corrective"),1,0)</f>
        <v/>
      </c>
      <c r="AU440" s="7">
        <f>IF(AND(AS440=1,J440="Préventive"),1,0)</f>
        <v/>
      </c>
      <c r="AV440" s="7">
        <f>IF(AND(AS440=1,Q440="Oui"),1,0)</f>
        <v/>
      </c>
      <c r="AW440" s="21">
        <f>IF(AND(AV440=1,AJ440&lt;&gt;""),AJ440,0)</f>
        <v/>
      </c>
      <c r="AX440" s="21">
        <f>IF(AND(AS440=1,Y440&lt;&gt;""),Y440,0)</f>
        <v/>
      </c>
      <c r="AY440" s="22">
        <f>IF(AND(AS440=1,AH440&lt;&gt;""),AH440,0)</f>
        <v/>
      </c>
      <c r="AZ440" s="22">
        <f>IF(AS440=1,SUM(AE440:AF440),0)</f>
        <v/>
      </c>
      <c r="BA440" s="22">
        <f>IF(AND(AS440=1,AC440="Hors forfait"),AY440,0)</f>
        <v/>
      </c>
      <c r="BB440" s="7">
        <f>IF(AND(AS440=1,AK440&lt;&gt;""),1,0)</f>
        <v/>
      </c>
      <c r="BC440" s="7">
        <f>IF(AND(BB440=1,AK440="Oui"),1,0)</f>
        <v/>
      </c>
      <c r="BD440" s="7">
        <f>IF(AND(AS440=1,AL440&lt;&gt;""),1,0)</f>
        <v/>
      </c>
      <c r="BE440" s="7">
        <f>IF(AND(BD440=1,AL440="Oui"),1,0)</f>
        <v/>
      </c>
      <c r="BF440" s="7">
        <f>IF(AND(AQ440=1,AM440="Non"),1,0)</f>
        <v/>
      </c>
      <c r="BG440" s="21">
        <f>IF(AND(BF440=1,Z440&lt;&gt;""),Z440,0)</f>
        <v/>
      </c>
      <c r="BH440" s="7">
        <f>IF(AND(BF440=1,AN440="Oui"),1,0)</f>
        <v/>
      </c>
      <c r="BI440" s="7">
        <f>IF(AS440=1,N440,"")</f>
        <v/>
      </c>
      <c r="BJ440" s="7">
        <f>IF(BF440=1,N440,"")</f>
        <v/>
      </c>
      <c r="BK440" s="7">
        <f>IF(BF440=1,M440,"")</f>
        <v/>
      </c>
      <c r="BL440" s="7">
        <f>IF(AR440=1,D440&amp;" | "&amp;J440,"")</f>
        <v/>
      </c>
      <c r="BM440" s="7">
        <f>IF(AND(AR440=1,AL440="Non"),D440,"")</f>
        <v/>
      </c>
      <c r="BN440" s="7">
        <f>IF(OR(AO440="",AO440="OK"),0,1)</f>
        <v/>
      </c>
    </row>
    <row r="441" ht="18" customHeight="1">
      <c r="A441" s="7" t="n"/>
      <c r="B441" s="7" t="n"/>
      <c r="C441" s="7" t="n"/>
      <c r="D441" s="7" t="n"/>
      <c r="E441" s="7" t="n"/>
      <c r="F441" s="7" t="n"/>
      <c r="G441" s="7" t="n"/>
      <c r="H441" s="7" t="n"/>
      <c r="I441" s="7" t="n"/>
      <c r="J441" s="7" t="n"/>
      <c r="K441" s="7" t="n"/>
      <c r="L441" s="7" t="n"/>
      <c r="M441" s="7" t="n"/>
      <c r="N441" s="7" t="n"/>
      <c r="O441" s="7" t="n"/>
      <c r="P441" s="7" t="n"/>
      <c r="Q441" s="7" t="n"/>
      <c r="R441" s="20" t="n"/>
      <c r="S441" s="16" t="n"/>
      <c r="T441" s="20" t="n"/>
      <c r="U441" s="20" t="n"/>
      <c r="V441" s="16" t="n"/>
      <c r="W441" s="16" t="n"/>
      <c r="X441" s="21" t="n"/>
      <c r="Y441" s="21" t="n"/>
      <c r="Z441" s="21" t="n"/>
      <c r="AA441" s="21" t="n"/>
      <c r="AB441" s="21" t="n"/>
      <c r="AC441" s="7" t="n"/>
      <c r="AD441" s="7" t="n"/>
      <c r="AE441" s="22" t="n"/>
      <c r="AF441" s="22" t="n"/>
      <c r="AG441" s="22" t="n"/>
      <c r="AH441" s="22">
        <f>IF(A441="","",SUM(AE441:AG441))</f>
        <v/>
      </c>
      <c r="AI441" s="21">
        <f>IF(AND(R441&lt;&gt;"",T441&lt;&gt;""),(T441-R441)*24,"")</f>
        <v/>
      </c>
      <c r="AJ441" s="21">
        <f>IF(AND(R441&lt;&gt;"",U441&lt;&gt;""),(U441-R441)*24,"")</f>
        <v/>
      </c>
      <c r="AK441" s="7">
        <f>IF(OR(AA441="",AI441=""),"",IF(AI441&lt;=AA441,"Oui","Non"))</f>
        <v/>
      </c>
      <c r="AL441" s="7">
        <f>IF(OR(AB441="",AJ441=""),"",IF(AJ441&lt;=AB441,"Oui","Non"))</f>
        <v/>
      </c>
      <c r="AM441" s="7">
        <f>IF(A441="","",IF(OR(N441="Réalisé",N441="Clôturé"),"Oui","Non"))</f>
        <v/>
      </c>
      <c r="AN441" s="7">
        <f>IF(AM441="","",IF(AND(AM441="Non",S441&lt;&gt;"",S441&lt;'Tableau de bord'!$C$7),"Oui","Non"))</f>
        <v/>
      </c>
      <c r="AO441" s="7">
        <f>IF(A441="","",IF(COUNTIF($A$5:$A$504,A441)&gt;1,"N° d’OT en double",IF(COUNTIF('Sites et équipements'!$D$5:$D$204,F441)=0,"Code installation inconnu",IF(OR(D441="",J441="",N441="",M441=""),"Champ obligatoire manquant",IF(AND(R441="",S441=""),"Date de demande ou planifiée manquante",IF(AND(AM441="Oui",V441=""),"Date de réalisation manquante",IF(AND(N441="Clôturé",W441=""),"Date de clôture manquante",IF(OR(AND(T441&lt;&gt;"",R441&lt;&gt;"",T441&lt;R441),AND(U441&lt;&gt;"",T441&lt;&gt;"",U441&lt;T441)),"Chronologie incohérente",IF(AND(Q441="Oui",U441=""),"Rétablissement non daté","OK")))))))))</f>
        <v/>
      </c>
      <c r="AP441" s="16">
        <f>IF(R441&lt;&gt;"",R441,IF(S441&lt;&gt;"",S441,""))</f>
        <v/>
      </c>
      <c r="AQ441" s="7">
        <f>IF(AND(A441&lt;&gt;"",OR('Tableau de bord'!$C$9="",D441='Tableau de bord'!$C$9),OR('Tableau de bord'!$C$10="",E441='Tableau de bord'!$C$10),OR('Tableau de bord'!$C$11="",G441='Tableau de bord'!$C$11),OR('Tableau de bord'!$C$12="",H441='Tableau de bord'!$C$12),OR('Tableau de bord'!$C$13="",J441='Tableau de bord'!$C$13),OR('Tableau de bord'!$C$14="",N441='Tableau de bord'!$C$14),OR('Tableau de bord'!$C$15="",M441='Tableau de bord'!$C$15),OR('Tableau de bord'!$C$16="",O441='Tableau de bord'!$C$16),OR('Tableau de bord'!$C$17="",AD441='Tableau de bord'!$C$17)),1,0)</f>
        <v/>
      </c>
      <c r="AR441" s="7">
        <f>IF(AND(A441&lt;&gt;"",AP441&lt;&gt;""),IF(AND(AP441&gt;='Tableau de bord'!$C$5,AP441&lt;'Tableau de bord'!$C$6+1),1,0),0)</f>
        <v/>
      </c>
      <c r="AS441" s="7">
        <f>IF(AND(AQ441=1,AR441=1),1,0)</f>
        <v/>
      </c>
      <c r="AT441" s="7">
        <f>IF(AND(AS441=1,J441="Corrective"),1,0)</f>
        <v/>
      </c>
      <c r="AU441" s="7">
        <f>IF(AND(AS441=1,J441="Préventive"),1,0)</f>
        <v/>
      </c>
      <c r="AV441" s="7">
        <f>IF(AND(AS441=1,Q441="Oui"),1,0)</f>
        <v/>
      </c>
      <c r="AW441" s="21">
        <f>IF(AND(AV441=1,AJ441&lt;&gt;""),AJ441,0)</f>
        <v/>
      </c>
      <c r="AX441" s="21">
        <f>IF(AND(AS441=1,Y441&lt;&gt;""),Y441,0)</f>
        <v/>
      </c>
      <c r="AY441" s="22">
        <f>IF(AND(AS441=1,AH441&lt;&gt;""),AH441,0)</f>
        <v/>
      </c>
      <c r="AZ441" s="22">
        <f>IF(AS441=1,SUM(AE441:AF441),0)</f>
        <v/>
      </c>
      <c r="BA441" s="22">
        <f>IF(AND(AS441=1,AC441="Hors forfait"),AY441,0)</f>
        <v/>
      </c>
      <c r="BB441" s="7">
        <f>IF(AND(AS441=1,AK441&lt;&gt;""),1,0)</f>
        <v/>
      </c>
      <c r="BC441" s="7">
        <f>IF(AND(BB441=1,AK441="Oui"),1,0)</f>
        <v/>
      </c>
      <c r="BD441" s="7">
        <f>IF(AND(AS441=1,AL441&lt;&gt;""),1,0)</f>
        <v/>
      </c>
      <c r="BE441" s="7">
        <f>IF(AND(BD441=1,AL441="Oui"),1,0)</f>
        <v/>
      </c>
      <c r="BF441" s="7">
        <f>IF(AND(AQ441=1,AM441="Non"),1,0)</f>
        <v/>
      </c>
      <c r="BG441" s="21">
        <f>IF(AND(BF441=1,Z441&lt;&gt;""),Z441,0)</f>
        <v/>
      </c>
      <c r="BH441" s="7">
        <f>IF(AND(BF441=1,AN441="Oui"),1,0)</f>
        <v/>
      </c>
      <c r="BI441" s="7">
        <f>IF(AS441=1,N441,"")</f>
        <v/>
      </c>
      <c r="BJ441" s="7">
        <f>IF(BF441=1,N441,"")</f>
        <v/>
      </c>
      <c r="BK441" s="7">
        <f>IF(BF441=1,M441,"")</f>
        <v/>
      </c>
      <c r="BL441" s="7">
        <f>IF(AR441=1,D441&amp;" | "&amp;J441,"")</f>
        <v/>
      </c>
      <c r="BM441" s="7">
        <f>IF(AND(AR441=1,AL441="Non"),D441,"")</f>
        <v/>
      </c>
      <c r="BN441" s="7">
        <f>IF(OR(AO441="",AO441="OK"),0,1)</f>
        <v/>
      </c>
    </row>
    <row r="442" ht="18" customHeight="1">
      <c r="A442" s="7" t="n"/>
      <c r="B442" s="7" t="n"/>
      <c r="C442" s="7" t="n"/>
      <c r="D442" s="7" t="n"/>
      <c r="E442" s="7" t="n"/>
      <c r="F442" s="7" t="n"/>
      <c r="G442" s="7" t="n"/>
      <c r="H442" s="7" t="n"/>
      <c r="I442" s="7" t="n"/>
      <c r="J442" s="7" t="n"/>
      <c r="K442" s="7" t="n"/>
      <c r="L442" s="7" t="n"/>
      <c r="M442" s="7" t="n"/>
      <c r="N442" s="7" t="n"/>
      <c r="O442" s="7" t="n"/>
      <c r="P442" s="7" t="n"/>
      <c r="Q442" s="7" t="n"/>
      <c r="R442" s="20" t="n"/>
      <c r="S442" s="16" t="n"/>
      <c r="T442" s="20" t="n"/>
      <c r="U442" s="20" t="n"/>
      <c r="V442" s="16" t="n"/>
      <c r="W442" s="16" t="n"/>
      <c r="X442" s="21" t="n"/>
      <c r="Y442" s="21" t="n"/>
      <c r="Z442" s="21" t="n"/>
      <c r="AA442" s="21" t="n"/>
      <c r="AB442" s="21" t="n"/>
      <c r="AC442" s="7" t="n"/>
      <c r="AD442" s="7" t="n"/>
      <c r="AE442" s="22" t="n"/>
      <c r="AF442" s="22" t="n"/>
      <c r="AG442" s="22" t="n"/>
      <c r="AH442" s="22">
        <f>IF(A442="","",SUM(AE442:AG442))</f>
        <v/>
      </c>
      <c r="AI442" s="21">
        <f>IF(AND(R442&lt;&gt;"",T442&lt;&gt;""),(T442-R442)*24,"")</f>
        <v/>
      </c>
      <c r="AJ442" s="21">
        <f>IF(AND(R442&lt;&gt;"",U442&lt;&gt;""),(U442-R442)*24,"")</f>
        <v/>
      </c>
      <c r="AK442" s="7">
        <f>IF(OR(AA442="",AI442=""),"",IF(AI442&lt;=AA442,"Oui","Non"))</f>
        <v/>
      </c>
      <c r="AL442" s="7">
        <f>IF(OR(AB442="",AJ442=""),"",IF(AJ442&lt;=AB442,"Oui","Non"))</f>
        <v/>
      </c>
      <c r="AM442" s="7">
        <f>IF(A442="","",IF(OR(N442="Réalisé",N442="Clôturé"),"Oui","Non"))</f>
        <v/>
      </c>
      <c r="AN442" s="7">
        <f>IF(AM442="","",IF(AND(AM442="Non",S442&lt;&gt;"",S442&lt;'Tableau de bord'!$C$7),"Oui","Non"))</f>
        <v/>
      </c>
      <c r="AO442" s="7">
        <f>IF(A442="","",IF(COUNTIF($A$5:$A$504,A442)&gt;1,"N° d’OT en double",IF(COUNTIF('Sites et équipements'!$D$5:$D$204,F442)=0,"Code installation inconnu",IF(OR(D442="",J442="",N442="",M442=""),"Champ obligatoire manquant",IF(AND(R442="",S442=""),"Date de demande ou planifiée manquante",IF(AND(AM442="Oui",V442=""),"Date de réalisation manquante",IF(AND(N442="Clôturé",W442=""),"Date de clôture manquante",IF(OR(AND(T442&lt;&gt;"",R442&lt;&gt;"",T442&lt;R442),AND(U442&lt;&gt;"",T442&lt;&gt;"",U442&lt;T442)),"Chronologie incohérente",IF(AND(Q442="Oui",U442=""),"Rétablissement non daté","OK")))))))))</f>
        <v/>
      </c>
      <c r="AP442" s="16">
        <f>IF(R442&lt;&gt;"",R442,IF(S442&lt;&gt;"",S442,""))</f>
        <v/>
      </c>
      <c r="AQ442" s="7">
        <f>IF(AND(A442&lt;&gt;"",OR('Tableau de bord'!$C$9="",D442='Tableau de bord'!$C$9),OR('Tableau de bord'!$C$10="",E442='Tableau de bord'!$C$10),OR('Tableau de bord'!$C$11="",G442='Tableau de bord'!$C$11),OR('Tableau de bord'!$C$12="",H442='Tableau de bord'!$C$12),OR('Tableau de bord'!$C$13="",J442='Tableau de bord'!$C$13),OR('Tableau de bord'!$C$14="",N442='Tableau de bord'!$C$14),OR('Tableau de bord'!$C$15="",M442='Tableau de bord'!$C$15),OR('Tableau de bord'!$C$16="",O442='Tableau de bord'!$C$16),OR('Tableau de bord'!$C$17="",AD442='Tableau de bord'!$C$17)),1,0)</f>
        <v/>
      </c>
      <c r="AR442" s="7">
        <f>IF(AND(A442&lt;&gt;"",AP442&lt;&gt;""),IF(AND(AP442&gt;='Tableau de bord'!$C$5,AP442&lt;'Tableau de bord'!$C$6+1),1,0),0)</f>
        <v/>
      </c>
      <c r="AS442" s="7">
        <f>IF(AND(AQ442=1,AR442=1),1,0)</f>
        <v/>
      </c>
      <c r="AT442" s="7">
        <f>IF(AND(AS442=1,J442="Corrective"),1,0)</f>
        <v/>
      </c>
      <c r="AU442" s="7">
        <f>IF(AND(AS442=1,J442="Préventive"),1,0)</f>
        <v/>
      </c>
      <c r="AV442" s="7">
        <f>IF(AND(AS442=1,Q442="Oui"),1,0)</f>
        <v/>
      </c>
      <c r="AW442" s="21">
        <f>IF(AND(AV442=1,AJ442&lt;&gt;""),AJ442,0)</f>
        <v/>
      </c>
      <c r="AX442" s="21">
        <f>IF(AND(AS442=1,Y442&lt;&gt;""),Y442,0)</f>
        <v/>
      </c>
      <c r="AY442" s="22">
        <f>IF(AND(AS442=1,AH442&lt;&gt;""),AH442,0)</f>
        <v/>
      </c>
      <c r="AZ442" s="22">
        <f>IF(AS442=1,SUM(AE442:AF442),0)</f>
        <v/>
      </c>
      <c r="BA442" s="22">
        <f>IF(AND(AS442=1,AC442="Hors forfait"),AY442,0)</f>
        <v/>
      </c>
      <c r="BB442" s="7">
        <f>IF(AND(AS442=1,AK442&lt;&gt;""),1,0)</f>
        <v/>
      </c>
      <c r="BC442" s="7">
        <f>IF(AND(BB442=1,AK442="Oui"),1,0)</f>
        <v/>
      </c>
      <c r="BD442" s="7">
        <f>IF(AND(AS442=1,AL442&lt;&gt;""),1,0)</f>
        <v/>
      </c>
      <c r="BE442" s="7">
        <f>IF(AND(BD442=1,AL442="Oui"),1,0)</f>
        <v/>
      </c>
      <c r="BF442" s="7">
        <f>IF(AND(AQ442=1,AM442="Non"),1,0)</f>
        <v/>
      </c>
      <c r="BG442" s="21">
        <f>IF(AND(BF442=1,Z442&lt;&gt;""),Z442,0)</f>
        <v/>
      </c>
      <c r="BH442" s="7">
        <f>IF(AND(BF442=1,AN442="Oui"),1,0)</f>
        <v/>
      </c>
      <c r="BI442" s="7">
        <f>IF(AS442=1,N442,"")</f>
        <v/>
      </c>
      <c r="BJ442" s="7">
        <f>IF(BF442=1,N442,"")</f>
        <v/>
      </c>
      <c r="BK442" s="7">
        <f>IF(BF442=1,M442,"")</f>
        <v/>
      </c>
      <c r="BL442" s="7">
        <f>IF(AR442=1,D442&amp;" | "&amp;J442,"")</f>
        <v/>
      </c>
      <c r="BM442" s="7">
        <f>IF(AND(AR442=1,AL442="Non"),D442,"")</f>
        <v/>
      </c>
      <c r="BN442" s="7">
        <f>IF(OR(AO442="",AO442="OK"),0,1)</f>
        <v/>
      </c>
    </row>
    <row r="443" ht="18" customHeight="1">
      <c r="A443" s="7" t="n"/>
      <c r="B443" s="7" t="n"/>
      <c r="C443" s="7" t="n"/>
      <c r="D443" s="7" t="n"/>
      <c r="E443" s="7" t="n"/>
      <c r="F443" s="7" t="n"/>
      <c r="G443" s="7" t="n"/>
      <c r="H443" s="7" t="n"/>
      <c r="I443" s="7" t="n"/>
      <c r="J443" s="7" t="n"/>
      <c r="K443" s="7" t="n"/>
      <c r="L443" s="7" t="n"/>
      <c r="M443" s="7" t="n"/>
      <c r="N443" s="7" t="n"/>
      <c r="O443" s="7" t="n"/>
      <c r="P443" s="7" t="n"/>
      <c r="Q443" s="7" t="n"/>
      <c r="R443" s="20" t="n"/>
      <c r="S443" s="16" t="n"/>
      <c r="T443" s="20" t="n"/>
      <c r="U443" s="20" t="n"/>
      <c r="V443" s="16" t="n"/>
      <c r="W443" s="16" t="n"/>
      <c r="X443" s="21" t="n"/>
      <c r="Y443" s="21" t="n"/>
      <c r="Z443" s="21" t="n"/>
      <c r="AA443" s="21" t="n"/>
      <c r="AB443" s="21" t="n"/>
      <c r="AC443" s="7" t="n"/>
      <c r="AD443" s="7" t="n"/>
      <c r="AE443" s="22" t="n"/>
      <c r="AF443" s="22" t="n"/>
      <c r="AG443" s="22" t="n"/>
      <c r="AH443" s="22">
        <f>IF(A443="","",SUM(AE443:AG443))</f>
        <v/>
      </c>
      <c r="AI443" s="21">
        <f>IF(AND(R443&lt;&gt;"",T443&lt;&gt;""),(T443-R443)*24,"")</f>
        <v/>
      </c>
      <c r="AJ443" s="21">
        <f>IF(AND(R443&lt;&gt;"",U443&lt;&gt;""),(U443-R443)*24,"")</f>
        <v/>
      </c>
      <c r="AK443" s="7">
        <f>IF(OR(AA443="",AI443=""),"",IF(AI443&lt;=AA443,"Oui","Non"))</f>
        <v/>
      </c>
      <c r="AL443" s="7">
        <f>IF(OR(AB443="",AJ443=""),"",IF(AJ443&lt;=AB443,"Oui","Non"))</f>
        <v/>
      </c>
      <c r="AM443" s="7">
        <f>IF(A443="","",IF(OR(N443="Réalisé",N443="Clôturé"),"Oui","Non"))</f>
        <v/>
      </c>
      <c r="AN443" s="7">
        <f>IF(AM443="","",IF(AND(AM443="Non",S443&lt;&gt;"",S443&lt;'Tableau de bord'!$C$7),"Oui","Non"))</f>
        <v/>
      </c>
      <c r="AO443" s="7">
        <f>IF(A443="","",IF(COUNTIF($A$5:$A$504,A443)&gt;1,"N° d’OT en double",IF(COUNTIF('Sites et équipements'!$D$5:$D$204,F443)=0,"Code installation inconnu",IF(OR(D443="",J443="",N443="",M443=""),"Champ obligatoire manquant",IF(AND(R443="",S443=""),"Date de demande ou planifiée manquante",IF(AND(AM443="Oui",V443=""),"Date de réalisation manquante",IF(AND(N443="Clôturé",W443=""),"Date de clôture manquante",IF(OR(AND(T443&lt;&gt;"",R443&lt;&gt;"",T443&lt;R443),AND(U443&lt;&gt;"",T443&lt;&gt;"",U443&lt;T443)),"Chronologie incohérente",IF(AND(Q443="Oui",U443=""),"Rétablissement non daté","OK")))))))))</f>
        <v/>
      </c>
      <c r="AP443" s="16">
        <f>IF(R443&lt;&gt;"",R443,IF(S443&lt;&gt;"",S443,""))</f>
        <v/>
      </c>
      <c r="AQ443" s="7">
        <f>IF(AND(A443&lt;&gt;"",OR('Tableau de bord'!$C$9="",D443='Tableau de bord'!$C$9),OR('Tableau de bord'!$C$10="",E443='Tableau de bord'!$C$10),OR('Tableau de bord'!$C$11="",G443='Tableau de bord'!$C$11),OR('Tableau de bord'!$C$12="",H443='Tableau de bord'!$C$12),OR('Tableau de bord'!$C$13="",J443='Tableau de bord'!$C$13),OR('Tableau de bord'!$C$14="",N443='Tableau de bord'!$C$14),OR('Tableau de bord'!$C$15="",M443='Tableau de bord'!$C$15),OR('Tableau de bord'!$C$16="",O443='Tableau de bord'!$C$16),OR('Tableau de bord'!$C$17="",AD443='Tableau de bord'!$C$17)),1,0)</f>
        <v/>
      </c>
      <c r="AR443" s="7">
        <f>IF(AND(A443&lt;&gt;"",AP443&lt;&gt;""),IF(AND(AP443&gt;='Tableau de bord'!$C$5,AP443&lt;'Tableau de bord'!$C$6+1),1,0),0)</f>
        <v/>
      </c>
      <c r="AS443" s="7">
        <f>IF(AND(AQ443=1,AR443=1),1,0)</f>
        <v/>
      </c>
      <c r="AT443" s="7">
        <f>IF(AND(AS443=1,J443="Corrective"),1,0)</f>
        <v/>
      </c>
      <c r="AU443" s="7">
        <f>IF(AND(AS443=1,J443="Préventive"),1,0)</f>
        <v/>
      </c>
      <c r="AV443" s="7">
        <f>IF(AND(AS443=1,Q443="Oui"),1,0)</f>
        <v/>
      </c>
      <c r="AW443" s="21">
        <f>IF(AND(AV443=1,AJ443&lt;&gt;""),AJ443,0)</f>
        <v/>
      </c>
      <c r="AX443" s="21">
        <f>IF(AND(AS443=1,Y443&lt;&gt;""),Y443,0)</f>
        <v/>
      </c>
      <c r="AY443" s="22">
        <f>IF(AND(AS443=1,AH443&lt;&gt;""),AH443,0)</f>
        <v/>
      </c>
      <c r="AZ443" s="22">
        <f>IF(AS443=1,SUM(AE443:AF443),0)</f>
        <v/>
      </c>
      <c r="BA443" s="22">
        <f>IF(AND(AS443=1,AC443="Hors forfait"),AY443,0)</f>
        <v/>
      </c>
      <c r="BB443" s="7">
        <f>IF(AND(AS443=1,AK443&lt;&gt;""),1,0)</f>
        <v/>
      </c>
      <c r="BC443" s="7">
        <f>IF(AND(BB443=1,AK443="Oui"),1,0)</f>
        <v/>
      </c>
      <c r="BD443" s="7">
        <f>IF(AND(AS443=1,AL443&lt;&gt;""),1,0)</f>
        <v/>
      </c>
      <c r="BE443" s="7">
        <f>IF(AND(BD443=1,AL443="Oui"),1,0)</f>
        <v/>
      </c>
      <c r="BF443" s="7">
        <f>IF(AND(AQ443=1,AM443="Non"),1,0)</f>
        <v/>
      </c>
      <c r="BG443" s="21">
        <f>IF(AND(BF443=1,Z443&lt;&gt;""),Z443,0)</f>
        <v/>
      </c>
      <c r="BH443" s="7">
        <f>IF(AND(BF443=1,AN443="Oui"),1,0)</f>
        <v/>
      </c>
      <c r="BI443" s="7">
        <f>IF(AS443=1,N443,"")</f>
        <v/>
      </c>
      <c r="BJ443" s="7">
        <f>IF(BF443=1,N443,"")</f>
        <v/>
      </c>
      <c r="BK443" s="7">
        <f>IF(BF443=1,M443,"")</f>
        <v/>
      </c>
      <c r="BL443" s="7">
        <f>IF(AR443=1,D443&amp;" | "&amp;J443,"")</f>
        <v/>
      </c>
      <c r="BM443" s="7">
        <f>IF(AND(AR443=1,AL443="Non"),D443,"")</f>
        <v/>
      </c>
      <c r="BN443" s="7">
        <f>IF(OR(AO443="",AO443="OK"),0,1)</f>
        <v/>
      </c>
    </row>
    <row r="444" ht="18" customHeight="1">
      <c r="A444" s="7" t="n"/>
      <c r="B444" s="7" t="n"/>
      <c r="C444" s="7" t="n"/>
      <c r="D444" s="7" t="n"/>
      <c r="E444" s="7" t="n"/>
      <c r="F444" s="7" t="n"/>
      <c r="G444" s="7" t="n"/>
      <c r="H444" s="7" t="n"/>
      <c r="I444" s="7" t="n"/>
      <c r="J444" s="7" t="n"/>
      <c r="K444" s="7" t="n"/>
      <c r="L444" s="7" t="n"/>
      <c r="M444" s="7" t="n"/>
      <c r="N444" s="7" t="n"/>
      <c r="O444" s="7" t="n"/>
      <c r="P444" s="7" t="n"/>
      <c r="Q444" s="7" t="n"/>
      <c r="R444" s="20" t="n"/>
      <c r="S444" s="16" t="n"/>
      <c r="T444" s="20" t="n"/>
      <c r="U444" s="20" t="n"/>
      <c r="V444" s="16" t="n"/>
      <c r="W444" s="16" t="n"/>
      <c r="X444" s="21" t="n"/>
      <c r="Y444" s="21" t="n"/>
      <c r="Z444" s="21" t="n"/>
      <c r="AA444" s="21" t="n"/>
      <c r="AB444" s="21" t="n"/>
      <c r="AC444" s="7" t="n"/>
      <c r="AD444" s="7" t="n"/>
      <c r="AE444" s="22" t="n"/>
      <c r="AF444" s="22" t="n"/>
      <c r="AG444" s="22" t="n"/>
      <c r="AH444" s="22">
        <f>IF(A444="","",SUM(AE444:AG444))</f>
        <v/>
      </c>
      <c r="AI444" s="21">
        <f>IF(AND(R444&lt;&gt;"",T444&lt;&gt;""),(T444-R444)*24,"")</f>
        <v/>
      </c>
      <c r="AJ444" s="21">
        <f>IF(AND(R444&lt;&gt;"",U444&lt;&gt;""),(U444-R444)*24,"")</f>
        <v/>
      </c>
      <c r="AK444" s="7">
        <f>IF(OR(AA444="",AI444=""),"",IF(AI444&lt;=AA444,"Oui","Non"))</f>
        <v/>
      </c>
      <c r="AL444" s="7">
        <f>IF(OR(AB444="",AJ444=""),"",IF(AJ444&lt;=AB444,"Oui","Non"))</f>
        <v/>
      </c>
      <c r="AM444" s="7">
        <f>IF(A444="","",IF(OR(N444="Réalisé",N444="Clôturé"),"Oui","Non"))</f>
        <v/>
      </c>
      <c r="AN444" s="7">
        <f>IF(AM444="","",IF(AND(AM444="Non",S444&lt;&gt;"",S444&lt;'Tableau de bord'!$C$7),"Oui","Non"))</f>
        <v/>
      </c>
      <c r="AO444" s="7">
        <f>IF(A444="","",IF(COUNTIF($A$5:$A$504,A444)&gt;1,"N° d’OT en double",IF(COUNTIF('Sites et équipements'!$D$5:$D$204,F444)=0,"Code installation inconnu",IF(OR(D444="",J444="",N444="",M444=""),"Champ obligatoire manquant",IF(AND(R444="",S444=""),"Date de demande ou planifiée manquante",IF(AND(AM444="Oui",V444=""),"Date de réalisation manquante",IF(AND(N444="Clôturé",W444=""),"Date de clôture manquante",IF(OR(AND(T444&lt;&gt;"",R444&lt;&gt;"",T444&lt;R444),AND(U444&lt;&gt;"",T444&lt;&gt;"",U444&lt;T444)),"Chronologie incohérente",IF(AND(Q444="Oui",U444=""),"Rétablissement non daté","OK")))))))))</f>
        <v/>
      </c>
      <c r="AP444" s="16">
        <f>IF(R444&lt;&gt;"",R444,IF(S444&lt;&gt;"",S444,""))</f>
        <v/>
      </c>
      <c r="AQ444" s="7">
        <f>IF(AND(A444&lt;&gt;"",OR('Tableau de bord'!$C$9="",D444='Tableau de bord'!$C$9),OR('Tableau de bord'!$C$10="",E444='Tableau de bord'!$C$10),OR('Tableau de bord'!$C$11="",G444='Tableau de bord'!$C$11),OR('Tableau de bord'!$C$12="",H444='Tableau de bord'!$C$12),OR('Tableau de bord'!$C$13="",J444='Tableau de bord'!$C$13),OR('Tableau de bord'!$C$14="",N444='Tableau de bord'!$C$14),OR('Tableau de bord'!$C$15="",M444='Tableau de bord'!$C$15),OR('Tableau de bord'!$C$16="",O444='Tableau de bord'!$C$16),OR('Tableau de bord'!$C$17="",AD444='Tableau de bord'!$C$17)),1,0)</f>
        <v/>
      </c>
      <c r="AR444" s="7">
        <f>IF(AND(A444&lt;&gt;"",AP444&lt;&gt;""),IF(AND(AP444&gt;='Tableau de bord'!$C$5,AP444&lt;'Tableau de bord'!$C$6+1),1,0),0)</f>
        <v/>
      </c>
      <c r="AS444" s="7">
        <f>IF(AND(AQ444=1,AR444=1),1,0)</f>
        <v/>
      </c>
      <c r="AT444" s="7">
        <f>IF(AND(AS444=1,J444="Corrective"),1,0)</f>
        <v/>
      </c>
      <c r="AU444" s="7">
        <f>IF(AND(AS444=1,J444="Préventive"),1,0)</f>
        <v/>
      </c>
      <c r="AV444" s="7">
        <f>IF(AND(AS444=1,Q444="Oui"),1,0)</f>
        <v/>
      </c>
      <c r="AW444" s="21">
        <f>IF(AND(AV444=1,AJ444&lt;&gt;""),AJ444,0)</f>
        <v/>
      </c>
      <c r="AX444" s="21">
        <f>IF(AND(AS444=1,Y444&lt;&gt;""),Y444,0)</f>
        <v/>
      </c>
      <c r="AY444" s="22">
        <f>IF(AND(AS444=1,AH444&lt;&gt;""),AH444,0)</f>
        <v/>
      </c>
      <c r="AZ444" s="22">
        <f>IF(AS444=1,SUM(AE444:AF444),0)</f>
        <v/>
      </c>
      <c r="BA444" s="22">
        <f>IF(AND(AS444=1,AC444="Hors forfait"),AY444,0)</f>
        <v/>
      </c>
      <c r="BB444" s="7">
        <f>IF(AND(AS444=1,AK444&lt;&gt;""),1,0)</f>
        <v/>
      </c>
      <c r="BC444" s="7">
        <f>IF(AND(BB444=1,AK444="Oui"),1,0)</f>
        <v/>
      </c>
      <c r="BD444" s="7">
        <f>IF(AND(AS444=1,AL444&lt;&gt;""),1,0)</f>
        <v/>
      </c>
      <c r="BE444" s="7">
        <f>IF(AND(BD444=1,AL444="Oui"),1,0)</f>
        <v/>
      </c>
      <c r="BF444" s="7">
        <f>IF(AND(AQ444=1,AM444="Non"),1,0)</f>
        <v/>
      </c>
      <c r="BG444" s="21">
        <f>IF(AND(BF444=1,Z444&lt;&gt;""),Z444,0)</f>
        <v/>
      </c>
      <c r="BH444" s="7">
        <f>IF(AND(BF444=1,AN444="Oui"),1,0)</f>
        <v/>
      </c>
      <c r="BI444" s="7">
        <f>IF(AS444=1,N444,"")</f>
        <v/>
      </c>
      <c r="BJ444" s="7">
        <f>IF(BF444=1,N444,"")</f>
        <v/>
      </c>
      <c r="BK444" s="7">
        <f>IF(BF444=1,M444,"")</f>
        <v/>
      </c>
      <c r="BL444" s="7">
        <f>IF(AR444=1,D444&amp;" | "&amp;J444,"")</f>
        <v/>
      </c>
      <c r="BM444" s="7">
        <f>IF(AND(AR444=1,AL444="Non"),D444,"")</f>
        <v/>
      </c>
      <c r="BN444" s="7">
        <f>IF(OR(AO444="",AO444="OK"),0,1)</f>
        <v/>
      </c>
    </row>
    <row r="445" ht="18" customHeight="1">
      <c r="A445" s="7" t="n"/>
      <c r="B445" s="7" t="n"/>
      <c r="C445" s="7" t="n"/>
      <c r="D445" s="7" t="n"/>
      <c r="E445" s="7" t="n"/>
      <c r="F445" s="7" t="n"/>
      <c r="G445" s="7" t="n"/>
      <c r="H445" s="7" t="n"/>
      <c r="I445" s="7" t="n"/>
      <c r="J445" s="7" t="n"/>
      <c r="K445" s="7" t="n"/>
      <c r="L445" s="7" t="n"/>
      <c r="M445" s="7" t="n"/>
      <c r="N445" s="7" t="n"/>
      <c r="O445" s="7" t="n"/>
      <c r="P445" s="7" t="n"/>
      <c r="Q445" s="7" t="n"/>
      <c r="R445" s="20" t="n"/>
      <c r="S445" s="16" t="n"/>
      <c r="T445" s="20" t="n"/>
      <c r="U445" s="20" t="n"/>
      <c r="V445" s="16" t="n"/>
      <c r="W445" s="16" t="n"/>
      <c r="X445" s="21" t="n"/>
      <c r="Y445" s="21" t="n"/>
      <c r="Z445" s="21" t="n"/>
      <c r="AA445" s="21" t="n"/>
      <c r="AB445" s="21" t="n"/>
      <c r="AC445" s="7" t="n"/>
      <c r="AD445" s="7" t="n"/>
      <c r="AE445" s="22" t="n"/>
      <c r="AF445" s="22" t="n"/>
      <c r="AG445" s="22" t="n"/>
      <c r="AH445" s="22">
        <f>IF(A445="","",SUM(AE445:AG445))</f>
        <v/>
      </c>
      <c r="AI445" s="21">
        <f>IF(AND(R445&lt;&gt;"",T445&lt;&gt;""),(T445-R445)*24,"")</f>
        <v/>
      </c>
      <c r="AJ445" s="21">
        <f>IF(AND(R445&lt;&gt;"",U445&lt;&gt;""),(U445-R445)*24,"")</f>
        <v/>
      </c>
      <c r="AK445" s="7">
        <f>IF(OR(AA445="",AI445=""),"",IF(AI445&lt;=AA445,"Oui","Non"))</f>
        <v/>
      </c>
      <c r="AL445" s="7">
        <f>IF(OR(AB445="",AJ445=""),"",IF(AJ445&lt;=AB445,"Oui","Non"))</f>
        <v/>
      </c>
      <c r="AM445" s="7">
        <f>IF(A445="","",IF(OR(N445="Réalisé",N445="Clôturé"),"Oui","Non"))</f>
        <v/>
      </c>
      <c r="AN445" s="7">
        <f>IF(AM445="","",IF(AND(AM445="Non",S445&lt;&gt;"",S445&lt;'Tableau de bord'!$C$7),"Oui","Non"))</f>
        <v/>
      </c>
      <c r="AO445" s="7">
        <f>IF(A445="","",IF(COUNTIF($A$5:$A$504,A445)&gt;1,"N° d’OT en double",IF(COUNTIF('Sites et équipements'!$D$5:$D$204,F445)=0,"Code installation inconnu",IF(OR(D445="",J445="",N445="",M445=""),"Champ obligatoire manquant",IF(AND(R445="",S445=""),"Date de demande ou planifiée manquante",IF(AND(AM445="Oui",V445=""),"Date de réalisation manquante",IF(AND(N445="Clôturé",W445=""),"Date de clôture manquante",IF(OR(AND(T445&lt;&gt;"",R445&lt;&gt;"",T445&lt;R445),AND(U445&lt;&gt;"",T445&lt;&gt;"",U445&lt;T445)),"Chronologie incohérente",IF(AND(Q445="Oui",U445=""),"Rétablissement non daté","OK")))))))))</f>
        <v/>
      </c>
      <c r="AP445" s="16">
        <f>IF(R445&lt;&gt;"",R445,IF(S445&lt;&gt;"",S445,""))</f>
        <v/>
      </c>
      <c r="AQ445" s="7">
        <f>IF(AND(A445&lt;&gt;"",OR('Tableau de bord'!$C$9="",D445='Tableau de bord'!$C$9),OR('Tableau de bord'!$C$10="",E445='Tableau de bord'!$C$10),OR('Tableau de bord'!$C$11="",G445='Tableau de bord'!$C$11),OR('Tableau de bord'!$C$12="",H445='Tableau de bord'!$C$12),OR('Tableau de bord'!$C$13="",J445='Tableau de bord'!$C$13),OR('Tableau de bord'!$C$14="",N445='Tableau de bord'!$C$14),OR('Tableau de bord'!$C$15="",M445='Tableau de bord'!$C$15),OR('Tableau de bord'!$C$16="",O445='Tableau de bord'!$C$16),OR('Tableau de bord'!$C$17="",AD445='Tableau de bord'!$C$17)),1,0)</f>
        <v/>
      </c>
      <c r="AR445" s="7">
        <f>IF(AND(A445&lt;&gt;"",AP445&lt;&gt;""),IF(AND(AP445&gt;='Tableau de bord'!$C$5,AP445&lt;'Tableau de bord'!$C$6+1),1,0),0)</f>
        <v/>
      </c>
      <c r="AS445" s="7">
        <f>IF(AND(AQ445=1,AR445=1),1,0)</f>
        <v/>
      </c>
      <c r="AT445" s="7">
        <f>IF(AND(AS445=1,J445="Corrective"),1,0)</f>
        <v/>
      </c>
      <c r="AU445" s="7">
        <f>IF(AND(AS445=1,J445="Préventive"),1,0)</f>
        <v/>
      </c>
      <c r="AV445" s="7">
        <f>IF(AND(AS445=1,Q445="Oui"),1,0)</f>
        <v/>
      </c>
      <c r="AW445" s="21">
        <f>IF(AND(AV445=1,AJ445&lt;&gt;""),AJ445,0)</f>
        <v/>
      </c>
      <c r="AX445" s="21">
        <f>IF(AND(AS445=1,Y445&lt;&gt;""),Y445,0)</f>
        <v/>
      </c>
      <c r="AY445" s="22">
        <f>IF(AND(AS445=1,AH445&lt;&gt;""),AH445,0)</f>
        <v/>
      </c>
      <c r="AZ445" s="22">
        <f>IF(AS445=1,SUM(AE445:AF445),0)</f>
        <v/>
      </c>
      <c r="BA445" s="22">
        <f>IF(AND(AS445=1,AC445="Hors forfait"),AY445,0)</f>
        <v/>
      </c>
      <c r="BB445" s="7">
        <f>IF(AND(AS445=1,AK445&lt;&gt;""),1,0)</f>
        <v/>
      </c>
      <c r="BC445" s="7">
        <f>IF(AND(BB445=1,AK445="Oui"),1,0)</f>
        <v/>
      </c>
      <c r="BD445" s="7">
        <f>IF(AND(AS445=1,AL445&lt;&gt;""),1,0)</f>
        <v/>
      </c>
      <c r="BE445" s="7">
        <f>IF(AND(BD445=1,AL445="Oui"),1,0)</f>
        <v/>
      </c>
      <c r="BF445" s="7">
        <f>IF(AND(AQ445=1,AM445="Non"),1,0)</f>
        <v/>
      </c>
      <c r="BG445" s="21">
        <f>IF(AND(BF445=1,Z445&lt;&gt;""),Z445,0)</f>
        <v/>
      </c>
      <c r="BH445" s="7">
        <f>IF(AND(BF445=1,AN445="Oui"),1,0)</f>
        <v/>
      </c>
      <c r="BI445" s="7">
        <f>IF(AS445=1,N445,"")</f>
        <v/>
      </c>
      <c r="BJ445" s="7">
        <f>IF(BF445=1,N445,"")</f>
        <v/>
      </c>
      <c r="BK445" s="7">
        <f>IF(BF445=1,M445,"")</f>
        <v/>
      </c>
      <c r="BL445" s="7">
        <f>IF(AR445=1,D445&amp;" | "&amp;J445,"")</f>
        <v/>
      </c>
      <c r="BM445" s="7">
        <f>IF(AND(AR445=1,AL445="Non"),D445,"")</f>
        <v/>
      </c>
      <c r="BN445" s="7">
        <f>IF(OR(AO445="",AO445="OK"),0,1)</f>
        <v/>
      </c>
    </row>
    <row r="446" ht="18" customHeight="1">
      <c r="A446" s="7" t="n"/>
      <c r="B446" s="7" t="n"/>
      <c r="C446" s="7" t="n"/>
      <c r="D446" s="7" t="n"/>
      <c r="E446" s="7" t="n"/>
      <c r="F446" s="7" t="n"/>
      <c r="G446" s="7" t="n"/>
      <c r="H446" s="7" t="n"/>
      <c r="I446" s="7" t="n"/>
      <c r="J446" s="7" t="n"/>
      <c r="K446" s="7" t="n"/>
      <c r="L446" s="7" t="n"/>
      <c r="M446" s="7" t="n"/>
      <c r="N446" s="7" t="n"/>
      <c r="O446" s="7" t="n"/>
      <c r="P446" s="7" t="n"/>
      <c r="Q446" s="7" t="n"/>
      <c r="R446" s="20" t="n"/>
      <c r="S446" s="16" t="n"/>
      <c r="T446" s="20" t="n"/>
      <c r="U446" s="20" t="n"/>
      <c r="V446" s="16" t="n"/>
      <c r="W446" s="16" t="n"/>
      <c r="X446" s="21" t="n"/>
      <c r="Y446" s="21" t="n"/>
      <c r="Z446" s="21" t="n"/>
      <c r="AA446" s="21" t="n"/>
      <c r="AB446" s="21" t="n"/>
      <c r="AC446" s="7" t="n"/>
      <c r="AD446" s="7" t="n"/>
      <c r="AE446" s="22" t="n"/>
      <c r="AF446" s="22" t="n"/>
      <c r="AG446" s="22" t="n"/>
      <c r="AH446" s="22">
        <f>IF(A446="","",SUM(AE446:AG446))</f>
        <v/>
      </c>
      <c r="AI446" s="21">
        <f>IF(AND(R446&lt;&gt;"",T446&lt;&gt;""),(T446-R446)*24,"")</f>
        <v/>
      </c>
      <c r="AJ446" s="21">
        <f>IF(AND(R446&lt;&gt;"",U446&lt;&gt;""),(U446-R446)*24,"")</f>
        <v/>
      </c>
      <c r="AK446" s="7">
        <f>IF(OR(AA446="",AI446=""),"",IF(AI446&lt;=AA446,"Oui","Non"))</f>
        <v/>
      </c>
      <c r="AL446" s="7">
        <f>IF(OR(AB446="",AJ446=""),"",IF(AJ446&lt;=AB446,"Oui","Non"))</f>
        <v/>
      </c>
      <c r="AM446" s="7">
        <f>IF(A446="","",IF(OR(N446="Réalisé",N446="Clôturé"),"Oui","Non"))</f>
        <v/>
      </c>
      <c r="AN446" s="7">
        <f>IF(AM446="","",IF(AND(AM446="Non",S446&lt;&gt;"",S446&lt;'Tableau de bord'!$C$7),"Oui","Non"))</f>
        <v/>
      </c>
      <c r="AO446" s="7">
        <f>IF(A446="","",IF(COUNTIF($A$5:$A$504,A446)&gt;1,"N° d’OT en double",IF(COUNTIF('Sites et équipements'!$D$5:$D$204,F446)=0,"Code installation inconnu",IF(OR(D446="",J446="",N446="",M446=""),"Champ obligatoire manquant",IF(AND(R446="",S446=""),"Date de demande ou planifiée manquante",IF(AND(AM446="Oui",V446=""),"Date de réalisation manquante",IF(AND(N446="Clôturé",W446=""),"Date de clôture manquante",IF(OR(AND(T446&lt;&gt;"",R446&lt;&gt;"",T446&lt;R446),AND(U446&lt;&gt;"",T446&lt;&gt;"",U446&lt;T446)),"Chronologie incohérente",IF(AND(Q446="Oui",U446=""),"Rétablissement non daté","OK")))))))))</f>
        <v/>
      </c>
      <c r="AP446" s="16">
        <f>IF(R446&lt;&gt;"",R446,IF(S446&lt;&gt;"",S446,""))</f>
        <v/>
      </c>
      <c r="AQ446" s="7">
        <f>IF(AND(A446&lt;&gt;"",OR('Tableau de bord'!$C$9="",D446='Tableau de bord'!$C$9),OR('Tableau de bord'!$C$10="",E446='Tableau de bord'!$C$10),OR('Tableau de bord'!$C$11="",G446='Tableau de bord'!$C$11),OR('Tableau de bord'!$C$12="",H446='Tableau de bord'!$C$12),OR('Tableau de bord'!$C$13="",J446='Tableau de bord'!$C$13),OR('Tableau de bord'!$C$14="",N446='Tableau de bord'!$C$14),OR('Tableau de bord'!$C$15="",M446='Tableau de bord'!$C$15),OR('Tableau de bord'!$C$16="",O446='Tableau de bord'!$C$16),OR('Tableau de bord'!$C$17="",AD446='Tableau de bord'!$C$17)),1,0)</f>
        <v/>
      </c>
      <c r="AR446" s="7">
        <f>IF(AND(A446&lt;&gt;"",AP446&lt;&gt;""),IF(AND(AP446&gt;='Tableau de bord'!$C$5,AP446&lt;'Tableau de bord'!$C$6+1),1,0),0)</f>
        <v/>
      </c>
      <c r="AS446" s="7">
        <f>IF(AND(AQ446=1,AR446=1),1,0)</f>
        <v/>
      </c>
      <c r="AT446" s="7">
        <f>IF(AND(AS446=1,J446="Corrective"),1,0)</f>
        <v/>
      </c>
      <c r="AU446" s="7">
        <f>IF(AND(AS446=1,J446="Préventive"),1,0)</f>
        <v/>
      </c>
      <c r="AV446" s="7">
        <f>IF(AND(AS446=1,Q446="Oui"),1,0)</f>
        <v/>
      </c>
      <c r="AW446" s="21">
        <f>IF(AND(AV446=1,AJ446&lt;&gt;""),AJ446,0)</f>
        <v/>
      </c>
      <c r="AX446" s="21">
        <f>IF(AND(AS446=1,Y446&lt;&gt;""),Y446,0)</f>
        <v/>
      </c>
      <c r="AY446" s="22">
        <f>IF(AND(AS446=1,AH446&lt;&gt;""),AH446,0)</f>
        <v/>
      </c>
      <c r="AZ446" s="22">
        <f>IF(AS446=1,SUM(AE446:AF446),0)</f>
        <v/>
      </c>
      <c r="BA446" s="22">
        <f>IF(AND(AS446=1,AC446="Hors forfait"),AY446,0)</f>
        <v/>
      </c>
      <c r="BB446" s="7">
        <f>IF(AND(AS446=1,AK446&lt;&gt;""),1,0)</f>
        <v/>
      </c>
      <c r="BC446" s="7">
        <f>IF(AND(BB446=1,AK446="Oui"),1,0)</f>
        <v/>
      </c>
      <c r="BD446" s="7">
        <f>IF(AND(AS446=1,AL446&lt;&gt;""),1,0)</f>
        <v/>
      </c>
      <c r="BE446" s="7">
        <f>IF(AND(BD446=1,AL446="Oui"),1,0)</f>
        <v/>
      </c>
      <c r="BF446" s="7">
        <f>IF(AND(AQ446=1,AM446="Non"),1,0)</f>
        <v/>
      </c>
      <c r="BG446" s="21">
        <f>IF(AND(BF446=1,Z446&lt;&gt;""),Z446,0)</f>
        <v/>
      </c>
      <c r="BH446" s="7">
        <f>IF(AND(BF446=1,AN446="Oui"),1,0)</f>
        <v/>
      </c>
      <c r="BI446" s="7">
        <f>IF(AS446=1,N446,"")</f>
        <v/>
      </c>
      <c r="BJ446" s="7">
        <f>IF(BF446=1,N446,"")</f>
        <v/>
      </c>
      <c r="BK446" s="7">
        <f>IF(BF446=1,M446,"")</f>
        <v/>
      </c>
      <c r="BL446" s="7">
        <f>IF(AR446=1,D446&amp;" | "&amp;J446,"")</f>
        <v/>
      </c>
      <c r="BM446" s="7">
        <f>IF(AND(AR446=1,AL446="Non"),D446,"")</f>
        <v/>
      </c>
      <c r="BN446" s="7">
        <f>IF(OR(AO446="",AO446="OK"),0,1)</f>
        <v/>
      </c>
    </row>
    <row r="447" ht="18" customHeight="1">
      <c r="A447" s="7" t="n"/>
      <c r="B447" s="7" t="n"/>
      <c r="C447" s="7" t="n"/>
      <c r="D447" s="7" t="n"/>
      <c r="E447" s="7" t="n"/>
      <c r="F447" s="7" t="n"/>
      <c r="G447" s="7" t="n"/>
      <c r="H447" s="7" t="n"/>
      <c r="I447" s="7" t="n"/>
      <c r="J447" s="7" t="n"/>
      <c r="K447" s="7" t="n"/>
      <c r="L447" s="7" t="n"/>
      <c r="M447" s="7" t="n"/>
      <c r="N447" s="7" t="n"/>
      <c r="O447" s="7" t="n"/>
      <c r="P447" s="7" t="n"/>
      <c r="Q447" s="7" t="n"/>
      <c r="R447" s="20" t="n"/>
      <c r="S447" s="16" t="n"/>
      <c r="T447" s="20" t="n"/>
      <c r="U447" s="20" t="n"/>
      <c r="V447" s="16" t="n"/>
      <c r="W447" s="16" t="n"/>
      <c r="X447" s="21" t="n"/>
      <c r="Y447" s="21" t="n"/>
      <c r="Z447" s="21" t="n"/>
      <c r="AA447" s="21" t="n"/>
      <c r="AB447" s="21" t="n"/>
      <c r="AC447" s="7" t="n"/>
      <c r="AD447" s="7" t="n"/>
      <c r="AE447" s="22" t="n"/>
      <c r="AF447" s="22" t="n"/>
      <c r="AG447" s="22" t="n"/>
      <c r="AH447" s="22">
        <f>IF(A447="","",SUM(AE447:AG447))</f>
        <v/>
      </c>
      <c r="AI447" s="21">
        <f>IF(AND(R447&lt;&gt;"",T447&lt;&gt;""),(T447-R447)*24,"")</f>
        <v/>
      </c>
      <c r="AJ447" s="21">
        <f>IF(AND(R447&lt;&gt;"",U447&lt;&gt;""),(U447-R447)*24,"")</f>
        <v/>
      </c>
      <c r="AK447" s="7">
        <f>IF(OR(AA447="",AI447=""),"",IF(AI447&lt;=AA447,"Oui","Non"))</f>
        <v/>
      </c>
      <c r="AL447" s="7">
        <f>IF(OR(AB447="",AJ447=""),"",IF(AJ447&lt;=AB447,"Oui","Non"))</f>
        <v/>
      </c>
      <c r="AM447" s="7">
        <f>IF(A447="","",IF(OR(N447="Réalisé",N447="Clôturé"),"Oui","Non"))</f>
        <v/>
      </c>
      <c r="AN447" s="7">
        <f>IF(AM447="","",IF(AND(AM447="Non",S447&lt;&gt;"",S447&lt;'Tableau de bord'!$C$7),"Oui","Non"))</f>
        <v/>
      </c>
      <c r="AO447" s="7">
        <f>IF(A447="","",IF(COUNTIF($A$5:$A$504,A447)&gt;1,"N° d’OT en double",IF(COUNTIF('Sites et équipements'!$D$5:$D$204,F447)=0,"Code installation inconnu",IF(OR(D447="",J447="",N447="",M447=""),"Champ obligatoire manquant",IF(AND(R447="",S447=""),"Date de demande ou planifiée manquante",IF(AND(AM447="Oui",V447=""),"Date de réalisation manquante",IF(AND(N447="Clôturé",W447=""),"Date de clôture manquante",IF(OR(AND(T447&lt;&gt;"",R447&lt;&gt;"",T447&lt;R447),AND(U447&lt;&gt;"",T447&lt;&gt;"",U447&lt;T447)),"Chronologie incohérente",IF(AND(Q447="Oui",U447=""),"Rétablissement non daté","OK")))))))))</f>
        <v/>
      </c>
      <c r="AP447" s="16">
        <f>IF(R447&lt;&gt;"",R447,IF(S447&lt;&gt;"",S447,""))</f>
        <v/>
      </c>
      <c r="AQ447" s="7">
        <f>IF(AND(A447&lt;&gt;"",OR('Tableau de bord'!$C$9="",D447='Tableau de bord'!$C$9),OR('Tableau de bord'!$C$10="",E447='Tableau de bord'!$C$10),OR('Tableau de bord'!$C$11="",G447='Tableau de bord'!$C$11),OR('Tableau de bord'!$C$12="",H447='Tableau de bord'!$C$12),OR('Tableau de bord'!$C$13="",J447='Tableau de bord'!$C$13),OR('Tableau de bord'!$C$14="",N447='Tableau de bord'!$C$14),OR('Tableau de bord'!$C$15="",M447='Tableau de bord'!$C$15),OR('Tableau de bord'!$C$16="",O447='Tableau de bord'!$C$16),OR('Tableau de bord'!$C$17="",AD447='Tableau de bord'!$C$17)),1,0)</f>
        <v/>
      </c>
      <c r="AR447" s="7">
        <f>IF(AND(A447&lt;&gt;"",AP447&lt;&gt;""),IF(AND(AP447&gt;='Tableau de bord'!$C$5,AP447&lt;'Tableau de bord'!$C$6+1),1,0),0)</f>
        <v/>
      </c>
      <c r="AS447" s="7">
        <f>IF(AND(AQ447=1,AR447=1),1,0)</f>
        <v/>
      </c>
      <c r="AT447" s="7">
        <f>IF(AND(AS447=1,J447="Corrective"),1,0)</f>
        <v/>
      </c>
      <c r="AU447" s="7">
        <f>IF(AND(AS447=1,J447="Préventive"),1,0)</f>
        <v/>
      </c>
      <c r="AV447" s="7">
        <f>IF(AND(AS447=1,Q447="Oui"),1,0)</f>
        <v/>
      </c>
      <c r="AW447" s="21">
        <f>IF(AND(AV447=1,AJ447&lt;&gt;""),AJ447,0)</f>
        <v/>
      </c>
      <c r="AX447" s="21">
        <f>IF(AND(AS447=1,Y447&lt;&gt;""),Y447,0)</f>
        <v/>
      </c>
      <c r="AY447" s="22">
        <f>IF(AND(AS447=1,AH447&lt;&gt;""),AH447,0)</f>
        <v/>
      </c>
      <c r="AZ447" s="22">
        <f>IF(AS447=1,SUM(AE447:AF447),0)</f>
        <v/>
      </c>
      <c r="BA447" s="22">
        <f>IF(AND(AS447=1,AC447="Hors forfait"),AY447,0)</f>
        <v/>
      </c>
      <c r="BB447" s="7">
        <f>IF(AND(AS447=1,AK447&lt;&gt;""),1,0)</f>
        <v/>
      </c>
      <c r="BC447" s="7">
        <f>IF(AND(BB447=1,AK447="Oui"),1,0)</f>
        <v/>
      </c>
      <c r="BD447" s="7">
        <f>IF(AND(AS447=1,AL447&lt;&gt;""),1,0)</f>
        <v/>
      </c>
      <c r="BE447" s="7">
        <f>IF(AND(BD447=1,AL447="Oui"),1,0)</f>
        <v/>
      </c>
      <c r="BF447" s="7">
        <f>IF(AND(AQ447=1,AM447="Non"),1,0)</f>
        <v/>
      </c>
      <c r="BG447" s="21">
        <f>IF(AND(BF447=1,Z447&lt;&gt;""),Z447,0)</f>
        <v/>
      </c>
      <c r="BH447" s="7">
        <f>IF(AND(BF447=1,AN447="Oui"),1,0)</f>
        <v/>
      </c>
      <c r="BI447" s="7">
        <f>IF(AS447=1,N447,"")</f>
        <v/>
      </c>
      <c r="BJ447" s="7">
        <f>IF(BF447=1,N447,"")</f>
        <v/>
      </c>
      <c r="BK447" s="7">
        <f>IF(BF447=1,M447,"")</f>
        <v/>
      </c>
      <c r="BL447" s="7">
        <f>IF(AR447=1,D447&amp;" | "&amp;J447,"")</f>
        <v/>
      </c>
      <c r="BM447" s="7">
        <f>IF(AND(AR447=1,AL447="Non"),D447,"")</f>
        <v/>
      </c>
      <c r="BN447" s="7">
        <f>IF(OR(AO447="",AO447="OK"),0,1)</f>
        <v/>
      </c>
    </row>
    <row r="448" ht="18" customHeight="1">
      <c r="A448" s="7" t="n"/>
      <c r="B448" s="7" t="n"/>
      <c r="C448" s="7" t="n"/>
      <c r="D448" s="7" t="n"/>
      <c r="E448" s="7" t="n"/>
      <c r="F448" s="7" t="n"/>
      <c r="G448" s="7" t="n"/>
      <c r="H448" s="7" t="n"/>
      <c r="I448" s="7" t="n"/>
      <c r="J448" s="7" t="n"/>
      <c r="K448" s="7" t="n"/>
      <c r="L448" s="7" t="n"/>
      <c r="M448" s="7" t="n"/>
      <c r="N448" s="7" t="n"/>
      <c r="O448" s="7" t="n"/>
      <c r="P448" s="7" t="n"/>
      <c r="Q448" s="7" t="n"/>
      <c r="R448" s="20" t="n"/>
      <c r="S448" s="16" t="n"/>
      <c r="T448" s="20" t="n"/>
      <c r="U448" s="20" t="n"/>
      <c r="V448" s="16" t="n"/>
      <c r="W448" s="16" t="n"/>
      <c r="X448" s="21" t="n"/>
      <c r="Y448" s="21" t="n"/>
      <c r="Z448" s="21" t="n"/>
      <c r="AA448" s="21" t="n"/>
      <c r="AB448" s="21" t="n"/>
      <c r="AC448" s="7" t="n"/>
      <c r="AD448" s="7" t="n"/>
      <c r="AE448" s="22" t="n"/>
      <c r="AF448" s="22" t="n"/>
      <c r="AG448" s="22" t="n"/>
      <c r="AH448" s="22">
        <f>IF(A448="","",SUM(AE448:AG448))</f>
        <v/>
      </c>
      <c r="AI448" s="21">
        <f>IF(AND(R448&lt;&gt;"",T448&lt;&gt;""),(T448-R448)*24,"")</f>
        <v/>
      </c>
      <c r="AJ448" s="21">
        <f>IF(AND(R448&lt;&gt;"",U448&lt;&gt;""),(U448-R448)*24,"")</f>
        <v/>
      </c>
      <c r="AK448" s="7">
        <f>IF(OR(AA448="",AI448=""),"",IF(AI448&lt;=AA448,"Oui","Non"))</f>
        <v/>
      </c>
      <c r="AL448" s="7">
        <f>IF(OR(AB448="",AJ448=""),"",IF(AJ448&lt;=AB448,"Oui","Non"))</f>
        <v/>
      </c>
      <c r="AM448" s="7">
        <f>IF(A448="","",IF(OR(N448="Réalisé",N448="Clôturé"),"Oui","Non"))</f>
        <v/>
      </c>
      <c r="AN448" s="7">
        <f>IF(AM448="","",IF(AND(AM448="Non",S448&lt;&gt;"",S448&lt;'Tableau de bord'!$C$7),"Oui","Non"))</f>
        <v/>
      </c>
      <c r="AO448" s="7">
        <f>IF(A448="","",IF(COUNTIF($A$5:$A$504,A448)&gt;1,"N° d’OT en double",IF(COUNTIF('Sites et équipements'!$D$5:$D$204,F448)=0,"Code installation inconnu",IF(OR(D448="",J448="",N448="",M448=""),"Champ obligatoire manquant",IF(AND(R448="",S448=""),"Date de demande ou planifiée manquante",IF(AND(AM448="Oui",V448=""),"Date de réalisation manquante",IF(AND(N448="Clôturé",W448=""),"Date de clôture manquante",IF(OR(AND(T448&lt;&gt;"",R448&lt;&gt;"",T448&lt;R448),AND(U448&lt;&gt;"",T448&lt;&gt;"",U448&lt;T448)),"Chronologie incohérente",IF(AND(Q448="Oui",U448=""),"Rétablissement non daté","OK")))))))))</f>
        <v/>
      </c>
      <c r="AP448" s="16">
        <f>IF(R448&lt;&gt;"",R448,IF(S448&lt;&gt;"",S448,""))</f>
        <v/>
      </c>
      <c r="AQ448" s="7">
        <f>IF(AND(A448&lt;&gt;"",OR('Tableau de bord'!$C$9="",D448='Tableau de bord'!$C$9),OR('Tableau de bord'!$C$10="",E448='Tableau de bord'!$C$10),OR('Tableau de bord'!$C$11="",G448='Tableau de bord'!$C$11),OR('Tableau de bord'!$C$12="",H448='Tableau de bord'!$C$12),OR('Tableau de bord'!$C$13="",J448='Tableau de bord'!$C$13),OR('Tableau de bord'!$C$14="",N448='Tableau de bord'!$C$14),OR('Tableau de bord'!$C$15="",M448='Tableau de bord'!$C$15),OR('Tableau de bord'!$C$16="",O448='Tableau de bord'!$C$16),OR('Tableau de bord'!$C$17="",AD448='Tableau de bord'!$C$17)),1,0)</f>
        <v/>
      </c>
      <c r="AR448" s="7">
        <f>IF(AND(A448&lt;&gt;"",AP448&lt;&gt;""),IF(AND(AP448&gt;='Tableau de bord'!$C$5,AP448&lt;'Tableau de bord'!$C$6+1),1,0),0)</f>
        <v/>
      </c>
      <c r="AS448" s="7">
        <f>IF(AND(AQ448=1,AR448=1),1,0)</f>
        <v/>
      </c>
      <c r="AT448" s="7">
        <f>IF(AND(AS448=1,J448="Corrective"),1,0)</f>
        <v/>
      </c>
      <c r="AU448" s="7">
        <f>IF(AND(AS448=1,J448="Préventive"),1,0)</f>
        <v/>
      </c>
      <c r="AV448" s="7">
        <f>IF(AND(AS448=1,Q448="Oui"),1,0)</f>
        <v/>
      </c>
      <c r="AW448" s="21">
        <f>IF(AND(AV448=1,AJ448&lt;&gt;""),AJ448,0)</f>
        <v/>
      </c>
      <c r="AX448" s="21">
        <f>IF(AND(AS448=1,Y448&lt;&gt;""),Y448,0)</f>
        <v/>
      </c>
      <c r="AY448" s="22">
        <f>IF(AND(AS448=1,AH448&lt;&gt;""),AH448,0)</f>
        <v/>
      </c>
      <c r="AZ448" s="22">
        <f>IF(AS448=1,SUM(AE448:AF448),0)</f>
        <v/>
      </c>
      <c r="BA448" s="22">
        <f>IF(AND(AS448=1,AC448="Hors forfait"),AY448,0)</f>
        <v/>
      </c>
      <c r="BB448" s="7">
        <f>IF(AND(AS448=1,AK448&lt;&gt;""),1,0)</f>
        <v/>
      </c>
      <c r="BC448" s="7">
        <f>IF(AND(BB448=1,AK448="Oui"),1,0)</f>
        <v/>
      </c>
      <c r="BD448" s="7">
        <f>IF(AND(AS448=1,AL448&lt;&gt;""),1,0)</f>
        <v/>
      </c>
      <c r="BE448" s="7">
        <f>IF(AND(BD448=1,AL448="Oui"),1,0)</f>
        <v/>
      </c>
      <c r="BF448" s="7">
        <f>IF(AND(AQ448=1,AM448="Non"),1,0)</f>
        <v/>
      </c>
      <c r="BG448" s="21">
        <f>IF(AND(BF448=1,Z448&lt;&gt;""),Z448,0)</f>
        <v/>
      </c>
      <c r="BH448" s="7">
        <f>IF(AND(BF448=1,AN448="Oui"),1,0)</f>
        <v/>
      </c>
      <c r="BI448" s="7">
        <f>IF(AS448=1,N448,"")</f>
        <v/>
      </c>
      <c r="BJ448" s="7">
        <f>IF(BF448=1,N448,"")</f>
        <v/>
      </c>
      <c r="BK448" s="7">
        <f>IF(BF448=1,M448,"")</f>
        <v/>
      </c>
      <c r="BL448" s="7">
        <f>IF(AR448=1,D448&amp;" | "&amp;J448,"")</f>
        <v/>
      </c>
      <c r="BM448" s="7">
        <f>IF(AND(AR448=1,AL448="Non"),D448,"")</f>
        <v/>
      </c>
      <c r="BN448" s="7">
        <f>IF(OR(AO448="",AO448="OK"),0,1)</f>
        <v/>
      </c>
    </row>
    <row r="449" ht="18" customHeight="1">
      <c r="A449" s="7" t="n"/>
      <c r="B449" s="7" t="n"/>
      <c r="C449" s="7" t="n"/>
      <c r="D449" s="7" t="n"/>
      <c r="E449" s="7" t="n"/>
      <c r="F449" s="7" t="n"/>
      <c r="G449" s="7" t="n"/>
      <c r="H449" s="7" t="n"/>
      <c r="I449" s="7" t="n"/>
      <c r="J449" s="7" t="n"/>
      <c r="K449" s="7" t="n"/>
      <c r="L449" s="7" t="n"/>
      <c r="M449" s="7" t="n"/>
      <c r="N449" s="7" t="n"/>
      <c r="O449" s="7" t="n"/>
      <c r="P449" s="7" t="n"/>
      <c r="Q449" s="7" t="n"/>
      <c r="R449" s="20" t="n"/>
      <c r="S449" s="16" t="n"/>
      <c r="T449" s="20" t="n"/>
      <c r="U449" s="20" t="n"/>
      <c r="V449" s="16" t="n"/>
      <c r="W449" s="16" t="n"/>
      <c r="X449" s="21" t="n"/>
      <c r="Y449" s="21" t="n"/>
      <c r="Z449" s="21" t="n"/>
      <c r="AA449" s="21" t="n"/>
      <c r="AB449" s="21" t="n"/>
      <c r="AC449" s="7" t="n"/>
      <c r="AD449" s="7" t="n"/>
      <c r="AE449" s="22" t="n"/>
      <c r="AF449" s="22" t="n"/>
      <c r="AG449" s="22" t="n"/>
      <c r="AH449" s="22">
        <f>IF(A449="","",SUM(AE449:AG449))</f>
        <v/>
      </c>
      <c r="AI449" s="21">
        <f>IF(AND(R449&lt;&gt;"",T449&lt;&gt;""),(T449-R449)*24,"")</f>
        <v/>
      </c>
      <c r="AJ449" s="21">
        <f>IF(AND(R449&lt;&gt;"",U449&lt;&gt;""),(U449-R449)*24,"")</f>
        <v/>
      </c>
      <c r="AK449" s="7">
        <f>IF(OR(AA449="",AI449=""),"",IF(AI449&lt;=AA449,"Oui","Non"))</f>
        <v/>
      </c>
      <c r="AL449" s="7">
        <f>IF(OR(AB449="",AJ449=""),"",IF(AJ449&lt;=AB449,"Oui","Non"))</f>
        <v/>
      </c>
      <c r="AM449" s="7">
        <f>IF(A449="","",IF(OR(N449="Réalisé",N449="Clôturé"),"Oui","Non"))</f>
        <v/>
      </c>
      <c r="AN449" s="7">
        <f>IF(AM449="","",IF(AND(AM449="Non",S449&lt;&gt;"",S449&lt;'Tableau de bord'!$C$7),"Oui","Non"))</f>
        <v/>
      </c>
      <c r="AO449" s="7">
        <f>IF(A449="","",IF(COUNTIF($A$5:$A$504,A449)&gt;1,"N° d’OT en double",IF(COUNTIF('Sites et équipements'!$D$5:$D$204,F449)=0,"Code installation inconnu",IF(OR(D449="",J449="",N449="",M449=""),"Champ obligatoire manquant",IF(AND(R449="",S449=""),"Date de demande ou planifiée manquante",IF(AND(AM449="Oui",V449=""),"Date de réalisation manquante",IF(AND(N449="Clôturé",W449=""),"Date de clôture manquante",IF(OR(AND(T449&lt;&gt;"",R449&lt;&gt;"",T449&lt;R449),AND(U449&lt;&gt;"",T449&lt;&gt;"",U449&lt;T449)),"Chronologie incohérente",IF(AND(Q449="Oui",U449=""),"Rétablissement non daté","OK")))))))))</f>
        <v/>
      </c>
      <c r="AP449" s="16">
        <f>IF(R449&lt;&gt;"",R449,IF(S449&lt;&gt;"",S449,""))</f>
        <v/>
      </c>
      <c r="AQ449" s="7">
        <f>IF(AND(A449&lt;&gt;"",OR('Tableau de bord'!$C$9="",D449='Tableau de bord'!$C$9),OR('Tableau de bord'!$C$10="",E449='Tableau de bord'!$C$10),OR('Tableau de bord'!$C$11="",G449='Tableau de bord'!$C$11),OR('Tableau de bord'!$C$12="",H449='Tableau de bord'!$C$12),OR('Tableau de bord'!$C$13="",J449='Tableau de bord'!$C$13),OR('Tableau de bord'!$C$14="",N449='Tableau de bord'!$C$14),OR('Tableau de bord'!$C$15="",M449='Tableau de bord'!$C$15),OR('Tableau de bord'!$C$16="",O449='Tableau de bord'!$C$16),OR('Tableau de bord'!$C$17="",AD449='Tableau de bord'!$C$17)),1,0)</f>
        <v/>
      </c>
      <c r="AR449" s="7">
        <f>IF(AND(A449&lt;&gt;"",AP449&lt;&gt;""),IF(AND(AP449&gt;='Tableau de bord'!$C$5,AP449&lt;'Tableau de bord'!$C$6+1),1,0),0)</f>
        <v/>
      </c>
      <c r="AS449" s="7">
        <f>IF(AND(AQ449=1,AR449=1),1,0)</f>
        <v/>
      </c>
      <c r="AT449" s="7">
        <f>IF(AND(AS449=1,J449="Corrective"),1,0)</f>
        <v/>
      </c>
      <c r="AU449" s="7">
        <f>IF(AND(AS449=1,J449="Préventive"),1,0)</f>
        <v/>
      </c>
      <c r="AV449" s="7">
        <f>IF(AND(AS449=1,Q449="Oui"),1,0)</f>
        <v/>
      </c>
      <c r="AW449" s="21">
        <f>IF(AND(AV449=1,AJ449&lt;&gt;""),AJ449,0)</f>
        <v/>
      </c>
      <c r="AX449" s="21">
        <f>IF(AND(AS449=1,Y449&lt;&gt;""),Y449,0)</f>
        <v/>
      </c>
      <c r="AY449" s="22">
        <f>IF(AND(AS449=1,AH449&lt;&gt;""),AH449,0)</f>
        <v/>
      </c>
      <c r="AZ449" s="22">
        <f>IF(AS449=1,SUM(AE449:AF449),0)</f>
        <v/>
      </c>
      <c r="BA449" s="22">
        <f>IF(AND(AS449=1,AC449="Hors forfait"),AY449,0)</f>
        <v/>
      </c>
      <c r="BB449" s="7">
        <f>IF(AND(AS449=1,AK449&lt;&gt;""),1,0)</f>
        <v/>
      </c>
      <c r="BC449" s="7">
        <f>IF(AND(BB449=1,AK449="Oui"),1,0)</f>
        <v/>
      </c>
      <c r="BD449" s="7">
        <f>IF(AND(AS449=1,AL449&lt;&gt;""),1,0)</f>
        <v/>
      </c>
      <c r="BE449" s="7">
        <f>IF(AND(BD449=1,AL449="Oui"),1,0)</f>
        <v/>
      </c>
      <c r="BF449" s="7">
        <f>IF(AND(AQ449=1,AM449="Non"),1,0)</f>
        <v/>
      </c>
      <c r="BG449" s="21">
        <f>IF(AND(BF449=1,Z449&lt;&gt;""),Z449,0)</f>
        <v/>
      </c>
      <c r="BH449" s="7">
        <f>IF(AND(BF449=1,AN449="Oui"),1,0)</f>
        <v/>
      </c>
      <c r="BI449" s="7">
        <f>IF(AS449=1,N449,"")</f>
        <v/>
      </c>
      <c r="BJ449" s="7">
        <f>IF(BF449=1,N449,"")</f>
        <v/>
      </c>
      <c r="BK449" s="7">
        <f>IF(BF449=1,M449,"")</f>
        <v/>
      </c>
      <c r="BL449" s="7">
        <f>IF(AR449=1,D449&amp;" | "&amp;J449,"")</f>
        <v/>
      </c>
      <c r="BM449" s="7">
        <f>IF(AND(AR449=1,AL449="Non"),D449,"")</f>
        <v/>
      </c>
      <c r="BN449" s="7">
        <f>IF(OR(AO449="",AO449="OK"),0,1)</f>
        <v/>
      </c>
    </row>
    <row r="450" ht="18" customHeight="1">
      <c r="A450" s="7" t="n"/>
      <c r="B450" s="7" t="n"/>
      <c r="C450" s="7" t="n"/>
      <c r="D450" s="7" t="n"/>
      <c r="E450" s="7" t="n"/>
      <c r="F450" s="7" t="n"/>
      <c r="G450" s="7" t="n"/>
      <c r="H450" s="7" t="n"/>
      <c r="I450" s="7" t="n"/>
      <c r="J450" s="7" t="n"/>
      <c r="K450" s="7" t="n"/>
      <c r="L450" s="7" t="n"/>
      <c r="M450" s="7" t="n"/>
      <c r="N450" s="7" t="n"/>
      <c r="O450" s="7" t="n"/>
      <c r="P450" s="7" t="n"/>
      <c r="Q450" s="7" t="n"/>
      <c r="R450" s="20" t="n"/>
      <c r="S450" s="16" t="n"/>
      <c r="T450" s="20" t="n"/>
      <c r="U450" s="20" t="n"/>
      <c r="V450" s="16" t="n"/>
      <c r="W450" s="16" t="n"/>
      <c r="X450" s="21" t="n"/>
      <c r="Y450" s="21" t="n"/>
      <c r="Z450" s="21" t="n"/>
      <c r="AA450" s="21" t="n"/>
      <c r="AB450" s="21" t="n"/>
      <c r="AC450" s="7" t="n"/>
      <c r="AD450" s="7" t="n"/>
      <c r="AE450" s="22" t="n"/>
      <c r="AF450" s="22" t="n"/>
      <c r="AG450" s="22" t="n"/>
      <c r="AH450" s="22">
        <f>IF(A450="","",SUM(AE450:AG450))</f>
        <v/>
      </c>
      <c r="AI450" s="21">
        <f>IF(AND(R450&lt;&gt;"",T450&lt;&gt;""),(T450-R450)*24,"")</f>
        <v/>
      </c>
      <c r="AJ450" s="21">
        <f>IF(AND(R450&lt;&gt;"",U450&lt;&gt;""),(U450-R450)*24,"")</f>
        <v/>
      </c>
      <c r="AK450" s="7">
        <f>IF(OR(AA450="",AI450=""),"",IF(AI450&lt;=AA450,"Oui","Non"))</f>
        <v/>
      </c>
      <c r="AL450" s="7">
        <f>IF(OR(AB450="",AJ450=""),"",IF(AJ450&lt;=AB450,"Oui","Non"))</f>
        <v/>
      </c>
      <c r="AM450" s="7">
        <f>IF(A450="","",IF(OR(N450="Réalisé",N450="Clôturé"),"Oui","Non"))</f>
        <v/>
      </c>
      <c r="AN450" s="7">
        <f>IF(AM450="","",IF(AND(AM450="Non",S450&lt;&gt;"",S450&lt;'Tableau de bord'!$C$7),"Oui","Non"))</f>
        <v/>
      </c>
      <c r="AO450" s="7">
        <f>IF(A450="","",IF(COUNTIF($A$5:$A$504,A450)&gt;1,"N° d’OT en double",IF(COUNTIF('Sites et équipements'!$D$5:$D$204,F450)=0,"Code installation inconnu",IF(OR(D450="",J450="",N450="",M450=""),"Champ obligatoire manquant",IF(AND(R450="",S450=""),"Date de demande ou planifiée manquante",IF(AND(AM450="Oui",V450=""),"Date de réalisation manquante",IF(AND(N450="Clôturé",W450=""),"Date de clôture manquante",IF(OR(AND(T450&lt;&gt;"",R450&lt;&gt;"",T450&lt;R450),AND(U450&lt;&gt;"",T450&lt;&gt;"",U450&lt;T450)),"Chronologie incohérente",IF(AND(Q450="Oui",U450=""),"Rétablissement non daté","OK")))))))))</f>
        <v/>
      </c>
      <c r="AP450" s="16">
        <f>IF(R450&lt;&gt;"",R450,IF(S450&lt;&gt;"",S450,""))</f>
        <v/>
      </c>
      <c r="AQ450" s="7">
        <f>IF(AND(A450&lt;&gt;"",OR('Tableau de bord'!$C$9="",D450='Tableau de bord'!$C$9),OR('Tableau de bord'!$C$10="",E450='Tableau de bord'!$C$10),OR('Tableau de bord'!$C$11="",G450='Tableau de bord'!$C$11),OR('Tableau de bord'!$C$12="",H450='Tableau de bord'!$C$12),OR('Tableau de bord'!$C$13="",J450='Tableau de bord'!$C$13),OR('Tableau de bord'!$C$14="",N450='Tableau de bord'!$C$14),OR('Tableau de bord'!$C$15="",M450='Tableau de bord'!$C$15),OR('Tableau de bord'!$C$16="",O450='Tableau de bord'!$C$16),OR('Tableau de bord'!$C$17="",AD450='Tableau de bord'!$C$17)),1,0)</f>
        <v/>
      </c>
      <c r="AR450" s="7">
        <f>IF(AND(A450&lt;&gt;"",AP450&lt;&gt;""),IF(AND(AP450&gt;='Tableau de bord'!$C$5,AP450&lt;'Tableau de bord'!$C$6+1),1,0),0)</f>
        <v/>
      </c>
      <c r="AS450" s="7">
        <f>IF(AND(AQ450=1,AR450=1),1,0)</f>
        <v/>
      </c>
      <c r="AT450" s="7">
        <f>IF(AND(AS450=1,J450="Corrective"),1,0)</f>
        <v/>
      </c>
      <c r="AU450" s="7">
        <f>IF(AND(AS450=1,J450="Préventive"),1,0)</f>
        <v/>
      </c>
      <c r="AV450" s="7">
        <f>IF(AND(AS450=1,Q450="Oui"),1,0)</f>
        <v/>
      </c>
      <c r="AW450" s="21">
        <f>IF(AND(AV450=1,AJ450&lt;&gt;""),AJ450,0)</f>
        <v/>
      </c>
      <c r="AX450" s="21">
        <f>IF(AND(AS450=1,Y450&lt;&gt;""),Y450,0)</f>
        <v/>
      </c>
      <c r="AY450" s="22">
        <f>IF(AND(AS450=1,AH450&lt;&gt;""),AH450,0)</f>
        <v/>
      </c>
      <c r="AZ450" s="22">
        <f>IF(AS450=1,SUM(AE450:AF450),0)</f>
        <v/>
      </c>
      <c r="BA450" s="22">
        <f>IF(AND(AS450=1,AC450="Hors forfait"),AY450,0)</f>
        <v/>
      </c>
      <c r="BB450" s="7">
        <f>IF(AND(AS450=1,AK450&lt;&gt;""),1,0)</f>
        <v/>
      </c>
      <c r="BC450" s="7">
        <f>IF(AND(BB450=1,AK450="Oui"),1,0)</f>
        <v/>
      </c>
      <c r="BD450" s="7">
        <f>IF(AND(AS450=1,AL450&lt;&gt;""),1,0)</f>
        <v/>
      </c>
      <c r="BE450" s="7">
        <f>IF(AND(BD450=1,AL450="Oui"),1,0)</f>
        <v/>
      </c>
      <c r="BF450" s="7">
        <f>IF(AND(AQ450=1,AM450="Non"),1,0)</f>
        <v/>
      </c>
      <c r="BG450" s="21">
        <f>IF(AND(BF450=1,Z450&lt;&gt;""),Z450,0)</f>
        <v/>
      </c>
      <c r="BH450" s="7">
        <f>IF(AND(BF450=1,AN450="Oui"),1,0)</f>
        <v/>
      </c>
      <c r="BI450" s="7">
        <f>IF(AS450=1,N450,"")</f>
        <v/>
      </c>
      <c r="BJ450" s="7">
        <f>IF(BF450=1,N450,"")</f>
        <v/>
      </c>
      <c r="BK450" s="7">
        <f>IF(BF450=1,M450,"")</f>
        <v/>
      </c>
      <c r="BL450" s="7">
        <f>IF(AR450=1,D450&amp;" | "&amp;J450,"")</f>
        <v/>
      </c>
      <c r="BM450" s="7">
        <f>IF(AND(AR450=1,AL450="Non"),D450,"")</f>
        <v/>
      </c>
      <c r="BN450" s="7">
        <f>IF(OR(AO450="",AO450="OK"),0,1)</f>
        <v/>
      </c>
    </row>
    <row r="451" ht="18" customHeight="1">
      <c r="A451" s="7" t="n"/>
      <c r="B451" s="7" t="n"/>
      <c r="C451" s="7" t="n"/>
      <c r="D451" s="7" t="n"/>
      <c r="E451" s="7" t="n"/>
      <c r="F451" s="7" t="n"/>
      <c r="G451" s="7" t="n"/>
      <c r="H451" s="7" t="n"/>
      <c r="I451" s="7" t="n"/>
      <c r="J451" s="7" t="n"/>
      <c r="K451" s="7" t="n"/>
      <c r="L451" s="7" t="n"/>
      <c r="M451" s="7" t="n"/>
      <c r="N451" s="7" t="n"/>
      <c r="O451" s="7" t="n"/>
      <c r="P451" s="7" t="n"/>
      <c r="Q451" s="7" t="n"/>
      <c r="R451" s="20" t="n"/>
      <c r="S451" s="16" t="n"/>
      <c r="T451" s="20" t="n"/>
      <c r="U451" s="20" t="n"/>
      <c r="V451" s="16" t="n"/>
      <c r="W451" s="16" t="n"/>
      <c r="X451" s="21" t="n"/>
      <c r="Y451" s="21" t="n"/>
      <c r="Z451" s="21" t="n"/>
      <c r="AA451" s="21" t="n"/>
      <c r="AB451" s="21" t="n"/>
      <c r="AC451" s="7" t="n"/>
      <c r="AD451" s="7" t="n"/>
      <c r="AE451" s="22" t="n"/>
      <c r="AF451" s="22" t="n"/>
      <c r="AG451" s="22" t="n"/>
      <c r="AH451" s="22">
        <f>IF(A451="","",SUM(AE451:AG451))</f>
        <v/>
      </c>
      <c r="AI451" s="21">
        <f>IF(AND(R451&lt;&gt;"",T451&lt;&gt;""),(T451-R451)*24,"")</f>
        <v/>
      </c>
      <c r="AJ451" s="21">
        <f>IF(AND(R451&lt;&gt;"",U451&lt;&gt;""),(U451-R451)*24,"")</f>
        <v/>
      </c>
      <c r="AK451" s="7">
        <f>IF(OR(AA451="",AI451=""),"",IF(AI451&lt;=AA451,"Oui","Non"))</f>
        <v/>
      </c>
      <c r="AL451" s="7">
        <f>IF(OR(AB451="",AJ451=""),"",IF(AJ451&lt;=AB451,"Oui","Non"))</f>
        <v/>
      </c>
      <c r="AM451" s="7">
        <f>IF(A451="","",IF(OR(N451="Réalisé",N451="Clôturé"),"Oui","Non"))</f>
        <v/>
      </c>
      <c r="AN451" s="7">
        <f>IF(AM451="","",IF(AND(AM451="Non",S451&lt;&gt;"",S451&lt;'Tableau de bord'!$C$7),"Oui","Non"))</f>
        <v/>
      </c>
      <c r="AO451" s="7">
        <f>IF(A451="","",IF(COUNTIF($A$5:$A$504,A451)&gt;1,"N° d’OT en double",IF(COUNTIF('Sites et équipements'!$D$5:$D$204,F451)=0,"Code installation inconnu",IF(OR(D451="",J451="",N451="",M451=""),"Champ obligatoire manquant",IF(AND(R451="",S451=""),"Date de demande ou planifiée manquante",IF(AND(AM451="Oui",V451=""),"Date de réalisation manquante",IF(AND(N451="Clôturé",W451=""),"Date de clôture manquante",IF(OR(AND(T451&lt;&gt;"",R451&lt;&gt;"",T451&lt;R451),AND(U451&lt;&gt;"",T451&lt;&gt;"",U451&lt;T451)),"Chronologie incohérente",IF(AND(Q451="Oui",U451=""),"Rétablissement non daté","OK")))))))))</f>
        <v/>
      </c>
      <c r="AP451" s="16">
        <f>IF(R451&lt;&gt;"",R451,IF(S451&lt;&gt;"",S451,""))</f>
        <v/>
      </c>
      <c r="AQ451" s="7">
        <f>IF(AND(A451&lt;&gt;"",OR('Tableau de bord'!$C$9="",D451='Tableau de bord'!$C$9),OR('Tableau de bord'!$C$10="",E451='Tableau de bord'!$C$10),OR('Tableau de bord'!$C$11="",G451='Tableau de bord'!$C$11),OR('Tableau de bord'!$C$12="",H451='Tableau de bord'!$C$12),OR('Tableau de bord'!$C$13="",J451='Tableau de bord'!$C$13),OR('Tableau de bord'!$C$14="",N451='Tableau de bord'!$C$14),OR('Tableau de bord'!$C$15="",M451='Tableau de bord'!$C$15),OR('Tableau de bord'!$C$16="",O451='Tableau de bord'!$C$16),OR('Tableau de bord'!$C$17="",AD451='Tableau de bord'!$C$17)),1,0)</f>
        <v/>
      </c>
      <c r="AR451" s="7">
        <f>IF(AND(A451&lt;&gt;"",AP451&lt;&gt;""),IF(AND(AP451&gt;='Tableau de bord'!$C$5,AP451&lt;'Tableau de bord'!$C$6+1),1,0),0)</f>
        <v/>
      </c>
      <c r="AS451" s="7">
        <f>IF(AND(AQ451=1,AR451=1),1,0)</f>
        <v/>
      </c>
      <c r="AT451" s="7">
        <f>IF(AND(AS451=1,J451="Corrective"),1,0)</f>
        <v/>
      </c>
      <c r="AU451" s="7">
        <f>IF(AND(AS451=1,J451="Préventive"),1,0)</f>
        <v/>
      </c>
      <c r="AV451" s="7">
        <f>IF(AND(AS451=1,Q451="Oui"),1,0)</f>
        <v/>
      </c>
      <c r="AW451" s="21">
        <f>IF(AND(AV451=1,AJ451&lt;&gt;""),AJ451,0)</f>
        <v/>
      </c>
      <c r="AX451" s="21">
        <f>IF(AND(AS451=1,Y451&lt;&gt;""),Y451,0)</f>
        <v/>
      </c>
      <c r="AY451" s="22">
        <f>IF(AND(AS451=1,AH451&lt;&gt;""),AH451,0)</f>
        <v/>
      </c>
      <c r="AZ451" s="22">
        <f>IF(AS451=1,SUM(AE451:AF451),0)</f>
        <v/>
      </c>
      <c r="BA451" s="22">
        <f>IF(AND(AS451=1,AC451="Hors forfait"),AY451,0)</f>
        <v/>
      </c>
      <c r="BB451" s="7">
        <f>IF(AND(AS451=1,AK451&lt;&gt;""),1,0)</f>
        <v/>
      </c>
      <c r="BC451" s="7">
        <f>IF(AND(BB451=1,AK451="Oui"),1,0)</f>
        <v/>
      </c>
      <c r="BD451" s="7">
        <f>IF(AND(AS451=1,AL451&lt;&gt;""),1,0)</f>
        <v/>
      </c>
      <c r="BE451" s="7">
        <f>IF(AND(BD451=1,AL451="Oui"),1,0)</f>
        <v/>
      </c>
      <c r="BF451" s="7">
        <f>IF(AND(AQ451=1,AM451="Non"),1,0)</f>
        <v/>
      </c>
      <c r="BG451" s="21">
        <f>IF(AND(BF451=1,Z451&lt;&gt;""),Z451,0)</f>
        <v/>
      </c>
      <c r="BH451" s="7">
        <f>IF(AND(BF451=1,AN451="Oui"),1,0)</f>
        <v/>
      </c>
      <c r="BI451" s="7">
        <f>IF(AS451=1,N451,"")</f>
        <v/>
      </c>
      <c r="BJ451" s="7">
        <f>IF(BF451=1,N451,"")</f>
        <v/>
      </c>
      <c r="BK451" s="7">
        <f>IF(BF451=1,M451,"")</f>
        <v/>
      </c>
      <c r="BL451" s="7">
        <f>IF(AR451=1,D451&amp;" | "&amp;J451,"")</f>
        <v/>
      </c>
      <c r="BM451" s="7">
        <f>IF(AND(AR451=1,AL451="Non"),D451,"")</f>
        <v/>
      </c>
      <c r="BN451" s="7">
        <f>IF(OR(AO451="",AO451="OK"),0,1)</f>
        <v/>
      </c>
    </row>
    <row r="452" ht="18" customHeight="1">
      <c r="A452" s="7" t="n"/>
      <c r="B452" s="7" t="n"/>
      <c r="C452" s="7" t="n"/>
      <c r="D452" s="7" t="n"/>
      <c r="E452" s="7" t="n"/>
      <c r="F452" s="7" t="n"/>
      <c r="G452" s="7" t="n"/>
      <c r="H452" s="7" t="n"/>
      <c r="I452" s="7" t="n"/>
      <c r="J452" s="7" t="n"/>
      <c r="K452" s="7" t="n"/>
      <c r="L452" s="7" t="n"/>
      <c r="M452" s="7" t="n"/>
      <c r="N452" s="7" t="n"/>
      <c r="O452" s="7" t="n"/>
      <c r="P452" s="7" t="n"/>
      <c r="Q452" s="7" t="n"/>
      <c r="R452" s="20" t="n"/>
      <c r="S452" s="16" t="n"/>
      <c r="T452" s="20" t="n"/>
      <c r="U452" s="20" t="n"/>
      <c r="V452" s="16" t="n"/>
      <c r="W452" s="16" t="n"/>
      <c r="X452" s="21" t="n"/>
      <c r="Y452" s="21" t="n"/>
      <c r="Z452" s="21" t="n"/>
      <c r="AA452" s="21" t="n"/>
      <c r="AB452" s="21" t="n"/>
      <c r="AC452" s="7" t="n"/>
      <c r="AD452" s="7" t="n"/>
      <c r="AE452" s="22" t="n"/>
      <c r="AF452" s="22" t="n"/>
      <c r="AG452" s="22" t="n"/>
      <c r="AH452" s="22">
        <f>IF(A452="","",SUM(AE452:AG452))</f>
        <v/>
      </c>
      <c r="AI452" s="21">
        <f>IF(AND(R452&lt;&gt;"",T452&lt;&gt;""),(T452-R452)*24,"")</f>
        <v/>
      </c>
      <c r="AJ452" s="21">
        <f>IF(AND(R452&lt;&gt;"",U452&lt;&gt;""),(U452-R452)*24,"")</f>
        <v/>
      </c>
      <c r="AK452" s="7">
        <f>IF(OR(AA452="",AI452=""),"",IF(AI452&lt;=AA452,"Oui","Non"))</f>
        <v/>
      </c>
      <c r="AL452" s="7">
        <f>IF(OR(AB452="",AJ452=""),"",IF(AJ452&lt;=AB452,"Oui","Non"))</f>
        <v/>
      </c>
      <c r="AM452" s="7">
        <f>IF(A452="","",IF(OR(N452="Réalisé",N452="Clôturé"),"Oui","Non"))</f>
        <v/>
      </c>
      <c r="AN452" s="7">
        <f>IF(AM452="","",IF(AND(AM452="Non",S452&lt;&gt;"",S452&lt;'Tableau de bord'!$C$7),"Oui","Non"))</f>
        <v/>
      </c>
      <c r="AO452" s="7">
        <f>IF(A452="","",IF(COUNTIF($A$5:$A$504,A452)&gt;1,"N° d’OT en double",IF(COUNTIF('Sites et équipements'!$D$5:$D$204,F452)=0,"Code installation inconnu",IF(OR(D452="",J452="",N452="",M452=""),"Champ obligatoire manquant",IF(AND(R452="",S452=""),"Date de demande ou planifiée manquante",IF(AND(AM452="Oui",V452=""),"Date de réalisation manquante",IF(AND(N452="Clôturé",W452=""),"Date de clôture manquante",IF(OR(AND(T452&lt;&gt;"",R452&lt;&gt;"",T452&lt;R452),AND(U452&lt;&gt;"",T452&lt;&gt;"",U452&lt;T452)),"Chronologie incohérente",IF(AND(Q452="Oui",U452=""),"Rétablissement non daté","OK")))))))))</f>
        <v/>
      </c>
      <c r="AP452" s="16">
        <f>IF(R452&lt;&gt;"",R452,IF(S452&lt;&gt;"",S452,""))</f>
        <v/>
      </c>
      <c r="AQ452" s="7">
        <f>IF(AND(A452&lt;&gt;"",OR('Tableau de bord'!$C$9="",D452='Tableau de bord'!$C$9),OR('Tableau de bord'!$C$10="",E452='Tableau de bord'!$C$10),OR('Tableau de bord'!$C$11="",G452='Tableau de bord'!$C$11),OR('Tableau de bord'!$C$12="",H452='Tableau de bord'!$C$12),OR('Tableau de bord'!$C$13="",J452='Tableau de bord'!$C$13),OR('Tableau de bord'!$C$14="",N452='Tableau de bord'!$C$14),OR('Tableau de bord'!$C$15="",M452='Tableau de bord'!$C$15),OR('Tableau de bord'!$C$16="",O452='Tableau de bord'!$C$16),OR('Tableau de bord'!$C$17="",AD452='Tableau de bord'!$C$17)),1,0)</f>
        <v/>
      </c>
      <c r="AR452" s="7">
        <f>IF(AND(A452&lt;&gt;"",AP452&lt;&gt;""),IF(AND(AP452&gt;='Tableau de bord'!$C$5,AP452&lt;'Tableau de bord'!$C$6+1),1,0),0)</f>
        <v/>
      </c>
      <c r="AS452" s="7">
        <f>IF(AND(AQ452=1,AR452=1),1,0)</f>
        <v/>
      </c>
      <c r="AT452" s="7">
        <f>IF(AND(AS452=1,J452="Corrective"),1,0)</f>
        <v/>
      </c>
      <c r="AU452" s="7">
        <f>IF(AND(AS452=1,J452="Préventive"),1,0)</f>
        <v/>
      </c>
      <c r="AV452" s="7">
        <f>IF(AND(AS452=1,Q452="Oui"),1,0)</f>
        <v/>
      </c>
      <c r="AW452" s="21">
        <f>IF(AND(AV452=1,AJ452&lt;&gt;""),AJ452,0)</f>
        <v/>
      </c>
      <c r="AX452" s="21">
        <f>IF(AND(AS452=1,Y452&lt;&gt;""),Y452,0)</f>
        <v/>
      </c>
      <c r="AY452" s="22">
        <f>IF(AND(AS452=1,AH452&lt;&gt;""),AH452,0)</f>
        <v/>
      </c>
      <c r="AZ452" s="22">
        <f>IF(AS452=1,SUM(AE452:AF452),0)</f>
        <v/>
      </c>
      <c r="BA452" s="22">
        <f>IF(AND(AS452=1,AC452="Hors forfait"),AY452,0)</f>
        <v/>
      </c>
      <c r="BB452" s="7">
        <f>IF(AND(AS452=1,AK452&lt;&gt;""),1,0)</f>
        <v/>
      </c>
      <c r="BC452" s="7">
        <f>IF(AND(BB452=1,AK452="Oui"),1,0)</f>
        <v/>
      </c>
      <c r="BD452" s="7">
        <f>IF(AND(AS452=1,AL452&lt;&gt;""),1,0)</f>
        <v/>
      </c>
      <c r="BE452" s="7">
        <f>IF(AND(BD452=1,AL452="Oui"),1,0)</f>
        <v/>
      </c>
      <c r="BF452" s="7">
        <f>IF(AND(AQ452=1,AM452="Non"),1,0)</f>
        <v/>
      </c>
      <c r="BG452" s="21">
        <f>IF(AND(BF452=1,Z452&lt;&gt;""),Z452,0)</f>
        <v/>
      </c>
      <c r="BH452" s="7">
        <f>IF(AND(BF452=1,AN452="Oui"),1,0)</f>
        <v/>
      </c>
      <c r="BI452" s="7">
        <f>IF(AS452=1,N452,"")</f>
        <v/>
      </c>
      <c r="BJ452" s="7">
        <f>IF(BF452=1,N452,"")</f>
        <v/>
      </c>
      <c r="BK452" s="7">
        <f>IF(BF452=1,M452,"")</f>
        <v/>
      </c>
      <c r="BL452" s="7">
        <f>IF(AR452=1,D452&amp;" | "&amp;J452,"")</f>
        <v/>
      </c>
      <c r="BM452" s="7">
        <f>IF(AND(AR452=1,AL452="Non"),D452,"")</f>
        <v/>
      </c>
      <c r="BN452" s="7">
        <f>IF(OR(AO452="",AO452="OK"),0,1)</f>
        <v/>
      </c>
    </row>
    <row r="453" ht="18" customHeight="1">
      <c r="A453" s="7" t="n"/>
      <c r="B453" s="7" t="n"/>
      <c r="C453" s="7" t="n"/>
      <c r="D453" s="7" t="n"/>
      <c r="E453" s="7" t="n"/>
      <c r="F453" s="7" t="n"/>
      <c r="G453" s="7" t="n"/>
      <c r="H453" s="7" t="n"/>
      <c r="I453" s="7" t="n"/>
      <c r="J453" s="7" t="n"/>
      <c r="K453" s="7" t="n"/>
      <c r="L453" s="7" t="n"/>
      <c r="M453" s="7" t="n"/>
      <c r="N453" s="7" t="n"/>
      <c r="O453" s="7" t="n"/>
      <c r="P453" s="7" t="n"/>
      <c r="Q453" s="7" t="n"/>
      <c r="R453" s="20" t="n"/>
      <c r="S453" s="16" t="n"/>
      <c r="T453" s="20" t="n"/>
      <c r="U453" s="20" t="n"/>
      <c r="V453" s="16" t="n"/>
      <c r="W453" s="16" t="n"/>
      <c r="X453" s="21" t="n"/>
      <c r="Y453" s="21" t="n"/>
      <c r="Z453" s="21" t="n"/>
      <c r="AA453" s="21" t="n"/>
      <c r="AB453" s="21" t="n"/>
      <c r="AC453" s="7" t="n"/>
      <c r="AD453" s="7" t="n"/>
      <c r="AE453" s="22" t="n"/>
      <c r="AF453" s="22" t="n"/>
      <c r="AG453" s="22" t="n"/>
      <c r="AH453" s="22">
        <f>IF(A453="","",SUM(AE453:AG453))</f>
        <v/>
      </c>
      <c r="AI453" s="21">
        <f>IF(AND(R453&lt;&gt;"",T453&lt;&gt;""),(T453-R453)*24,"")</f>
        <v/>
      </c>
      <c r="AJ453" s="21">
        <f>IF(AND(R453&lt;&gt;"",U453&lt;&gt;""),(U453-R453)*24,"")</f>
        <v/>
      </c>
      <c r="AK453" s="7">
        <f>IF(OR(AA453="",AI453=""),"",IF(AI453&lt;=AA453,"Oui","Non"))</f>
        <v/>
      </c>
      <c r="AL453" s="7">
        <f>IF(OR(AB453="",AJ453=""),"",IF(AJ453&lt;=AB453,"Oui","Non"))</f>
        <v/>
      </c>
      <c r="AM453" s="7">
        <f>IF(A453="","",IF(OR(N453="Réalisé",N453="Clôturé"),"Oui","Non"))</f>
        <v/>
      </c>
      <c r="AN453" s="7">
        <f>IF(AM453="","",IF(AND(AM453="Non",S453&lt;&gt;"",S453&lt;'Tableau de bord'!$C$7),"Oui","Non"))</f>
        <v/>
      </c>
      <c r="AO453" s="7">
        <f>IF(A453="","",IF(COUNTIF($A$5:$A$504,A453)&gt;1,"N° d’OT en double",IF(COUNTIF('Sites et équipements'!$D$5:$D$204,F453)=0,"Code installation inconnu",IF(OR(D453="",J453="",N453="",M453=""),"Champ obligatoire manquant",IF(AND(R453="",S453=""),"Date de demande ou planifiée manquante",IF(AND(AM453="Oui",V453=""),"Date de réalisation manquante",IF(AND(N453="Clôturé",W453=""),"Date de clôture manquante",IF(OR(AND(T453&lt;&gt;"",R453&lt;&gt;"",T453&lt;R453),AND(U453&lt;&gt;"",T453&lt;&gt;"",U453&lt;T453)),"Chronologie incohérente",IF(AND(Q453="Oui",U453=""),"Rétablissement non daté","OK")))))))))</f>
        <v/>
      </c>
      <c r="AP453" s="16">
        <f>IF(R453&lt;&gt;"",R453,IF(S453&lt;&gt;"",S453,""))</f>
        <v/>
      </c>
      <c r="AQ453" s="7">
        <f>IF(AND(A453&lt;&gt;"",OR('Tableau de bord'!$C$9="",D453='Tableau de bord'!$C$9),OR('Tableau de bord'!$C$10="",E453='Tableau de bord'!$C$10),OR('Tableau de bord'!$C$11="",G453='Tableau de bord'!$C$11),OR('Tableau de bord'!$C$12="",H453='Tableau de bord'!$C$12),OR('Tableau de bord'!$C$13="",J453='Tableau de bord'!$C$13),OR('Tableau de bord'!$C$14="",N453='Tableau de bord'!$C$14),OR('Tableau de bord'!$C$15="",M453='Tableau de bord'!$C$15),OR('Tableau de bord'!$C$16="",O453='Tableau de bord'!$C$16),OR('Tableau de bord'!$C$17="",AD453='Tableau de bord'!$C$17)),1,0)</f>
        <v/>
      </c>
      <c r="AR453" s="7">
        <f>IF(AND(A453&lt;&gt;"",AP453&lt;&gt;""),IF(AND(AP453&gt;='Tableau de bord'!$C$5,AP453&lt;'Tableau de bord'!$C$6+1),1,0),0)</f>
        <v/>
      </c>
      <c r="AS453" s="7">
        <f>IF(AND(AQ453=1,AR453=1),1,0)</f>
        <v/>
      </c>
      <c r="AT453" s="7">
        <f>IF(AND(AS453=1,J453="Corrective"),1,0)</f>
        <v/>
      </c>
      <c r="AU453" s="7">
        <f>IF(AND(AS453=1,J453="Préventive"),1,0)</f>
        <v/>
      </c>
      <c r="AV453" s="7">
        <f>IF(AND(AS453=1,Q453="Oui"),1,0)</f>
        <v/>
      </c>
      <c r="AW453" s="21">
        <f>IF(AND(AV453=1,AJ453&lt;&gt;""),AJ453,0)</f>
        <v/>
      </c>
      <c r="AX453" s="21">
        <f>IF(AND(AS453=1,Y453&lt;&gt;""),Y453,0)</f>
        <v/>
      </c>
      <c r="AY453" s="22">
        <f>IF(AND(AS453=1,AH453&lt;&gt;""),AH453,0)</f>
        <v/>
      </c>
      <c r="AZ453" s="22">
        <f>IF(AS453=1,SUM(AE453:AF453),0)</f>
        <v/>
      </c>
      <c r="BA453" s="22">
        <f>IF(AND(AS453=1,AC453="Hors forfait"),AY453,0)</f>
        <v/>
      </c>
      <c r="BB453" s="7">
        <f>IF(AND(AS453=1,AK453&lt;&gt;""),1,0)</f>
        <v/>
      </c>
      <c r="BC453" s="7">
        <f>IF(AND(BB453=1,AK453="Oui"),1,0)</f>
        <v/>
      </c>
      <c r="BD453" s="7">
        <f>IF(AND(AS453=1,AL453&lt;&gt;""),1,0)</f>
        <v/>
      </c>
      <c r="BE453" s="7">
        <f>IF(AND(BD453=1,AL453="Oui"),1,0)</f>
        <v/>
      </c>
      <c r="BF453" s="7">
        <f>IF(AND(AQ453=1,AM453="Non"),1,0)</f>
        <v/>
      </c>
      <c r="BG453" s="21">
        <f>IF(AND(BF453=1,Z453&lt;&gt;""),Z453,0)</f>
        <v/>
      </c>
      <c r="BH453" s="7">
        <f>IF(AND(BF453=1,AN453="Oui"),1,0)</f>
        <v/>
      </c>
      <c r="BI453" s="7">
        <f>IF(AS453=1,N453,"")</f>
        <v/>
      </c>
      <c r="BJ453" s="7">
        <f>IF(BF453=1,N453,"")</f>
        <v/>
      </c>
      <c r="BK453" s="7">
        <f>IF(BF453=1,M453,"")</f>
        <v/>
      </c>
      <c r="BL453" s="7">
        <f>IF(AR453=1,D453&amp;" | "&amp;J453,"")</f>
        <v/>
      </c>
      <c r="BM453" s="7">
        <f>IF(AND(AR453=1,AL453="Non"),D453,"")</f>
        <v/>
      </c>
      <c r="BN453" s="7">
        <f>IF(OR(AO453="",AO453="OK"),0,1)</f>
        <v/>
      </c>
    </row>
    <row r="454" ht="18" customHeight="1">
      <c r="A454" s="7" t="n"/>
      <c r="B454" s="7" t="n"/>
      <c r="C454" s="7" t="n"/>
      <c r="D454" s="7" t="n"/>
      <c r="E454" s="7" t="n"/>
      <c r="F454" s="7" t="n"/>
      <c r="G454" s="7" t="n"/>
      <c r="H454" s="7" t="n"/>
      <c r="I454" s="7" t="n"/>
      <c r="J454" s="7" t="n"/>
      <c r="K454" s="7" t="n"/>
      <c r="L454" s="7" t="n"/>
      <c r="M454" s="7" t="n"/>
      <c r="N454" s="7" t="n"/>
      <c r="O454" s="7" t="n"/>
      <c r="P454" s="7" t="n"/>
      <c r="Q454" s="7" t="n"/>
      <c r="R454" s="20" t="n"/>
      <c r="S454" s="16" t="n"/>
      <c r="T454" s="20" t="n"/>
      <c r="U454" s="20" t="n"/>
      <c r="V454" s="16" t="n"/>
      <c r="W454" s="16" t="n"/>
      <c r="X454" s="21" t="n"/>
      <c r="Y454" s="21" t="n"/>
      <c r="Z454" s="21" t="n"/>
      <c r="AA454" s="21" t="n"/>
      <c r="AB454" s="21" t="n"/>
      <c r="AC454" s="7" t="n"/>
      <c r="AD454" s="7" t="n"/>
      <c r="AE454" s="22" t="n"/>
      <c r="AF454" s="22" t="n"/>
      <c r="AG454" s="22" t="n"/>
      <c r="AH454" s="22">
        <f>IF(A454="","",SUM(AE454:AG454))</f>
        <v/>
      </c>
      <c r="AI454" s="21">
        <f>IF(AND(R454&lt;&gt;"",T454&lt;&gt;""),(T454-R454)*24,"")</f>
        <v/>
      </c>
      <c r="AJ454" s="21">
        <f>IF(AND(R454&lt;&gt;"",U454&lt;&gt;""),(U454-R454)*24,"")</f>
        <v/>
      </c>
      <c r="AK454" s="7">
        <f>IF(OR(AA454="",AI454=""),"",IF(AI454&lt;=AA454,"Oui","Non"))</f>
        <v/>
      </c>
      <c r="AL454" s="7">
        <f>IF(OR(AB454="",AJ454=""),"",IF(AJ454&lt;=AB454,"Oui","Non"))</f>
        <v/>
      </c>
      <c r="AM454" s="7">
        <f>IF(A454="","",IF(OR(N454="Réalisé",N454="Clôturé"),"Oui","Non"))</f>
        <v/>
      </c>
      <c r="AN454" s="7">
        <f>IF(AM454="","",IF(AND(AM454="Non",S454&lt;&gt;"",S454&lt;'Tableau de bord'!$C$7),"Oui","Non"))</f>
        <v/>
      </c>
      <c r="AO454" s="7">
        <f>IF(A454="","",IF(COUNTIF($A$5:$A$504,A454)&gt;1,"N° d’OT en double",IF(COUNTIF('Sites et équipements'!$D$5:$D$204,F454)=0,"Code installation inconnu",IF(OR(D454="",J454="",N454="",M454=""),"Champ obligatoire manquant",IF(AND(R454="",S454=""),"Date de demande ou planifiée manquante",IF(AND(AM454="Oui",V454=""),"Date de réalisation manquante",IF(AND(N454="Clôturé",W454=""),"Date de clôture manquante",IF(OR(AND(T454&lt;&gt;"",R454&lt;&gt;"",T454&lt;R454),AND(U454&lt;&gt;"",T454&lt;&gt;"",U454&lt;T454)),"Chronologie incohérente",IF(AND(Q454="Oui",U454=""),"Rétablissement non daté","OK")))))))))</f>
        <v/>
      </c>
      <c r="AP454" s="16">
        <f>IF(R454&lt;&gt;"",R454,IF(S454&lt;&gt;"",S454,""))</f>
        <v/>
      </c>
      <c r="AQ454" s="7">
        <f>IF(AND(A454&lt;&gt;"",OR('Tableau de bord'!$C$9="",D454='Tableau de bord'!$C$9),OR('Tableau de bord'!$C$10="",E454='Tableau de bord'!$C$10),OR('Tableau de bord'!$C$11="",G454='Tableau de bord'!$C$11),OR('Tableau de bord'!$C$12="",H454='Tableau de bord'!$C$12),OR('Tableau de bord'!$C$13="",J454='Tableau de bord'!$C$13),OR('Tableau de bord'!$C$14="",N454='Tableau de bord'!$C$14),OR('Tableau de bord'!$C$15="",M454='Tableau de bord'!$C$15),OR('Tableau de bord'!$C$16="",O454='Tableau de bord'!$C$16),OR('Tableau de bord'!$C$17="",AD454='Tableau de bord'!$C$17)),1,0)</f>
        <v/>
      </c>
      <c r="AR454" s="7">
        <f>IF(AND(A454&lt;&gt;"",AP454&lt;&gt;""),IF(AND(AP454&gt;='Tableau de bord'!$C$5,AP454&lt;'Tableau de bord'!$C$6+1),1,0),0)</f>
        <v/>
      </c>
      <c r="AS454" s="7">
        <f>IF(AND(AQ454=1,AR454=1),1,0)</f>
        <v/>
      </c>
      <c r="AT454" s="7">
        <f>IF(AND(AS454=1,J454="Corrective"),1,0)</f>
        <v/>
      </c>
      <c r="AU454" s="7">
        <f>IF(AND(AS454=1,J454="Préventive"),1,0)</f>
        <v/>
      </c>
      <c r="AV454" s="7">
        <f>IF(AND(AS454=1,Q454="Oui"),1,0)</f>
        <v/>
      </c>
      <c r="AW454" s="21">
        <f>IF(AND(AV454=1,AJ454&lt;&gt;""),AJ454,0)</f>
        <v/>
      </c>
      <c r="AX454" s="21">
        <f>IF(AND(AS454=1,Y454&lt;&gt;""),Y454,0)</f>
        <v/>
      </c>
      <c r="AY454" s="22">
        <f>IF(AND(AS454=1,AH454&lt;&gt;""),AH454,0)</f>
        <v/>
      </c>
      <c r="AZ454" s="22">
        <f>IF(AS454=1,SUM(AE454:AF454),0)</f>
        <v/>
      </c>
      <c r="BA454" s="22">
        <f>IF(AND(AS454=1,AC454="Hors forfait"),AY454,0)</f>
        <v/>
      </c>
      <c r="BB454" s="7">
        <f>IF(AND(AS454=1,AK454&lt;&gt;""),1,0)</f>
        <v/>
      </c>
      <c r="BC454" s="7">
        <f>IF(AND(BB454=1,AK454="Oui"),1,0)</f>
        <v/>
      </c>
      <c r="BD454" s="7">
        <f>IF(AND(AS454=1,AL454&lt;&gt;""),1,0)</f>
        <v/>
      </c>
      <c r="BE454" s="7">
        <f>IF(AND(BD454=1,AL454="Oui"),1,0)</f>
        <v/>
      </c>
      <c r="BF454" s="7">
        <f>IF(AND(AQ454=1,AM454="Non"),1,0)</f>
        <v/>
      </c>
      <c r="BG454" s="21">
        <f>IF(AND(BF454=1,Z454&lt;&gt;""),Z454,0)</f>
        <v/>
      </c>
      <c r="BH454" s="7">
        <f>IF(AND(BF454=1,AN454="Oui"),1,0)</f>
        <v/>
      </c>
      <c r="BI454" s="7">
        <f>IF(AS454=1,N454,"")</f>
        <v/>
      </c>
      <c r="BJ454" s="7">
        <f>IF(BF454=1,N454,"")</f>
        <v/>
      </c>
      <c r="BK454" s="7">
        <f>IF(BF454=1,M454,"")</f>
        <v/>
      </c>
      <c r="BL454" s="7">
        <f>IF(AR454=1,D454&amp;" | "&amp;J454,"")</f>
        <v/>
      </c>
      <c r="BM454" s="7">
        <f>IF(AND(AR454=1,AL454="Non"),D454,"")</f>
        <v/>
      </c>
      <c r="BN454" s="7">
        <f>IF(OR(AO454="",AO454="OK"),0,1)</f>
        <v/>
      </c>
    </row>
    <row r="455" ht="18" customHeight="1">
      <c r="A455" s="7" t="n"/>
      <c r="B455" s="7" t="n"/>
      <c r="C455" s="7" t="n"/>
      <c r="D455" s="7" t="n"/>
      <c r="E455" s="7" t="n"/>
      <c r="F455" s="7" t="n"/>
      <c r="G455" s="7" t="n"/>
      <c r="H455" s="7" t="n"/>
      <c r="I455" s="7" t="n"/>
      <c r="J455" s="7" t="n"/>
      <c r="K455" s="7" t="n"/>
      <c r="L455" s="7" t="n"/>
      <c r="M455" s="7" t="n"/>
      <c r="N455" s="7" t="n"/>
      <c r="O455" s="7" t="n"/>
      <c r="P455" s="7" t="n"/>
      <c r="Q455" s="7" t="n"/>
      <c r="R455" s="20" t="n"/>
      <c r="S455" s="16" t="n"/>
      <c r="T455" s="20" t="n"/>
      <c r="U455" s="20" t="n"/>
      <c r="V455" s="16" t="n"/>
      <c r="W455" s="16" t="n"/>
      <c r="X455" s="21" t="n"/>
      <c r="Y455" s="21" t="n"/>
      <c r="Z455" s="21" t="n"/>
      <c r="AA455" s="21" t="n"/>
      <c r="AB455" s="21" t="n"/>
      <c r="AC455" s="7" t="n"/>
      <c r="AD455" s="7" t="n"/>
      <c r="AE455" s="22" t="n"/>
      <c r="AF455" s="22" t="n"/>
      <c r="AG455" s="22" t="n"/>
      <c r="AH455" s="22">
        <f>IF(A455="","",SUM(AE455:AG455))</f>
        <v/>
      </c>
      <c r="AI455" s="21">
        <f>IF(AND(R455&lt;&gt;"",T455&lt;&gt;""),(T455-R455)*24,"")</f>
        <v/>
      </c>
      <c r="AJ455" s="21">
        <f>IF(AND(R455&lt;&gt;"",U455&lt;&gt;""),(U455-R455)*24,"")</f>
        <v/>
      </c>
      <c r="AK455" s="7">
        <f>IF(OR(AA455="",AI455=""),"",IF(AI455&lt;=AA455,"Oui","Non"))</f>
        <v/>
      </c>
      <c r="AL455" s="7">
        <f>IF(OR(AB455="",AJ455=""),"",IF(AJ455&lt;=AB455,"Oui","Non"))</f>
        <v/>
      </c>
      <c r="AM455" s="7">
        <f>IF(A455="","",IF(OR(N455="Réalisé",N455="Clôturé"),"Oui","Non"))</f>
        <v/>
      </c>
      <c r="AN455" s="7">
        <f>IF(AM455="","",IF(AND(AM455="Non",S455&lt;&gt;"",S455&lt;'Tableau de bord'!$C$7),"Oui","Non"))</f>
        <v/>
      </c>
      <c r="AO455" s="7">
        <f>IF(A455="","",IF(COUNTIF($A$5:$A$504,A455)&gt;1,"N° d’OT en double",IF(COUNTIF('Sites et équipements'!$D$5:$D$204,F455)=0,"Code installation inconnu",IF(OR(D455="",J455="",N455="",M455=""),"Champ obligatoire manquant",IF(AND(R455="",S455=""),"Date de demande ou planifiée manquante",IF(AND(AM455="Oui",V455=""),"Date de réalisation manquante",IF(AND(N455="Clôturé",W455=""),"Date de clôture manquante",IF(OR(AND(T455&lt;&gt;"",R455&lt;&gt;"",T455&lt;R455),AND(U455&lt;&gt;"",T455&lt;&gt;"",U455&lt;T455)),"Chronologie incohérente",IF(AND(Q455="Oui",U455=""),"Rétablissement non daté","OK")))))))))</f>
        <v/>
      </c>
      <c r="AP455" s="16">
        <f>IF(R455&lt;&gt;"",R455,IF(S455&lt;&gt;"",S455,""))</f>
        <v/>
      </c>
      <c r="AQ455" s="7">
        <f>IF(AND(A455&lt;&gt;"",OR('Tableau de bord'!$C$9="",D455='Tableau de bord'!$C$9),OR('Tableau de bord'!$C$10="",E455='Tableau de bord'!$C$10),OR('Tableau de bord'!$C$11="",G455='Tableau de bord'!$C$11),OR('Tableau de bord'!$C$12="",H455='Tableau de bord'!$C$12),OR('Tableau de bord'!$C$13="",J455='Tableau de bord'!$C$13),OR('Tableau de bord'!$C$14="",N455='Tableau de bord'!$C$14),OR('Tableau de bord'!$C$15="",M455='Tableau de bord'!$C$15),OR('Tableau de bord'!$C$16="",O455='Tableau de bord'!$C$16),OR('Tableau de bord'!$C$17="",AD455='Tableau de bord'!$C$17)),1,0)</f>
        <v/>
      </c>
      <c r="AR455" s="7">
        <f>IF(AND(A455&lt;&gt;"",AP455&lt;&gt;""),IF(AND(AP455&gt;='Tableau de bord'!$C$5,AP455&lt;'Tableau de bord'!$C$6+1),1,0),0)</f>
        <v/>
      </c>
      <c r="AS455" s="7">
        <f>IF(AND(AQ455=1,AR455=1),1,0)</f>
        <v/>
      </c>
      <c r="AT455" s="7">
        <f>IF(AND(AS455=1,J455="Corrective"),1,0)</f>
        <v/>
      </c>
      <c r="AU455" s="7">
        <f>IF(AND(AS455=1,J455="Préventive"),1,0)</f>
        <v/>
      </c>
      <c r="AV455" s="7">
        <f>IF(AND(AS455=1,Q455="Oui"),1,0)</f>
        <v/>
      </c>
      <c r="AW455" s="21">
        <f>IF(AND(AV455=1,AJ455&lt;&gt;""),AJ455,0)</f>
        <v/>
      </c>
      <c r="AX455" s="21">
        <f>IF(AND(AS455=1,Y455&lt;&gt;""),Y455,0)</f>
        <v/>
      </c>
      <c r="AY455" s="22">
        <f>IF(AND(AS455=1,AH455&lt;&gt;""),AH455,0)</f>
        <v/>
      </c>
      <c r="AZ455" s="22">
        <f>IF(AS455=1,SUM(AE455:AF455),0)</f>
        <v/>
      </c>
      <c r="BA455" s="22">
        <f>IF(AND(AS455=1,AC455="Hors forfait"),AY455,0)</f>
        <v/>
      </c>
      <c r="BB455" s="7">
        <f>IF(AND(AS455=1,AK455&lt;&gt;""),1,0)</f>
        <v/>
      </c>
      <c r="BC455" s="7">
        <f>IF(AND(BB455=1,AK455="Oui"),1,0)</f>
        <v/>
      </c>
      <c r="BD455" s="7">
        <f>IF(AND(AS455=1,AL455&lt;&gt;""),1,0)</f>
        <v/>
      </c>
      <c r="BE455" s="7">
        <f>IF(AND(BD455=1,AL455="Oui"),1,0)</f>
        <v/>
      </c>
      <c r="BF455" s="7">
        <f>IF(AND(AQ455=1,AM455="Non"),1,0)</f>
        <v/>
      </c>
      <c r="BG455" s="21">
        <f>IF(AND(BF455=1,Z455&lt;&gt;""),Z455,0)</f>
        <v/>
      </c>
      <c r="BH455" s="7">
        <f>IF(AND(BF455=1,AN455="Oui"),1,0)</f>
        <v/>
      </c>
      <c r="BI455" s="7">
        <f>IF(AS455=1,N455,"")</f>
        <v/>
      </c>
      <c r="BJ455" s="7">
        <f>IF(BF455=1,N455,"")</f>
        <v/>
      </c>
      <c r="BK455" s="7">
        <f>IF(BF455=1,M455,"")</f>
        <v/>
      </c>
      <c r="BL455" s="7">
        <f>IF(AR455=1,D455&amp;" | "&amp;J455,"")</f>
        <v/>
      </c>
      <c r="BM455" s="7">
        <f>IF(AND(AR455=1,AL455="Non"),D455,"")</f>
        <v/>
      </c>
      <c r="BN455" s="7">
        <f>IF(OR(AO455="",AO455="OK"),0,1)</f>
        <v/>
      </c>
    </row>
    <row r="456" ht="18" customHeight="1">
      <c r="A456" s="7" t="n"/>
      <c r="B456" s="7" t="n"/>
      <c r="C456" s="7" t="n"/>
      <c r="D456" s="7" t="n"/>
      <c r="E456" s="7" t="n"/>
      <c r="F456" s="7" t="n"/>
      <c r="G456" s="7" t="n"/>
      <c r="H456" s="7" t="n"/>
      <c r="I456" s="7" t="n"/>
      <c r="J456" s="7" t="n"/>
      <c r="K456" s="7" t="n"/>
      <c r="L456" s="7" t="n"/>
      <c r="M456" s="7" t="n"/>
      <c r="N456" s="7" t="n"/>
      <c r="O456" s="7" t="n"/>
      <c r="P456" s="7" t="n"/>
      <c r="Q456" s="7" t="n"/>
      <c r="R456" s="20" t="n"/>
      <c r="S456" s="16" t="n"/>
      <c r="T456" s="20" t="n"/>
      <c r="U456" s="20" t="n"/>
      <c r="V456" s="16" t="n"/>
      <c r="W456" s="16" t="n"/>
      <c r="X456" s="21" t="n"/>
      <c r="Y456" s="21" t="n"/>
      <c r="Z456" s="21" t="n"/>
      <c r="AA456" s="21" t="n"/>
      <c r="AB456" s="21" t="n"/>
      <c r="AC456" s="7" t="n"/>
      <c r="AD456" s="7" t="n"/>
      <c r="AE456" s="22" t="n"/>
      <c r="AF456" s="22" t="n"/>
      <c r="AG456" s="22" t="n"/>
      <c r="AH456" s="22">
        <f>IF(A456="","",SUM(AE456:AG456))</f>
        <v/>
      </c>
      <c r="AI456" s="21">
        <f>IF(AND(R456&lt;&gt;"",T456&lt;&gt;""),(T456-R456)*24,"")</f>
        <v/>
      </c>
      <c r="AJ456" s="21">
        <f>IF(AND(R456&lt;&gt;"",U456&lt;&gt;""),(U456-R456)*24,"")</f>
        <v/>
      </c>
      <c r="AK456" s="7">
        <f>IF(OR(AA456="",AI456=""),"",IF(AI456&lt;=AA456,"Oui","Non"))</f>
        <v/>
      </c>
      <c r="AL456" s="7">
        <f>IF(OR(AB456="",AJ456=""),"",IF(AJ456&lt;=AB456,"Oui","Non"))</f>
        <v/>
      </c>
      <c r="AM456" s="7">
        <f>IF(A456="","",IF(OR(N456="Réalisé",N456="Clôturé"),"Oui","Non"))</f>
        <v/>
      </c>
      <c r="AN456" s="7">
        <f>IF(AM456="","",IF(AND(AM456="Non",S456&lt;&gt;"",S456&lt;'Tableau de bord'!$C$7),"Oui","Non"))</f>
        <v/>
      </c>
      <c r="AO456" s="7">
        <f>IF(A456="","",IF(COUNTIF($A$5:$A$504,A456)&gt;1,"N° d’OT en double",IF(COUNTIF('Sites et équipements'!$D$5:$D$204,F456)=0,"Code installation inconnu",IF(OR(D456="",J456="",N456="",M456=""),"Champ obligatoire manquant",IF(AND(R456="",S456=""),"Date de demande ou planifiée manquante",IF(AND(AM456="Oui",V456=""),"Date de réalisation manquante",IF(AND(N456="Clôturé",W456=""),"Date de clôture manquante",IF(OR(AND(T456&lt;&gt;"",R456&lt;&gt;"",T456&lt;R456),AND(U456&lt;&gt;"",T456&lt;&gt;"",U456&lt;T456)),"Chronologie incohérente",IF(AND(Q456="Oui",U456=""),"Rétablissement non daté","OK")))))))))</f>
        <v/>
      </c>
      <c r="AP456" s="16">
        <f>IF(R456&lt;&gt;"",R456,IF(S456&lt;&gt;"",S456,""))</f>
        <v/>
      </c>
      <c r="AQ456" s="7">
        <f>IF(AND(A456&lt;&gt;"",OR('Tableau de bord'!$C$9="",D456='Tableau de bord'!$C$9),OR('Tableau de bord'!$C$10="",E456='Tableau de bord'!$C$10),OR('Tableau de bord'!$C$11="",G456='Tableau de bord'!$C$11),OR('Tableau de bord'!$C$12="",H456='Tableau de bord'!$C$12),OR('Tableau de bord'!$C$13="",J456='Tableau de bord'!$C$13),OR('Tableau de bord'!$C$14="",N456='Tableau de bord'!$C$14),OR('Tableau de bord'!$C$15="",M456='Tableau de bord'!$C$15),OR('Tableau de bord'!$C$16="",O456='Tableau de bord'!$C$16),OR('Tableau de bord'!$C$17="",AD456='Tableau de bord'!$C$17)),1,0)</f>
        <v/>
      </c>
      <c r="AR456" s="7">
        <f>IF(AND(A456&lt;&gt;"",AP456&lt;&gt;""),IF(AND(AP456&gt;='Tableau de bord'!$C$5,AP456&lt;'Tableau de bord'!$C$6+1),1,0),0)</f>
        <v/>
      </c>
      <c r="AS456" s="7">
        <f>IF(AND(AQ456=1,AR456=1),1,0)</f>
        <v/>
      </c>
      <c r="AT456" s="7">
        <f>IF(AND(AS456=1,J456="Corrective"),1,0)</f>
        <v/>
      </c>
      <c r="AU456" s="7">
        <f>IF(AND(AS456=1,J456="Préventive"),1,0)</f>
        <v/>
      </c>
      <c r="AV456" s="7">
        <f>IF(AND(AS456=1,Q456="Oui"),1,0)</f>
        <v/>
      </c>
      <c r="AW456" s="21">
        <f>IF(AND(AV456=1,AJ456&lt;&gt;""),AJ456,0)</f>
        <v/>
      </c>
      <c r="AX456" s="21">
        <f>IF(AND(AS456=1,Y456&lt;&gt;""),Y456,0)</f>
        <v/>
      </c>
      <c r="AY456" s="22">
        <f>IF(AND(AS456=1,AH456&lt;&gt;""),AH456,0)</f>
        <v/>
      </c>
      <c r="AZ456" s="22">
        <f>IF(AS456=1,SUM(AE456:AF456),0)</f>
        <v/>
      </c>
      <c r="BA456" s="22">
        <f>IF(AND(AS456=1,AC456="Hors forfait"),AY456,0)</f>
        <v/>
      </c>
      <c r="BB456" s="7">
        <f>IF(AND(AS456=1,AK456&lt;&gt;""),1,0)</f>
        <v/>
      </c>
      <c r="BC456" s="7">
        <f>IF(AND(BB456=1,AK456="Oui"),1,0)</f>
        <v/>
      </c>
      <c r="BD456" s="7">
        <f>IF(AND(AS456=1,AL456&lt;&gt;""),1,0)</f>
        <v/>
      </c>
      <c r="BE456" s="7">
        <f>IF(AND(BD456=1,AL456="Oui"),1,0)</f>
        <v/>
      </c>
      <c r="BF456" s="7">
        <f>IF(AND(AQ456=1,AM456="Non"),1,0)</f>
        <v/>
      </c>
      <c r="BG456" s="21">
        <f>IF(AND(BF456=1,Z456&lt;&gt;""),Z456,0)</f>
        <v/>
      </c>
      <c r="BH456" s="7">
        <f>IF(AND(BF456=1,AN456="Oui"),1,0)</f>
        <v/>
      </c>
      <c r="BI456" s="7">
        <f>IF(AS456=1,N456,"")</f>
        <v/>
      </c>
      <c r="BJ456" s="7">
        <f>IF(BF456=1,N456,"")</f>
        <v/>
      </c>
      <c r="BK456" s="7">
        <f>IF(BF456=1,M456,"")</f>
        <v/>
      </c>
      <c r="BL456" s="7">
        <f>IF(AR456=1,D456&amp;" | "&amp;J456,"")</f>
        <v/>
      </c>
      <c r="BM456" s="7">
        <f>IF(AND(AR456=1,AL456="Non"),D456,"")</f>
        <v/>
      </c>
      <c r="BN456" s="7">
        <f>IF(OR(AO456="",AO456="OK"),0,1)</f>
        <v/>
      </c>
    </row>
    <row r="457" ht="18" customHeight="1">
      <c r="A457" s="7" t="n"/>
      <c r="B457" s="7" t="n"/>
      <c r="C457" s="7" t="n"/>
      <c r="D457" s="7" t="n"/>
      <c r="E457" s="7" t="n"/>
      <c r="F457" s="7" t="n"/>
      <c r="G457" s="7" t="n"/>
      <c r="H457" s="7" t="n"/>
      <c r="I457" s="7" t="n"/>
      <c r="J457" s="7" t="n"/>
      <c r="K457" s="7" t="n"/>
      <c r="L457" s="7" t="n"/>
      <c r="M457" s="7" t="n"/>
      <c r="N457" s="7" t="n"/>
      <c r="O457" s="7" t="n"/>
      <c r="P457" s="7" t="n"/>
      <c r="Q457" s="7" t="n"/>
      <c r="R457" s="20" t="n"/>
      <c r="S457" s="16" t="n"/>
      <c r="T457" s="20" t="n"/>
      <c r="U457" s="20" t="n"/>
      <c r="V457" s="16" t="n"/>
      <c r="W457" s="16" t="n"/>
      <c r="X457" s="21" t="n"/>
      <c r="Y457" s="21" t="n"/>
      <c r="Z457" s="21" t="n"/>
      <c r="AA457" s="21" t="n"/>
      <c r="AB457" s="21" t="n"/>
      <c r="AC457" s="7" t="n"/>
      <c r="AD457" s="7" t="n"/>
      <c r="AE457" s="22" t="n"/>
      <c r="AF457" s="22" t="n"/>
      <c r="AG457" s="22" t="n"/>
      <c r="AH457" s="22">
        <f>IF(A457="","",SUM(AE457:AG457))</f>
        <v/>
      </c>
      <c r="AI457" s="21">
        <f>IF(AND(R457&lt;&gt;"",T457&lt;&gt;""),(T457-R457)*24,"")</f>
        <v/>
      </c>
      <c r="AJ457" s="21">
        <f>IF(AND(R457&lt;&gt;"",U457&lt;&gt;""),(U457-R457)*24,"")</f>
        <v/>
      </c>
      <c r="AK457" s="7">
        <f>IF(OR(AA457="",AI457=""),"",IF(AI457&lt;=AA457,"Oui","Non"))</f>
        <v/>
      </c>
      <c r="AL457" s="7">
        <f>IF(OR(AB457="",AJ457=""),"",IF(AJ457&lt;=AB457,"Oui","Non"))</f>
        <v/>
      </c>
      <c r="AM457" s="7">
        <f>IF(A457="","",IF(OR(N457="Réalisé",N457="Clôturé"),"Oui","Non"))</f>
        <v/>
      </c>
      <c r="AN457" s="7">
        <f>IF(AM457="","",IF(AND(AM457="Non",S457&lt;&gt;"",S457&lt;'Tableau de bord'!$C$7),"Oui","Non"))</f>
        <v/>
      </c>
      <c r="AO457" s="7">
        <f>IF(A457="","",IF(COUNTIF($A$5:$A$504,A457)&gt;1,"N° d’OT en double",IF(COUNTIF('Sites et équipements'!$D$5:$D$204,F457)=0,"Code installation inconnu",IF(OR(D457="",J457="",N457="",M457=""),"Champ obligatoire manquant",IF(AND(R457="",S457=""),"Date de demande ou planifiée manquante",IF(AND(AM457="Oui",V457=""),"Date de réalisation manquante",IF(AND(N457="Clôturé",W457=""),"Date de clôture manquante",IF(OR(AND(T457&lt;&gt;"",R457&lt;&gt;"",T457&lt;R457),AND(U457&lt;&gt;"",T457&lt;&gt;"",U457&lt;T457)),"Chronologie incohérente",IF(AND(Q457="Oui",U457=""),"Rétablissement non daté","OK")))))))))</f>
        <v/>
      </c>
      <c r="AP457" s="16">
        <f>IF(R457&lt;&gt;"",R457,IF(S457&lt;&gt;"",S457,""))</f>
        <v/>
      </c>
      <c r="AQ457" s="7">
        <f>IF(AND(A457&lt;&gt;"",OR('Tableau de bord'!$C$9="",D457='Tableau de bord'!$C$9),OR('Tableau de bord'!$C$10="",E457='Tableau de bord'!$C$10),OR('Tableau de bord'!$C$11="",G457='Tableau de bord'!$C$11),OR('Tableau de bord'!$C$12="",H457='Tableau de bord'!$C$12),OR('Tableau de bord'!$C$13="",J457='Tableau de bord'!$C$13),OR('Tableau de bord'!$C$14="",N457='Tableau de bord'!$C$14),OR('Tableau de bord'!$C$15="",M457='Tableau de bord'!$C$15),OR('Tableau de bord'!$C$16="",O457='Tableau de bord'!$C$16),OR('Tableau de bord'!$C$17="",AD457='Tableau de bord'!$C$17)),1,0)</f>
        <v/>
      </c>
      <c r="AR457" s="7">
        <f>IF(AND(A457&lt;&gt;"",AP457&lt;&gt;""),IF(AND(AP457&gt;='Tableau de bord'!$C$5,AP457&lt;'Tableau de bord'!$C$6+1),1,0),0)</f>
        <v/>
      </c>
      <c r="AS457" s="7">
        <f>IF(AND(AQ457=1,AR457=1),1,0)</f>
        <v/>
      </c>
      <c r="AT457" s="7">
        <f>IF(AND(AS457=1,J457="Corrective"),1,0)</f>
        <v/>
      </c>
      <c r="AU457" s="7">
        <f>IF(AND(AS457=1,J457="Préventive"),1,0)</f>
        <v/>
      </c>
      <c r="AV457" s="7">
        <f>IF(AND(AS457=1,Q457="Oui"),1,0)</f>
        <v/>
      </c>
      <c r="AW457" s="21">
        <f>IF(AND(AV457=1,AJ457&lt;&gt;""),AJ457,0)</f>
        <v/>
      </c>
      <c r="AX457" s="21">
        <f>IF(AND(AS457=1,Y457&lt;&gt;""),Y457,0)</f>
        <v/>
      </c>
      <c r="AY457" s="22">
        <f>IF(AND(AS457=1,AH457&lt;&gt;""),AH457,0)</f>
        <v/>
      </c>
      <c r="AZ457" s="22">
        <f>IF(AS457=1,SUM(AE457:AF457),0)</f>
        <v/>
      </c>
      <c r="BA457" s="22">
        <f>IF(AND(AS457=1,AC457="Hors forfait"),AY457,0)</f>
        <v/>
      </c>
      <c r="BB457" s="7">
        <f>IF(AND(AS457=1,AK457&lt;&gt;""),1,0)</f>
        <v/>
      </c>
      <c r="BC457" s="7">
        <f>IF(AND(BB457=1,AK457="Oui"),1,0)</f>
        <v/>
      </c>
      <c r="BD457" s="7">
        <f>IF(AND(AS457=1,AL457&lt;&gt;""),1,0)</f>
        <v/>
      </c>
      <c r="BE457" s="7">
        <f>IF(AND(BD457=1,AL457="Oui"),1,0)</f>
        <v/>
      </c>
      <c r="BF457" s="7">
        <f>IF(AND(AQ457=1,AM457="Non"),1,0)</f>
        <v/>
      </c>
      <c r="BG457" s="21">
        <f>IF(AND(BF457=1,Z457&lt;&gt;""),Z457,0)</f>
        <v/>
      </c>
      <c r="BH457" s="7">
        <f>IF(AND(BF457=1,AN457="Oui"),1,0)</f>
        <v/>
      </c>
      <c r="BI457" s="7">
        <f>IF(AS457=1,N457,"")</f>
        <v/>
      </c>
      <c r="BJ457" s="7">
        <f>IF(BF457=1,N457,"")</f>
        <v/>
      </c>
      <c r="BK457" s="7">
        <f>IF(BF457=1,M457,"")</f>
        <v/>
      </c>
      <c r="BL457" s="7">
        <f>IF(AR457=1,D457&amp;" | "&amp;J457,"")</f>
        <v/>
      </c>
      <c r="BM457" s="7">
        <f>IF(AND(AR457=1,AL457="Non"),D457,"")</f>
        <v/>
      </c>
      <c r="BN457" s="7">
        <f>IF(OR(AO457="",AO457="OK"),0,1)</f>
        <v/>
      </c>
    </row>
    <row r="458" ht="18" customHeight="1">
      <c r="A458" s="7" t="n"/>
      <c r="B458" s="7" t="n"/>
      <c r="C458" s="7" t="n"/>
      <c r="D458" s="7" t="n"/>
      <c r="E458" s="7" t="n"/>
      <c r="F458" s="7" t="n"/>
      <c r="G458" s="7" t="n"/>
      <c r="H458" s="7" t="n"/>
      <c r="I458" s="7" t="n"/>
      <c r="J458" s="7" t="n"/>
      <c r="K458" s="7" t="n"/>
      <c r="L458" s="7" t="n"/>
      <c r="M458" s="7" t="n"/>
      <c r="N458" s="7" t="n"/>
      <c r="O458" s="7" t="n"/>
      <c r="P458" s="7" t="n"/>
      <c r="Q458" s="7" t="n"/>
      <c r="R458" s="20" t="n"/>
      <c r="S458" s="16" t="n"/>
      <c r="T458" s="20" t="n"/>
      <c r="U458" s="20" t="n"/>
      <c r="V458" s="16" t="n"/>
      <c r="W458" s="16" t="n"/>
      <c r="X458" s="21" t="n"/>
      <c r="Y458" s="21" t="n"/>
      <c r="Z458" s="21" t="n"/>
      <c r="AA458" s="21" t="n"/>
      <c r="AB458" s="21" t="n"/>
      <c r="AC458" s="7" t="n"/>
      <c r="AD458" s="7" t="n"/>
      <c r="AE458" s="22" t="n"/>
      <c r="AF458" s="22" t="n"/>
      <c r="AG458" s="22" t="n"/>
      <c r="AH458" s="22">
        <f>IF(A458="","",SUM(AE458:AG458))</f>
        <v/>
      </c>
      <c r="AI458" s="21">
        <f>IF(AND(R458&lt;&gt;"",T458&lt;&gt;""),(T458-R458)*24,"")</f>
        <v/>
      </c>
      <c r="AJ458" s="21">
        <f>IF(AND(R458&lt;&gt;"",U458&lt;&gt;""),(U458-R458)*24,"")</f>
        <v/>
      </c>
      <c r="AK458" s="7">
        <f>IF(OR(AA458="",AI458=""),"",IF(AI458&lt;=AA458,"Oui","Non"))</f>
        <v/>
      </c>
      <c r="AL458" s="7">
        <f>IF(OR(AB458="",AJ458=""),"",IF(AJ458&lt;=AB458,"Oui","Non"))</f>
        <v/>
      </c>
      <c r="AM458" s="7">
        <f>IF(A458="","",IF(OR(N458="Réalisé",N458="Clôturé"),"Oui","Non"))</f>
        <v/>
      </c>
      <c r="AN458" s="7">
        <f>IF(AM458="","",IF(AND(AM458="Non",S458&lt;&gt;"",S458&lt;'Tableau de bord'!$C$7),"Oui","Non"))</f>
        <v/>
      </c>
      <c r="AO458" s="7">
        <f>IF(A458="","",IF(COUNTIF($A$5:$A$504,A458)&gt;1,"N° d’OT en double",IF(COUNTIF('Sites et équipements'!$D$5:$D$204,F458)=0,"Code installation inconnu",IF(OR(D458="",J458="",N458="",M458=""),"Champ obligatoire manquant",IF(AND(R458="",S458=""),"Date de demande ou planifiée manquante",IF(AND(AM458="Oui",V458=""),"Date de réalisation manquante",IF(AND(N458="Clôturé",W458=""),"Date de clôture manquante",IF(OR(AND(T458&lt;&gt;"",R458&lt;&gt;"",T458&lt;R458),AND(U458&lt;&gt;"",T458&lt;&gt;"",U458&lt;T458)),"Chronologie incohérente",IF(AND(Q458="Oui",U458=""),"Rétablissement non daté","OK")))))))))</f>
        <v/>
      </c>
      <c r="AP458" s="16">
        <f>IF(R458&lt;&gt;"",R458,IF(S458&lt;&gt;"",S458,""))</f>
        <v/>
      </c>
      <c r="AQ458" s="7">
        <f>IF(AND(A458&lt;&gt;"",OR('Tableau de bord'!$C$9="",D458='Tableau de bord'!$C$9),OR('Tableau de bord'!$C$10="",E458='Tableau de bord'!$C$10),OR('Tableau de bord'!$C$11="",G458='Tableau de bord'!$C$11),OR('Tableau de bord'!$C$12="",H458='Tableau de bord'!$C$12),OR('Tableau de bord'!$C$13="",J458='Tableau de bord'!$C$13),OR('Tableau de bord'!$C$14="",N458='Tableau de bord'!$C$14),OR('Tableau de bord'!$C$15="",M458='Tableau de bord'!$C$15),OR('Tableau de bord'!$C$16="",O458='Tableau de bord'!$C$16),OR('Tableau de bord'!$C$17="",AD458='Tableau de bord'!$C$17)),1,0)</f>
        <v/>
      </c>
      <c r="AR458" s="7">
        <f>IF(AND(A458&lt;&gt;"",AP458&lt;&gt;""),IF(AND(AP458&gt;='Tableau de bord'!$C$5,AP458&lt;'Tableau de bord'!$C$6+1),1,0),0)</f>
        <v/>
      </c>
      <c r="AS458" s="7">
        <f>IF(AND(AQ458=1,AR458=1),1,0)</f>
        <v/>
      </c>
      <c r="AT458" s="7">
        <f>IF(AND(AS458=1,J458="Corrective"),1,0)</f>
        <v/>
      </c>
      <c r="AU458" s="7">
        <f>IF(AND(AS458=1,J458="Préventive"),1,0)</f>
        <v/>
      </c>
      <c r="AV458" s="7">
        <f>IF(AND(AS458=1,Q458="Oui"),1,0)</f>
        <v/>
      </c>
      <c r="AW458" s="21">
        <f>IF(AND(AV458=1,AJ458&lt;&gt;""),AJ458,0)</f>
        <v/>
      </c>
      <c r="AX458" s="21">
        <f>IF(AND(AS458=1,Y458&lt;&gt;""),Y458,0)</f>
        <v/>
      </c>
      <c r="AY458" s="22">
        <f>IF(AND(AS458=1,AH458&lt;&gt;""),AH458,0)</f>
        <v/>
      </c>
      <c r="AZ458" s="22">
        <f>IF(AS458=1,SUM(AE458:AF458),0)</f>
        <v/>
      </c>
      <c r="BA458" s="22">
        <f>IF(AND(AS458=1,AC458="Hors forfait"),AY458,0)</f>
        <v/>
      </c>
      <c r="BB458" s="7">
        <f>IF(AND(AS458=1,AK458&lt;&gt;""),1,0)</f>
        <v/>
      </c>
      <c r="BC458" s="7">
        <f>IF(AND(BB458=1,AK458="Oui"),1,0)</f>
        <v/>
      </c>
      <c r="BD458" s="7">
        <f>IF(AND(AS458=1,AL458&lt;&gt;""),1,0)</f>
        <v/>
      </c>
      <c r="BE458" s="7">
        <f>IF(AND(BD458=1,AL458="Oui"),1,0)</f>
        <v/>
      </c>
      <c r="BF458" s="7">
        <f>IF(AND(AQ458=1,AM458="Non"),1,0)</f>
        <v/>
      </c>
      <c r="BG458" s="21">
        <f>IF(AND(BF458=1,Z458&lt;&gt;""),Z458,0)</f>
        <v/>
      </c>
      <c r="BH458" s="7">
        <f>IF(AND(BF458=1,AN458="Oui"),1,0)</f>
        <v/>
      </c>
      <c r="BI458" s="7">
        <f>IF(AS458=1,N458,"")</f>
        <v/>
      </c>
      <c r="BJ458" s="7">
        <f>IF(BF458=1,N458,"")</f>
        <v/>
      </c>
      <c r="BK458" s="7">
        <f>IF(BF458=1,M458,"")</f>
        <v/>
      </c>
      <c r="BL458" s="7">
        <f>IF(AR458=1,D458&amp;" | "&amp;J458,"")</f>
        <v/>
      </c>
      <c r="BM458" s="7">
        <f>IF(AND(AR458=1,AL458="Non"),D458,"")</f>
        <v/>
      </c>
      <c r="BN458" s="7">
        <f>IF(OR(AO458="",AO458="OK"),0,1)</f>
        <v/>
      </c>
    </row>
    <row r="459" ht="18" customHeight="1">
      <c r="A459" s="7" t="n"/>
      <c r="B459" s="7" t="n"/>
      <c r="C459" s="7" t="n"/>
      <c r="D459" s="7" t="n"/>
      <c r="E459" s="7" t="n"/>
      <c r="F459" s="7" t="n"/>
      <c r="G459" s="7" t="n"/>
      <c r="H459" s="7" t="n"/>
      <c r="I459" s="7" t="n"/>
      <c r="J459" s="7" t="n"/>
      <c r="K459" s="7" t="n"/>
      <c r="L459" s="7" t="n"/>
      <c r="M459" s="7" t="n"/>
      <c r="N459" s="7" t="n"/>
      <c r="O459" s="7" t="n"/>
      <c r="P459" s="7" t="n"/>
      <c r="Q459" s="7" t="n"/>
      <c r="R459" s="20" t="n"/>
      <c r="S459" s="16" t="n"/>
      <c r="T459" s="20" t="n"/>
      <c r="U459" s="20" t="n"/>
      <c r="V459" s="16" t="n"/>
      <c r="W459" s="16" t="n"/>
      <c r="X459" s="21" t="n"/>
      <c r="Y459" s="21" t="n"/>
      <c r="Z459" s="21" t="n"/>
      <c r="AA459" s="21" t="n"/>
      <c r="AB459" s="21" t="n"/>
      <c r="AC459" s="7" t="n"/>
      <c r="AD459" s="7" t="n"/>
      <c r="AE459" s="22" t="n"/>
      <c r="AF459" s="22" t="n"/>
      <c r="AG459" s="22" t="n"/>
      <c r="AH459" s="22">
        <f>IF(A459="","",SUM(AE459:AG459))</f>
        <v/>
      </c>
      <c r="AI459" s="21">
        <f>IF(AND(R459&lt;&gt;"",T459&lt;&gt;""),(T459-R459)*24,"")</f>
        <v/>
      </c>
      <c r="AJ459" s="21">
        <f>IF(AND(R459&lt;&gt;"",U459&lt;&gt;""),(U459-R459)*24,"")</f>
        <v/>
      </c>
      <c r="AK459" s="7">
        <f>IF(OR(AA459="",AI459=""),"",IF(AI459&lt;=AA459,"Oui","Non"))</f>
        <v/>
      </c>
      <c r="AL459" s="7">
        <f>IF(OR(AB459="",AJ459=""),"",IF(AJ459&lt;=AB459,"Oui","Non"))</f>
        <v/>
      </c>
      <c r="AM459" s="7">
        <f>IF(A459="","",IF(OR(N459="Réalisé",N459="Clôturé"),"Oui","Non"))</f>
        <v/>
      </c>
      <c r="AN459" s="7">
        <f>IF(AM459="","",IF(AND(AM459="Non",S459&lt;&gt;"",S459&lt;'Tableau de bord'!$C$7),"Oui","Non"))</f>
        <v/>
      </c>
      <c r="AO459" s="7">
        <f>IF(A459="","",IF(COUNTIF($A$5:$A$504,A459)&gt;1,"N° d’OT en double",IF(COUNTIF('Sites et équipements'!$D$5:$D$204,F459)=0,"Code installation inconnu",IF(OR(D459="",J459="",N459="",M459=""),"Champ obligatoire manquant",IF(AND(R459="",S459=""),"Date de demande ou planifiée manquante",IF(AND(AM459="Oui",V459=""),"Date de réalisation manquante",IF(AND(N459="Clôturé",W459=""),"Date de clôture manquante",IF(OR(AND(T459&lt;&gt;"",R459&lt;&gt;"",T459&lt;R459),AND(U459&lt;&gt;"",T459&lt;&gt;"",U459&lt;T459)),"Chronologie incohérente",IF(AND(Q459="Oui",U459=""),"Rétablissement non daté","OK")))))))))</f>
        <v/>
      </c>
      <c r="AP459" s="16">
        <f>IF(R459&lt;&gt;"",R459,IF(S459&lt;&gt;"",S459,""))</f>
        <v/>
      </c>
      <c r="AQ459" s="7">
        <f>IF(AND(A459&lt;&gt;"",OR('Tableau de bord'!$C$9="",D459='Tableau de bord'!$C$9),OR('Tableau de bord'!$C$10="",E459='Tableau de bord'!$C$10),OR('Tableau de bord'!$C$11="",G459='Tableau de bord'!$C$11),OR('Tableau de bord'!$C$12="",H459='Tableau de bord'!$C$12),OR('Tableau de bord'!$C$13="",J459='Tableau de bord'!$C$13),OR('Tableau de bord'!$C$14="",N459='Tableau de bord'!$C$14),OR('Tableau de bord'!$C$15="",M459='Tableau de bord'!$C$15),OR('Tableau de bord'!$C$16="",O459='Tableau de bord'!$C$16),OR('Tableau de bord'!$C$17="",AD459='Tableau de bord'!$C$17)),1,0)</f>
        <v/>
      </c>
      <c r="AR459" s="7">
        <f>IF(AND(A459&lt;&gt;"",AP459&lt;&gt;""),IF(AND(AP459&gt;='Tableau de bord'!$C$5,AP459&lt;'Tableau de bord'!$C$6+1),1,0),0)</f>
        <v/>
      </c>
      <c r="AS459" s="7">
        <f>IF(AND(AQ459=1,AR459=1),1,0)</f>
        <v/>
      </c>
      <c r="AT459" s="7">
        <f>IF(AND(AS459=1,J459="Corrective"),1,0)</f>
        <v/>
      </c>
      <c r="AU459" s="7">
        <f>IF(AND(AS459=1,J459="Préventive"),1,0)</f>
        <v/>
      </c>
      <c r="AV459" s="7">
        <f>IF(AND(AS459=1,Q459="Oui"),1,0)</f>
        <v/>
      </c>
      <c r="AW459" s="21">
        <f>IF(AND(AV459=1,AJ459&lt;&gt;""),AJ459,0)</f>
        <v/>
      </c>
      <c r="AX459" s="21">
        <f>IF(AND(AS459=1,Y459&lt;&gt;""),Y459,0)</f>
        <v/>
      </c>
      <c r="AY459" s="22">
        <f>IF(AND(AS459=1,AH459&lt;&gt;""),AH459,0)</f>
        <v/>
      </c>
      <c r="AZ459" s="22">
        <f>IF(AS459=1,SUM(AE459:AF459),0)</f>
        <v/>
      </c>
      <c r="BA459" s="22">
        <f>IF(AND(AS459=1,AC459="Hors forfait"),AY459,0)</f>
        <v/>
      </c>
      <c r="BB459" s="7">
        <f>IF(AND(AS459=1,AK459&lt;&gt;""),1,0)</f>
        <v/>
      </c>
      <c r="BC459" s="7">
        <f>IF(AND(BB459=1,AK459="Oui"),1,0)</f>
        <v/>
      </c>
      <c r="BD459" s="7">
        <f>IF(AND(AS459=1,AL459&lt;&gt;""),1,0)</f>
        <v/>
      </c>
      <c r="BE459" s="7">
        <f>IF(AND(BD459=1,AL459="Oui"),1,0)</f>
        <v/>
      </c>
      <c r="BF459" s="7">
        <f>IF(AND(AQ459=1,AM459="Non"),1,0)</f>
        <v/>
      </c>
      <c r="BG459" s="21">
        <f>IF(AND(BF459=1,Z459&lt;&gt;""),Z459,0)</f>
        <v/>
      </c>
      <c r="BH459" s="7">
        <f>IF(AND(BF459=1,AN459="Oui"),1,0)</f>
        <v/>
      </c>
      <c r="BI459" s="7">
        <f>IF(AS459=1,N459,"")</f>
        <v/>
      </c>
      <c r="BJ459" s="7">
        <f>IF(BF459=1,N459,"")</f>
        <v/>
      </c>
      <c r="BK459" s="7">
        <f>IF(BF459=1,M459,"")</f>
        <v/>
      </c>
      <c r="BL459" s="7">
        <f>IF(AR459=1,D459&amp;" | "&amp;J459,"")</f>
        <v/>
      </c>
      <c r="BM459" s="7">
        <f>IF(AND(AR459=1,AL459="Non"),D459,"")</f>
        <v/>
      </c>
      <c r="BN459" s="7">
        <f>IF(OR(AO459="",AO459="OK"),0,1)</f>
        <v/>
      </c>
    </row>
    <row r="460" ht="18" customHeight="1">
      <c r="A460" s="7" t="n"/>
      <c r="B460" s="7" t="n"/>
      <c r="C460" s="7" t="n"/>
      <c r="D460" s="7" t="n"/>
      <c r="E460" s="7" t="n"/>
      <c r="F460" s="7" t="n"/>
      <c r="G460" s="7" t="n"/>
      <c r="H460" s="7" t="n"/>
      <c r="I460" s="7" t="n"/>
      <c r="J460" s="7" t="n"/>
      <c r="K460" s="7" t="n"/>
      <c r="L460" s="7" t="n"/>
      <c r="M460" s="7" t="n"/>
      <c r="N460" s="7" t="n"/>
      <c r="O460" s="7" t="n"/>
      <c r="P460" s="7" t="n"/>
      <c r="Q460" s="7" t="n"/>
      <c r="R460" s="20" t="n"/>
      <c r="S460" s="16" t="n"/>
      <c r="T460" s="20" t="n"/>
      <c r="U460" s="20" t="n"/>
      <c r="V460" s="16" t="n"/>
      <c r="W460" s="16" t="n"/>
      <c r="X460" s="21" t="n"/>
      <c r="Y460" s="21" t="n"/>
      <c r="Z460" s="21" t="n"/>
      <c r="AA460" s="21" t="n"/>
      <c r="AB460" s="21" t="n"/>
      <c r="AC460" s="7" t="n"/>
      <c r="AD460" s="7" t="n"/>
      <c r="AE460" s="22" t="n"/>
      <c r="AF460" s="22" t="n"/>
      <c r="AG460" s="22" t="n"/>
      <c r="AH460" s="22">
        <f>IF(A460="","",SUM(AE460:AG460))</f>
        <v/>
      </c>
      <c r="AI460" s="21">
        <f>IF(AND(R460&lt;&gt;"",T460&lt;&gt;""),(T460-R460)*24,"")</f>
        <v/>
      </c>
      <c r="AJ460" s="21">
        <f>IF(AND(R460&lt;&gt;"",U460&lt;&gt;""),(U460-R460)*24,"")</f>
        <v/>
      </c>
      <c r="AK460" s="7">
        <f>IF(OR(AA460="",AI460=""),"",IF(AI460&lt;=AA460,"Oui","Non"))</f>
        <v/>
      </c>
      <c r="AL460" s="7">
        <f>IF(OR(AB460="",AJ460=""),"",IF(AJ460&lt;=AB460,"Oui","Non"))</f>
        <v/>
      </c>
      <c r="AM460" s="7">
        <f>IF(A460="","",IF(OR(N460="Réalisé",N460="Clôturé"),"Oui","Non"))</f>
        <v/>
      </c>
      <c r="AN460" s="7">
        <f>IF(AM460="","",IF(AND(AM460="Non",S460&lt;&gt;"",S460&lt;'Tableau de bord'!$C$7),"Oui","Non"))</f>
        <v/>
      </c>
      <c r="AO460" s="7">
        <f>IF(A460="","",IF(COUNTIF($A$5:$A$504,A460)&gt;1,"N° d’OT en double",IF(COUNTIF('Sites et équipements'!$D$5:$D$204,F460)=0,"Code installation inconnu",IF(OR(D460="",J460="",N460="",M460=""),"Champ obligatoire manquant",IF(AND(R460="",S460=""),"Date de demande ou planifiée manquante",IF(AND(AM460="Oui",V460=""),"Date de réalisation manquante",IF(AND(N460="Clôturé",W460=""),"Date de clôture manquante",IF(OR(AND(T460&lt;&gt;"",R460&lt;&gt;"",T460&lt;R460),AND(U460&lt;&gt;"",T460&lt;&gt;"",U460&lt;T460)),"Chronologie incohérente",IF(AND(Q460="Oui",U460=""),"Rétablissement non daté","OK")))))))))</f>
        <v/>
      </c>
      <c r="AP460" s="16">
        <f>IF(R460&lt;&gt;"",R460,IF(S460&lt;&gt;"",S460,""))</f>
        <v/>
      </c>
      <c r="AQ460" s="7">
        <f>IF(AND(A460&lt;&gt;"",OR('Tableau de bord'!$C$9="",D460='Tableau de bord'!$C$9),OR('Tableau de bord'!$C$10="",E460='Tableau de bord'!$C$10),OR('Tableau de bord'!$C$11="",G460='Tableau de bord'!$C$11),OR('Tableau de bord'!$C$12="",H460='Tableau de bord'!$C$12),OR('Tableau de bord'!$C$13="",J460='Tableau de bord'!$C$13),OR('Tableau de bord'!$C$14="",N460='Tableau de bord'!$C$14),OR('Tableau de bord'!$C$15="",M460='Tableau de bord'!$C$15),OR('Tableau de bord'!$C$16="",O460='Tableau de bord'!$C$16),OR('Tableau de bord'!$C$17="",AD460='Tableau de bord'!$C$17)),1,0)</f>
        <v/>
      </c>
      <c r="AR460" s="7">
        <f>IF(AND(A460&lt;&gt;"",AP460&lt;&gt;""),IF(AND(AP460&gt;='Tableau de bord'!$C$5,AP460&lt;'Tableau de bord'!$C$6+1),1,0),0)</f>
        <v/>
      </c>
      <c r="AS460" s="7">
        <f>IF(AND(AQ460=1,AR460=1),1,0)</f>
        <v/>
      </c>
      <c r="AT460" s="7">
        <f>IF(AND(AS460=1,J460="Corrective"),1,0)</f>
        <v/>
      </c>
      <c r="AU460" s="7">
        <f>IF(AND(AS460=1,J460="Préventive"),1,0)</f>
        <v/>
      </c>
      <c r="AV460" s="7">
        <f>IF(AND(AS460=1,Q460="Oui"),1,0)</f>
        <v/>
      </c>
      <c r="AW460" s="21">
        <f>IF(AND(AV460=1,AJ460&lt;&gt;""),AJ460,0)</f>
        <v/>
      </c>
      <c r="AX460" s="21">
        <f>IF(AND(AS460=1,Y460&lt;&gt;""),Y460,0)</f>
        <v/>
      </c>
      <c r="AY460" s="22">
        <f>IF(AND(AS460=1,AH460&lt;&gt;""),AH460,0)</f>
        <v/>
      </c>
      <c r="AZ460" s="22">
        <f>IF(AS460=1,SUM(AE460:AF460),0)</f>
        <v/>
      </c>
      <c r="BA460" s="22">
        <f>IF(AND(AS460=1,AC460="Hors forfait"),AY460,0)</f>
        <v/>
      </c>
      <c r="BB460" s="7">
        <f>IF(AND(AS460=1,AK460&lt;&gt;""),1,0)</f>
        <v/>
      </c>
      <c r="BC460" s="7">
        <f>IF(AND(BB460=1,AK460="Oui"),1,0)</f>
        <v/>
      </c>
      <c r="BD460" s="7">
        <f>IF(AND(AS460=1,AL460&lt;&gt;""),1,0)</f>
        <v/>
      </c>
      <c r="BE460" s="7">
        <f>IF(AND(BD460=1,AL460="Oui"),1,0)</f>
        <v/>
      </c>
      <c r="BF460" s="7">
        <f>IF(AND(AQ460=1,AM460="Non"),1,0)</f>
        <v/>
      </c>
      <c r="BG460" s="21">
        <f>IF(AND(BF460=1,Z460&lt;&gt;""),Z460,0)</f>
        <v/>
      </c>
      <c r="BH460" s="7">
        <f>IF(AND(BF460=1,AN460="Oui"),1,0)</f>
        <v/>
      </c>
      <c r="BI460" s="7">
        <f>IF(AS460=1,N460,"")</f>
        <v/>
      </c>
      <c r="BJ460" s="7">
        <f>IF(BF460=1,N460,"")</f>
        <v/>
      </c>
      <c r="BK460" s="7">
        <f>IF(BF460=1,M460,"")</f>
        <v/>
      </c>
      <c r="BL460" s="7">
        <f>IF(AR460=1,D460&amp;" | "&amp;J460,"")</f>
        <v/>
      </c>
      <c r="BM460" s="7">
        <f>IF(AND(AR460=1,AL460="Non"),D460,"")</f>
        <v/>
      </c>
      <c r="BN460" s="7">
        <f>IF(OR(AO460="",AO460="OK"),0,1)</f>
        <v/>
      </c>
    </row>
    <row r="461" ht="18" customHeight="1">
      <c r="A461" s="7" t="n"/>
      <c r="B461" s="7" t="n"/>
      <c r="C461" s="7" t="n"/>
      <c r="D461" s="7" t="n"/>
      <c r="E461" s="7" t="n"/>
      <c r="F461" s="7" t="n"/>
      <c r="G461" s="7" t="n"/>
      <c r="H461" s="7" t="n"/>
      <c r="I461" s="7" t="n"/>
      <c r="J461" s="7" t="n"/>
      <c r="K461" s="7" t="n"/>
      <c r="L461" s="7" t="n"/>
      <c r="M461" s="7" t="n"/>
      <c r="N461" s="7" t="n"/>
      <c r="O461" s="7" t="n"/>
      <c r="P461" s="7" t="n"/>
      <c r="Q461" s="7" t="n"/>
      <c r="R461" s="20" t="n"/>
      <c r="S461" s="16" t="n"/>
      <c r="T461" s="20" t="n"/>
      <c r="U461" s="20" t="n"/>
      <c r="V461" s="16" t="n"/>
      <c r="W461" s="16" t="n"/>
      <c r="X461" s="21" t="n"/>
      <c r="Y461" s="21" t="n"/>
      <c r="Z461" s="21" t="n"/>
      <c r="AA461" s="21" t="n"/>
      <c r="AB461" s="21" t="n"/>
      <c r="AC461" s="7" t="n"/>
      <c r="AD461" s="7" t="n"/>
      <c r="AE461" s="22" t="n"/>
      <c r="AF461" s="22" t="n"/>
      <c r="AG461" s="22" t="n"/>
      <c r="AH461" s="22">
        <f>IF(A461="","",SUM(AE461:AG461))</f>
        <v/>
      </c>
      <c r="AI461" s="21">
        <f>IF(AND(R461&lt;&gt;"",T461&lt;&gt;""),(T461-R461)*24,"")</f>
        <v/>
      </c>
      <c r="AJ461" s="21">
        <f>IF(AND(R461&lt;&gt;"",U461&lt;&gt;""),(U461-R461)*24,"")</f>
        <v/>
      </c>
      <c r="AK461" s="7">
        <f>IF(OR(AA461="",AI461=""),"",IF(AI461&lt;=AA461,"Oui","Non"))</f>
        <v/>
      </c>
      <c r="AL461" s="7">
        <f>IF(OR(AB461="",AJ461=""),"",IF(AJ461&lt;=AB461,"Oui","Non"))</f>
        <v/>
      </c>
      <c r="AM461" s="7">
        <f>IF(A461="","",IF(OR(N461="Réalisé",N461="Clôturé"),"Oui","Non"))</f>
        <v/>
      </c>
      <c r="AN461" s="7">
        <f>IF(AM461="","",IF(AND(AM461="Non",S461&lt;&gt;"",S461&lt;'Tableau de bord'!$C$7),"Oui","Non"))</f>
        <v/>
      </c>
      <c r="AO461" s="7">
        <f>IF(A461="","",IF(COUNTIF($A$5:$A$504,A461)&gt;1,"N° d’OT en double",IF(COUNTIF('Sites et équipements'!$D$5:$D$204,F461)=0,"Code installation inconnu",IF(OR(D461="",J461="",N461="",M461=""),"Champ obligatoire manquant",IF(AND(R461="",S461=""),"Date de demande ou planifiée manquante",IF(AND(AM461="Oui",V461=""),"Date de réalisation manquante",IF(AND(N461="Clôturé",W461=""),"Date de clôture manquante",IF(OR(AND(T461&lt;&gt;"",R461&lt;&gt;"",T461&lt;R461),AND(U461&lt;&gt;"",T461&lt;&gt;"",U461&lt;T461)),"Chronologie incohérente",IF(AND(Q461="Oui",U461=""),"Rétablissement non daté","OK")))))))))</f>
        <v/>
      </c>
      <c r="AP461" s="16">
        <f>IF(R461&lt;&gt;"",R461,IF(S461&lt;&gt;"",S461,""))</f>
        <v/>
      </c>
      <c r="AQ461" s="7">
        <f>IF(AND(A461&lt;&gt;"",OR('Tableau de bord'!$C$9="",D461='Tableau de bord'!$C$9),OR('Tableau de bord'!$C$10="",E461='Tableau de bord'!$C$10),OR('Tableau de bord'!$C$11="",G461='Tableau de bord'!$C$11),OR('Tableau de bord'!$C$12="",H461='Tableau de bord'!$C$12),OR('Tableau de bord'!$C$13="",J461='Tableau de bord'!$C$13),OR('Tableau de bord'!$C$14="",N461='Tableau de bord'!$C$14),OR('Tableau de bord'!$C$15="",M461='Tableau de bord'!$C$15),OR('Tableau de bord'!$C$16="",O461='Tableau de bord'!$C$16),OR('Tableau de bord'!$C$17="",AD461='Tableau de bord'!$C$17)),1,0)</f>
        <v/>
      </c>
      <c r="AR461" s="7">
        <f>IF(AND(A461&lt;&gt;"",AP461&lt;&gt;""),IF(AND(AP461&gt;='Tableau de bord'!$C$5,AP461&lt;'Tableau de bord'!$C$6+1),1,0),0)</f>
        <v/>
      </c>
      <c r="AS461" s="7">
        <f>IF(AND(AQ461=1,AR461=1),1,0)</f>
        <v/>
      </c>
      <c r="AT461" s="7">
        <f>IF(AND(AS461=1,J461="Corrective"),1,0)</f>
        <v/>
      </c>
      <c r="AU461" s="7">
        <f>IF(AND(AS461=1,J461="Préventive"),1,0)</f>
        <v/>
      </c>
      <c r="AV461" s="7">
        <f>IF(AND(AS461=1,Q461="Oui"),1,0)</f>
        <v/>
      </c>
      <c r="AW461" s="21">
        <f>IF(AND(AV461=1,AJ461&lt;&gt;""),AJ461,0)</f>
        <v/>
      </c>
      <c r="AX461" s="21">
        <f>IF(AND(AS461=1,Y461&lt;&gt;""),Y461,0)</f>
        <v/>
      </c>
      <c r="AY461" s="22">
        <f>IF(AND(AS461=1,AH461&lt;&gt;""),AH461,0)</f>
        <v/>
      </c>
      <c r="AZ461" s="22">
        <f>IF(AS461=1,SUM(AE461:AF461),0)</f>
        <v/>
      </c>
      <c r="BA461" s="22">
        <f>IF(AND(AS461=1,AC461="Hors forfait"),AY461,0)</f>
        <v/>
      </c>
      <c r="BB461" s="7">
        <f>IF(AND(AS461=1,AK461&lt;&gt;""),1,0)</f>
        <v/>
      </c>
      <c r="BC461" s="7">
        <f>IF(AND(BB461=1,AK461="Oui"),1,0)</f>
        <v/>
      </c>
      <c r="BD461" s="7">
        <f>IF(AND(AS461=1,AL461&lt;&gt;""),1,0)</f>
        <v/>
      </c>
      <c r="BE461" s="7">
        <f>IF(AND(BD461=1,AL461="Oui"),1,0)</f>
        <v/>
      </c>
      <c r="BF461" s="7">
        <f>IF(AND(AQ461=1,AM461="Non"),1,0)</f>
        <v/>
      </c>
      <c r="BG461" s="21">
        <f>IF(AND(BF461=1,Z461&lt;&gt;""),Z461,0)</f>
        <v/>
      </c>
      <c r="BH461" s="7">
        <f>IF(AND(BF461=1,AN461="Oui"),1,0)</f>
        <v/>
      </c>
      <c r="BI461" s="7">
        <f>IF(AS461=1,N461,"")</f>
        <v/>
      </c>
      <c r="BJ461" s="7">
        <f>IF(BF461=1,N461,"")</f>
        <v/>
      </c>
      <c r="BK461" s="7">
        <f>IF(BF461=1,M461,"")</f>
        <v/>
      </c>
      <c r="BL461" s="7">
        <f>IF(AR461=1,D461&amp;" | "&amp;J461,"")</f>
        <v/>
      </c>
      <c r="BM461" s="7">
        <f>IF(AND(AR461=1,AL461="Non"),D461,"")</f>
        <v/>
      </c>
      <c r="BN461" s="7">
        <f>IF(OR(AO461="",AO461="OK"),0,1)</f>
        <v/>
      </c>
    </row>
    <row r="462" ht="18" customHeight="1">
      <c r="A462" s="7" t="n"/>
      <c r="B462" s="7" t="n"/>
      <c r="C462" s="7" t="n"/>
      <c r="D462" s="7" t="n"/>
      <c r="E462" s="7" t="n"/>
      <c r="F462" s="7" t="n"/>
      <c r="G462" s="7" t="n"/>
      <c r="H462" s="7" t="n"/>
      <c r="I462" s="7" t="n"/>
      <c r="J462" s="7" t="n"/>
      <c r="K462" s="7" t="n"/>
      <c r="L462" s="7" t="n"/>
      <c r="M462" s="7" t="n"/>
      <c r="N462" s="7" t="n"/>
      <c r="O462" s="7" t="n"/>
      <c r="P462" s="7" t="n"/>
      <c r="Q462" s="7" t="n"/>
      <c r="R462" s="20" t="n"/>
      <c r="S462" s="16" t="n"/>
      <c r="T462" s="20" t="n"/>
      <c r="U462" s="20" t="n"/>
      <c r="V462" s="16" t="n"/>
      <c r="W462" s="16" t="n"/>
      <c r="X462" s="21" t="n"/>
      <c r="Y462" s="21" t="n"/>
      <c r="Z462" s="21" t="n"/>
      <c r="AA462" s="21" t="n"/>
      <c r="AB462" s="21" t="n"/>
      <c r="AC462" s="7" t="n"/>
      <c r="AD462" s="7" t="n"/>
      <c r="AE462" s="22" t="n"/>
      <c r="AF462" s="22" t="n"/>
      <c r="AG462" s="22" t="n"/>
      <c r="AH462" s="22">
        <f>IF(A462="","",SUM(AE462:AG462))</f>
        <v/>
      </c>
      <c r="AI462" s="21">
        <f>IF(AND(R462&lt;&gt;"",T462&lt;&gt;""),(T462-R462)*24,"")</f>
        <v/>
      </c>
      <c r="AJ462" s="21">
        <f>IF(AND(R462&lt;&gt;"",U462&lt;&gt;""),(U462-R462)*24,"")</f>
        <v/>
      </c>
      <c r="AK462" s="7">
        <f>IF(OR(AA462="",AI462=""),"",IF(AI462&lt;=AA462,"Oui","Non"))</f>
        <v/>
      </c>
      <c r="AL462" s="7">
        <f>IF(OR(AB462="",AJ462=""),"",IF(AJ462&lt;=AB462,"Oui","Non"))</f>
        <v/>
      </c>
      <c r="AM462" s="7">
        <f>IF(A462="","",IF(OR(N462="Réalisé",N462="Clôturé"),"Oui","Non"))</f>
        <v/>
      </c>
      <c r="AN462" s="7">
        <f>IF(AM462="","",IF(AND(AM462="Non",S462&lt;&gt;"",S462&lt;'Tableau de bord'!$C$7),"Oui","Non"))</f>
        <v/>
      </c>
      <c r="AO462" s="7">
        <f>IF(A462="","",IF(COUNTIF($A$5:$A$504,A462)&gt;1,"N° d’OT en double",IF(COUNTIF('Sites et équipements'!$D$5:$D$204,F462)=0,"Code installation inconnu",IF(OR(D462="",J462="",N462="",M462=""),"Champ obligatoire manquant",IF(AND(R462="",S462=""),"Date de demande ou planifiée manquante",IF(AND(AM462="Oui",V462=""),"Date de réalisation manquante",IF(AND(N462="Clôturé",W462=""),"Date de clôture manquante",IF(OR(AND(T462&lt;&gt;"",R462&lt;&gt;"",T462&lt;R462),AND(U462&lt;&gt;"",T462&lt;&gt;"",U462&lt;T462)),"Chronologie incohérente",IF(AND(Q462="Oui",U462=""),"Rétablissement non daté","OK")))))))))</f>
        <v/>
      </c>
      <c r="AP462" s="16">
        <f>IF(R462&lt;&gt;"",R462,IF(S462&lt;&gt;"",S462,""))</f>
        <v/>
      </c>
      <c r="AQ462" s="7">
        <f>IF(AND(A462&lt;&gt;"",OR('Tableau de bord'!$C$9="",D462='Tableau de bord'!$C$9),OR('Tableau de bord'!$C$10="",E462='Tableau de bord'!$C$10),OR('Tableau de bord'!$C$11="",G462='Tableau de bord'!$C$11),OR('Tableau de bord'!$C$12="",H462='Tableau de bord'!$C$12),OR('Tableau de bord'!$C$13="",J462='Tableau de bord'!$C$13),OR('Tableau de bord'!$C$14="",N462='Tableau de bord'!$C$14),OR('Tableau de bord'!$C$15="",M462='Tableau de bord'!$C$15),OR('Tableau de bord'!$C$16="",O462='Tableau de bord'!$C$16),OR('Tableau de bord'!$C$17="",AD462='Tableau de bord'!$C$17)),1,0)</f>
        <v/>
      </c>
      <c r="AR462" s="7">
        <f>IF(AND(A462&lt;&gt;"",AP462&lt;&gt;""),IF(AND(AP462&gt;='Tableau de bord'!$C$5,AP462&lt;'Tableau de bord'!$C$6+1),1,0),0)</f>
        <v/>
      </c>
      <c r="AS462" s="7">
        <f>IF(AND(AQ462=1,AR462=1),1,0)</f>
        <v/>
      </c>
      <c r="AT462" s="7">
        <f>IF(AND(AS462=1,J462="Corrective"),1,0)</f>
        <v/>
      </c>
      <c r="AU462" s="7">
        <f>IF(AND(AS462=1,J462="Préventive"),1,0)</f>
        <v/>
      </c>
      <c r="AV462" s="7">
        <f>IF(AND(AS462=1,Q462="Oui"),1,0)</f>
        <v/>
      </c>
      <c r="AW462" s="21">
        <f>IF(AND(AV462=1,AJ462&lt;&gt;""),AJ462,0)</f>
        <v/>
      </c>
      <c r="AX462" s="21">
        <f>IF(AND(AS462=1,Y462&lt;&gt;""),Y462,0)</f>
        <v/>
      </c>
      <c r="AY462" s="22">
        <f>IF(AND(AS462=1,AH462&lt;&gt;""),AH462,0)</f>
        <v/>
      </c>
      <c r="AZ462" s="22">
        <f>IF(AS462=1,SUM(AE462:AF462),0)</f>
        <v/>
      </c>
      <c r="BA462" s="22">
        <f>IF(AND(AS462=1,AC462="Hors forfait"),AY462,0)</f>
        <v/>
      </c>
      <c r="BB462" s="7">
        <f>IF(AND(AS462=1,AK462&lt;&gt;""),1,0)</f>
        <v/>
      </c>
      <c r="BC462" s="7">
        <f>IF(AND(BB462=1,AK462="Oui"),1,0)</f>
        <v/>
      </c>
      <c r="BD462" s="7">
        <f>IF(AND(AS462=1,AL462&lt;&gt;""),1,0)</f>
        <v/>
      </c>
      <c r="BE462" s="7">
        <f>IF(AND(BD462=1,AL462="Oui"),1,0)</f>
        <v/>
      </c>
      <c r="BF462" s="7">
        <f>IF(AND(AQ462=1,AM462="Non"),1,0)</f>
        <v/>
      </c>
      <c r="BG462" s="21">
        <f>IF(AND(BF462=1,Z462&lt;&gt;""),Z462,0)</f>
        <v/>
      </c>
      <c r="BH462" s="7">
        <f>IF(AND(BF462=1,AN462="Oui"),1,0)</f>
        <v/>
      </c>
      <c r="BI462" s="7">
        <f>IF(AS462=1,N462,"")</f>
        <v/>
      </c>
      <c r="BJ462" s="7">
        <f>IF(BF462=1,N462,"")</f>
        <v/>
      </c>
      <c r="BK462" s="7">
        <f>IF(BF462=1,M462,"")</f>
        <v/>
      </c>
      <c r="BL462" s="7">
        <f>IF(AR462=1,D462&amp;" | "&amp;J462,"")</f>
        <v/>
      </c>
      <c r="BM462" s="7">
        <f>IF(AND(AR462=1,AL462="Non"),D462,"")</f>
        <v/>
      </c>
      <c r="BN462" s="7">
        <f>IF(OR(AO462="",AO462="OK"),0,1)</f>
        <v/>
      </c>
    </row>
    <row r="463" ht="18" customHeight="1">
      <c r="A463" s="7" t="n"/>
      <c r="B463" s="7" t="n"/>
      <c r="C463" s="7" t="n"/>
      <c r="D463" s="7" t="n"/>
      <c r="E463" s="7" t="n"/>
      <c r="F463" s="7" t="n"/>
      <c r="G463" s="7" t="n"/>
      <c r="H463" s="7" t="n"/>
      <c r="I463" s="7" t="n"/>
      <c r="J463" s="7" t="n"/>
      <c r="K463" s="7" t="n"/>
      <c r="L463" s="7" t="n"/>
      <c r="M463" s="7" t="n"/>
      <c r="N463" s="7" t="n"/>
      <c r="O463" s="7" t="n"/>
      <c r="P463" s="7" t="n"/>
      <c r="Q463" s="7" t="n"/>
      <c r="R463" s="20" t="n"/>
      <c r="S463" s="16" t="n"/>
      <c r="T463" s="20" t="n"/>
      <c r="U463" s="20" t="n"/>
      <c r="V463" s="16" t="n"/>
      <c r="W463" s="16" t="n"/>
      <c r="X463" s="21" t="n"/>
      <c r="Y463" s="21" t="n"/>
      <c r="Z463" s="21" t="n"/>
      <c r="AA463" s="21" t="n"/>
      <c r="AB463" s="21" t="n"/>
      <c r="AC463" s="7" t="n"/>
      <c r="AD463" s="7" t="n"/>
      <c r="AE463" s="22" t="n"/>
      <c r="AF463" s="22" t="n"/>
      <c r="AG463" s="22" t="n"/>
      <c r="AH463" s="22">
        <f>IF(A463="","",SUM(AE463:AG463))</f>
        <v/>
      </c>
      <c r="AI463" s="21">
        <f>IF(AND(R463&lt;&gt;"",T463&lt;&gt;""),(T463-R463)*24,"")</f>
        <v/>
      </c>
      <c r="AJ463" s="21">
        <f>IF(AND(R463&lt;&gt;"",U463&lt;&gt;""),(U463-R463)*24,"")</f>
        <v/>
      </c>
      <c r="AK463" s="7">
        <f>IF(OR(AA463="",AI463=""),"",IF(AI463&lt;=AA463,"Oui","Non"))</f>
        <v/>
      </c>
      <c r="AL463" s="7">
        <f>IF(OR(AB463="",AJ463=""),"",IF(AJ463&lt;=AB463,"Oui","Non"))</f>
        <v/>
      </c>
      <c r="AM463" s="7">
        <f>IF(A463="","",IF(OR(N463="Réalisé",N463="Clôturé"),"Oui","Non"))</f>
        <v/>
      </c>
      <c r="AN463" s="7">
        <f>IF(AM463="","",IF(AND(AM463="Non",S463&lt;&gt;"",S463&lt;'Tableau de bord'!$C$7),"Oui","Non"))</f>
        <v/>
      </c>
      <c r="AO463" s="7">
        <f>IF(A463="","",IF(COUNTIF($A$5:$A$504,A463)&gt;1,"N° d’OT en double",IF(COUNTIF('Sites et équipements'!$D$5:$D$204,F463)=0,"Code installation inconnu",IF(OR(D463="",J463="",N463="",M463=""),"Champ obligatoire manquant",IF(AND(R463="",S463=""),"Date de demande ou planifiée manquante",IF(AND(AM463="Oui",V463=""),"Date de réalisation manquante",IF(AND(N463="Clôturé",W463=""),"Date de clôture manquante",IF(OR(AND(T463&lt;&gt;"",R463&lt;&gt;"",T463&lt;R463),AND(U463&lt;&gt;"",T463&lt;&gt;"",U463&lt;T463)),"Chronologie incohérente",IF(AND(Q463="Oui",U463=""),"Rétablissement non daté","OK")))))))))</f>
        <v/>
      </c>
      <c r="AP463" s="16">
        <f>IF(R463&lt;&gt;"",R463,IF(S463&lt;&gt;"",S463,""))</f>
        <v/>
      </c>
      <c r="AQ463" s="7">
        <f>IF(AND(A463&lt;&gt;"",OR('Tableau de bord'!$C$9="",D463='Tableau de bord'!$C$9),OR('Tableau de bord'!$C$10="",E463='Tableau de bord'!$C$10),OR('Tableau de bord'!$C$11="",G463='Tableau de bord'!$C$11),OR('Tableau de bord'!$C$12="",H463='Tableau de bord'!$C$12),OR('Tableau de bord'!$C$13="",J463='Tableau de bord'!$C$13),OR('Tableau de bord'!$C$14="",N463='Tableau de bord'!$C$14),OR('Tableau de bord'!$C$15="",M463='Tableau de bord'!$C$15),OR('Tableau de bord'!$C$16="",O463='Tableau de bord'!$C$16),OR('Tableau de bord'!$C$17="",AD463='Tableau de bord'!$C$17)),1,0)</f>
        <v/>
      </c>
      <c r="AR463" s="7">
        <f>IF(AND(A463&lt;&gt;"",AP463&lt;&gt;""),IF(AND(AP463&gt;='Tableau de bord'!$C$5,AP463&lt;'Tableau de bord'!$C$6+1),1,0),0)</f>
        <v/>
      </c>
      <c r="AS463" s="7">
        <f>IF(AND(AQ463=1,AR463=1),1,0)</f>
        <v/>
      </c>
      <c r="AT463" s="7">
        <f>IF(AND(AS463=1,J463="Corrective"),1,0)</f>
        <v/>
      </c>
      <c r="AU463" s="7">
        <f>IF(AND(AS463=1,J463="Préventive"),1,0)</f>
        <v/>
      </c>
      <c r="AV463" s="7">
        <f>IF(AND(AS463=1,Q463="Oui"),1,0)</f>
        <v/>
      </c>
      <c r="AW463" s="21">
        <f>IF(AND(AV463=1,AJ463&lt;&gt;""),AJ463,0)</f>
        <v/>
      </c>
      <c r="AX463" s="21">
        <f>IF(AND(AS463=1,Y463&lt;&gt;""),Y463,0)</f>
        <v/>
      </c>
      <c r="AY463" s="22">
        <f>IF(AND(AS463=1,AH463&lt;&gt;""),AH463,0)</f>
        <v/>
      </c>
      <c r="AZ463" s="22">
        <f>IF(AS463=1,SUM(AE463:AF463),0)</f>
        <v/>
      </c>
      <c r="BA463" s="22">
        <f>IF(AND(AS463=1,AC463="Hors forfait"),AY463,0)</f>
        <v/>
      </c>
      <c r="BB463" s="7">
        <f>IF(AND(AS463=1,AK463&lt;&gt;""),1,0)</f>
        <v/>
      </c>
      <c r="BC463" s="7">
        <f>IF(AND(BB463=1,AK463="Oui"),1,0)</f>
        <v/>
      </c>
      <c r="BD463" s="7">
        <f>IF(AND(AS463=1,AL463&lt;&gt;""),1,0)</f>
        <v/>
      </c>
      <c r="BE463" s="7">
        <f>IF(AND(BD463=1,AL463="Oui"),1,0)</f>
        <v/>
      </c>
      <c r="BF463" s="7">
        <f>IF(AND(AQ463=1,AM463="Non"),1,0)</f>
        <v/>
      </c>
      <c r="BG463" s="21">
        <f>IF(AND(BF463=1,Z463&lt;&gt;""),Z463,0)</f>
        <v/>
      </c>
      <c r="BH463" s="7">
        <f>IF(AND(BF463=1,AN463="Oui"),1,0)</f>
        <v/>
      </c>
      <c r="BI463" s="7">
        <f>IF(AS463=1,N463,"")</f>
        <v/>
      </c>
      <c r="BJ463" s="7">
        <f>IF(BF463=1,N463,"")</f>
        <v/>
      </c>
      <c r="BK463" s="7">
        <f>IF(BF463=1,M463,"")</f>
        <v/>
      </c>
      <c r="BL463" s="7">
        <f>IF(AR463=1,D463&amp;" | "&amp;J463,"")</f>
        <v/>
      </c>
      <c r="BM463" s="7">
        <f>IF(AND(AR463=1,AL463="Non"),D463,"")</f>
        <v/>
      </c>
      <c r="BN463" s="7">
        <f>IF(OR(AO463="",AO463="OK"),0,1)</f>
        <v/>
      </c>
    </row>
    <row r="464" ht="18" customHeight="1">
      <c r="A464" s="7" t="n"/>
      <c r="B464" s="7" t="n"/>
      <c r="C464" s="7" t="n"/>
      <c r="D464" s="7" t="n"/>
      <c r="E464" s="7" t="n"/>
      <c r="F464" s="7" t="n"/>
      <c r="G464" s="7" t="n"/>
      <c r="H464" s="7" t="n"/>
      <c r="I464" s="7" t="n"/>
      <c r="J464" s="7" t="n"/>
      <c r="K464" s="7" t="n"/>
      <c r="L464" s="7" t="n"/>
      <c r="M464" s="7" t="n"/>
      <c r="N464" s="7" t="n"/>
      <c r="O464" s="7" t="n"/>
      <c r="P464" s="7" t="n"/>
      <c r="Q464" s="7" t="n"/>
      <c r="R464" s="20" t="n"/>
      <c r="S464" s="16" t="n"/>
      <c r="T464" s="20" t="n"/>
      <c r="U464" s="20" t="n"/>
      <c r="V464" s="16" t="n"/>
      <c r="W464" s="16" t="n"/>
      <c r="X464" s="21" t="n"/>
      <c r="Y464" s="21" t="n"/>
      <c r="Z464" s="21" t="n"/>
      <c r="AA464" s="21" t="n"/>
      <c r="AB464" s="21" t="n"/>
      <c r="AC464" s="7" t="n"/>
      <c r="AD464" s="7" t="n"/>
      <c r="AE464" s="22" t="n"/>
      <c r="AF464" s="22" t="n"/>
      <c r="AG464" s="22" t="n"/>
      <c r="AH464" s="22">
        <f>IF(A464="","",SUM(AE464:AG464))</f>
        <v/>
      </c>
      <c r="AI464" s="21">
        <f>IF(AND(R464&lt;&gt;"",T464&lt;&gt;""),(T464-R464)*24,"")</f>
        <v/>
      </c>
      <c r="AJ464" s="21">
        <f>IF(AND(R464&lt;&gt;"",U464&lt;&gt;""),(U464-R464)*24,"")</f>
        <v/>
      </c>
      <c r="AK464" s="7">
        <f>IF(OR(AA464="",AI464=""),"",IF(AI464&lt;=AA464,"Oui","Non"))</f>
        <v/>
      </c>
      <c r="AL464" s="7">
        <f>IF(OR(AB464="",AJ464=""),"",IF(AJ464&lt;=AB464,"Oui","Non"))</f>
        <v/>
      </c>
      <c r="AM464" s="7">
        <f>IF(A464="","",IF(OR(N464="Réalisé",N464="Clôturé"),"Oui","Non"))</f>
        <v/>
      </c>
      <c r="AN464" s="7">
        <f>IF(AM464="","",IF(AND(AM464="Non",S464&lt;&gt;"",S464&lt;'Tableau de bord'!$C$7),"Oui","Non"))</f>
        <v/>
      </c>
      <c r="AO464" s="7">
        <f>IF(A464="","",IF(COUNTIF($A$5:$A$504,A464)&gt;1,"N° d’OT en double",IF(COUNTIF('Sites et équipements'!$D$5:$D$204,F464)=0,"Code installation inconnu",IF(OR(D464="",J464="",N464="",M464=""),"Champ obligatoire manquant",IF(AND(R464="",S464=""),"Date de demande ou planifiée manquante",IF(AND(AM464="Oui",V464=""),"Date de réalisation manquante",IF(AND(N464="Clôturé",W464=""),"Date de clôture manquante",IF(OR(AND(T464&lt;&gt;"",R464&lt;&gt;"",T464&lt;R464),AND(U464&lt;&gt;"",T464&lt;&gt;"",U464&lt;T464)),"Chronologie incohérente",IF(AND(Q464="Oui",U464=""),"Rétablissement non daté","OK")))))))))</f>
        <v/>
      </c>
      <c r="AP464" s="16">
        <f>IF(R464&lt;&gt;"",R464,IF(S464&lt;&gt;"",S464,""))</f>
        <v/>
      </c>
      <c r="AQ464" s="7">
        <f>IF(AND(A464&lt;&gt;"",OR('Tableau de bord'!$C$9="",D464='Tableau de bord'!$C$9),OR('Tableau de bord'!$C$10="",E464='Tableau de bord'!$C$10),OR('Tableau de bord'!$C$11="",G464='Tableau de bord'!$C$11),OR('Tableau de bord'!$C$12="",H464='Tableau de bord'!$C$12),OR('Tableau de bord'!$C$13="",J464='Tableau de bord'!$C$13),OR('Tableau de bord'!$C$14="",N464='Tableau de bord'!$C$14),OR('Tableau de bord'!$C$15="",M464='Tableau de bord'!$C$15),OR('Tableau de bord'!$C$16="",O464='Tableau de bord'!$C$16),OR('Tableau de bord'!$C$17="",AD464='Tableau de bord'!$C$17)),1,0)</f>
        <v/>
      </c>
      <c r="AR464" s="7">
        <f>IF(AND(A464&lt;&gt;"",AP464&lt;&gt;""),IF(AND(AP464&gt;='Tableau de bord'!$C$5,AP464&lt;'Tableau de bord'!$C$6+1),1,0),0)</f>
        <v/>
      </c>
      <c r="AS464" s="7">
        <f>IF(AND(AQ464=1,AR464=1),1,0)</f>
        <v/>
      </c>
      <c r="AT464" s="7">
        <f>IF(AND(AS464=1,J464="Corrective"),1,0)</f>
        <v/>
      </c>
      <c r="AU464" s="7">
        <f>IF(AND(AS464=1,J464="Préventive"),1,0)</f>
        <v/>
      </c>
      <c r="AV464" s="7">
        <f>IF(AND(AS464=1,Q464="Oui"),1,0)</f>
        <v/>
      </c>
      <c r="AW464" s="21">
        <f>IF(AND(AV464=1,AJ464&lt;&gt;""),AJ464,0)</f>
        <v/>
      </c>
      <c r="AX464" s="21">
        <f>IF(AND(AS464=1,Y464&lt;&gt;""),Y464,0)</f>
        <v/>
      </c>
      <c r="AY464" s="22">
        <f>IF(AND(AS464=1,AH464&lt;&gt;""),AH464,0)</f>
        <v/>
      </c>
      <c r="AZ464" s="22">
        <f>IF(AS464=1,SUM(AE464:AF464),0)</f>
        <v/>
      </c>
      <c r="BA464" s="22">
        <f>IF(AND(AS464=1,AC464="Hors forfait"),AY464,0)</f>
        <v/>
      </c>
      <c r="BB464" s="7">
        <f>IF(AND(AS464=1,AK464&lt;&gt;""),1,0)</f>
        <v/>
      </c>
      <c r="BC464" s="7">
        <f>IF(AND(BB464=1,AK464="Oui"),1,0)</f>
        <v/>
      </c>
      <c r="BD464" s="7">
        <f>IF(AND(AS464=1,AL464&lt;&gt;""),1,0)</f>
        <v/>
      </c>
      <c r="BE464" s="7">
        <f>IF(AND(BD464=1,AL464="Oui"),1,0)</f>
        <v/>
      </c>
      <c r="BF464" s="7">
        <f>IF(AND(AQ464=1,AM464="Non"),1,0)</f>
        <v/>
      </c>
      <c r="BG464" s="21">
        <f>IF(AND(BF464=1,Z464&lt;&gt;""),Z464,0)</f>
        <v/>
      </c>
      <c r="BH464" s="7">
        <f>IF(AND(BF464=1,AN464="Oui"),1,0)</f>
        <v/>
      </c>
      <c r="BI464" s="7">
        <f>IF(AS464=1,N464,"")</f>
        <v/>
      </c>
      <c r="BJ464" s="7">
        <f>IF(BF464=1,N464,"")</f>
        <v/>
      </c>
      <c r="BK464" s="7">
        <f>IF(BF464=1,M464,"")</f>
        <v/>
      </c>
      <c r="BL464" s="7">
        <f>IF(AR464=1,D464&amp;" | "&amp;J464,"")</f>
        <v/>
      </c>
      <c r="BM464" s="7">
        <f>IF(AND(AR464=1,AL464="Non"),D464,"")</f>
        <v/>
      </c>
      <c r="BN464" s="7">
        <f>IF(OR(AO464="",AO464="OK"),0,1)</f>
        <v/>
      </c>
    </row>
    <row r="465" ht="18" customHeight="1">
      <c r="A465" s="7" t="n"/>
      <c r="B465" s="7" t="n"/>
      <c r="C465" s="7" t="n"/>
      <c r="D465" s="7" t="n"/>
      <c r="E465" s="7" t="n"/>
      <c r="F465" s="7" t="n"/>
      <c r="G465" s="7" t="n"/>
      <c r="H465" s="7" t="n"/>
      <c r="I465" s="7" t="n"/>
      <c r="J465" s="7" t="n"/>
      <c r="K465" s="7" t="n"/>
      <c r="L465" s="7" t="n"/>
      <c r="M465" s="7" t="n"/>
      <c r="N465" s="7" t="n"/>
      <c r="O465" s="7" t="n"/>
      <c r="P465" s="7" t="n"/>
      <c r="Q465" s="7" t="n"/>
      <c r="R465" s="20" t="n"/>
      <c r="S465" s="16" t="n"/>
      <c r="T465" s="20" t="n"/>
      <c r="U465" s="20" t="n"/>
      <c r="V465" s="16" t="n"/>
      <c r="W465" s="16" t="n"/>
      <c r="X465" s="21" t="n"/>
      <c r="Y465" s="21" t="n"/>
      <c r="Z465" s="21" t="n"/>
      <c r="AA465" s="21" t="n"/>
      <c r="AB465" s="21" t="n"/>
      <c r="AC465" s="7" t="n"/>
      <c r="AD465" s="7" t="n"/>
      <c r="AE465" s="22" t="n"/>
      <c r="AF465" s="22" t="n"/>
      <c r="AG465" s="22" t="n"/>
      <c r="AH465" s="22">
        <f>IF(A465="","",SUM(AE465:AG465))</f>
        <v/>
      </c>
      <c r="AI465" s="21">
        <f>IF(AND(R465&lt;&gt;"",T465&lt;&gt;""),(T465-R465)*24,"")</f>
        <v/>
      </c>
      <c r="AJ465" s="21">
        <f>IF(AND(R465&lt;&gt;"",U465&lt;&gt;""),(U465-R465)*24,"")</f>
        <v/>
      </c>
      <c r="AK465" s="7">
        <f>IF(OR(AA465="",AI465=""),"",IF(AI465&lt;=AA465,"Oui","Non"))</f>
        <v/>
      </c>
      <c r="AL465" s="7">
        <f>IF(OR(AB465="",AJ465=""),"",IF(AJ465&lt;=AB465,"Oui","Non"))</f>
        <v/>
      </c>
      <c r="AM465" s="7">
        <f>IF(A465="","",IF(OR(N465="Réalisé",N465="Clôturé"),"Oui","Non"))</f>
        <v/>
      </c>
      <c r="AN465" s="7">
        <f>IF(AM465="","",IF(AND(AM465="Non",S465&lt;&gt;"",S465&lt;'Tableau de bord'!$C$7),"Oui","Non"))</f>
        <v/>
      </c>
      <c r="AO465" s="7">
        <f>IF(A465="","",IF(COUNTIF($A$5:$A$504,A465)&gt;1,"N° d’OT en double",IF(COUNTIF('Sites et équipements'!$D$5:$D$204,F465)=0,"Code installation inconnu",IF(OR(D465="",J465="",N465="",M465=""),"Champ obligatoire manquant",IF(AND(R465="",S465=""),"Date de demande ou planifiée manquante",IF(AND(AM465="Oui",V465=""),"Date de réalisation manquante",IF(AND(N465="Clôturé",W465=""),"Date de clôture manquante",IF(OR(AND(T465&lt;&gt;"",R465&lt;&gt;"",T465&lt;R465),AND(U465&lt;&gt;"",T465&lt;&gt;"",U465&lt;T465)),"Chronologie incohérente",IF(AND(Q465="Oui",U465=""),"Rétablissement non daté","OK")))))))))</f>
        <v/>
      </c>
      <c r="AP465" s="16">
        <f>IF(R465&lt;&gt;"",R465,IF(S465&lt;&gt;"",S465,""))</f>
        <v/>
      </c>
      <c r="AQ465" s="7">
        <f>IF(AND(A465&lt;&gt;"",OR('Tableau de bord'!$C$9="",D465='Tableau de bord'!$C$9),OR('Tableau de bord'!$C$10="",E465='Tableau de bord'!$C$10),OR('Tableau de bord'!$C$11="",G465='Tableau de bord'!$C$11),OR('Tableau de bord'!$C$12="",H465='Tableau de bord'!$C$12),OR('Tableau de bord'!$C$13="",J465='Tableau de bord'!$C$13),OR('Tableau de bord'!$C$14="",N465='Tableau de bord'!$C$14),OR('Tableau de bord'!$C$15="",M465='Tableau de bord'!$C$15),OR('Tableau de bord'!$C$16="",O465='Tableau de bord'!$C$16),OR('Tableau de bord'!$C$17="",AD465='Tableau de bord'!$C$17)),1,0)</f>
        <v/>
      </c>
      <c r="AR465" s="7">
        <f>IF(AND(A465&lt;&gt;"",AP465&lt;&gt;""),IF(AND(AP465&gt;='Tableau de bord'!$C$5,AP465&lt;'Tableau de bord'!$C$6+1),1,0),0)</f>
        <v/>
      </c>
      <c r="AS465" s="7">
        <f>IF(AND(AQ465=1,AR465=1),1,0)</f>
        <v/>
      </c>
      <c r="AT465" s="7">
        <f>IF(AND(AS465=1,J465="Corrective"),1,0)</f>
        <v/>
      </c>
      <c r="AU465" s="7">
        <f>IF(AND(AS465=1,J465="Préventive"),1,0)</f>
        <v/>
      </c>
      <c r="AV465" s="7">
        <f>IF(AND(AS465=1,Q465="Oui"),1,0)</f>
        <v/>
      </c>
      <c r="AW465" s="21">
        <f>IF(AND(AV465=1,AJ465&lt;&gt;""),AJ465,0)</f>
        <v/>
      </c>
      <c r="AX465" s="21">
        <f>IF(AND(AS465=1,Y465&lt;&gt;""),Y465,0)</f>
        <v/>
      </c>
      <c r="AY465" s="22">
        <f>IF(AND(AS465=1,AH465&lt;&gt;""),AH465,0)</f>
        <v/>
      </c>
      <c r="AZ465" s="22">
        <f>IF(AS465=1,SUM(AE465:AF465),0)</f>
        <v/>
      </c>
      <c r="BA465" s="22">
        <f>IF(AND(AS465=1,AC465="Hors forfait"),AY465,0)</f>
        <v/>
      </c>
      <c r="BB465" s="7">
        <f>IF(AND(AS465=1,AK465&lt;&gt;""),1,0)</f>
        <v/>
      </c>
      <c r="BC465" s="7">
        <f>IF(AND(BB465=1,AK465="Oui"),1,0)</f>
        <v/>
      </c>
      <c r="BD465" s="7">
        <f>IF(AND(AS465=1,AL465&lt;&gt;""),1,0)</f>
        <v/>
      </c>
      <c r="BE465" s="7">
        <f>IF(AND(BD465=1,AL465="Oui"),1,0)</f>
        <v/>
      </c>
      <c r="BF465" s="7">
        <f>IF(AND(AQ465=1,AM465="Non"),1,0)</f>
        <v/>
      </c>
      <c r="BG465" s="21">
        <f>IF(AND(BF465=1,Z465&lt;&gt;""),Z465,0)</f>
        <v/>
      </c>
      <c r="BH465" s="7">
        <f>IF(AND(BF465=1,AN465="Oui"),1,0)</f>
        <v/>
      </c>
      <c r="BI465" s="7">
        <f>IF(AS465=1,N465,"")</f>
        <v/>
      </c>
      <c r="BJ465" s="7">
        <f>IF(BF465=1,N465,"")</f>
        <v/>
      </c>
      <c r="BK465" s="7">
        <f>IF(BF465=1,M465,"")</f>
        <v/>
      </c>
      <c r="BL465" s="7">
        <f>IF(AR465=1,D465&amp;" | "&amp;J465,"")</f>
        <v/>
      </c>
      <c r="BM465" s="7">
        <f>IF(AND(AR465=1,AL465="Non"),D465,"")</f>
        <v/>
      </c>
      <c r="BN465" s="7">
        <f>IF(OR(AO465="",AO465="OK"),0,1)</f>
        <v/>
      </c>
    </row>
    <row r="466" ht="18" customHeight="1">
      <c r="A466" s="7" t="n"/>
      <c r="B466" s="7" t="n"/>
      <c r="C466" s="7" t="n"/>
      <c r="D466" s="7" t="n"/>
      <c r="E466" s="7" t="n"/>
      <c r="F466" s="7" t="n"/>
      <c r="G466" s="7" t="n"/>
      <c r="H466" s="7" t="n"/>
      <c r="I466" s="7" t="n"/>
      <c r="J466" s="7" t="n"/>
      <c r="K466" s="7" t="n"/>
      <c r="L466" s="7" t="n"/>
      <c r="M466" s="7" t="n"/>
      <c r="N466" s="7" t="n"/>
      <c r="O466" s="7" t="n"/>
      <c r="P466" s="7" t="n"/>
      <c r="Q466" s="7" t="n"/>
      <c r="R466" s="20" t="n"/>
      <c r="S466" s="16" t="n"/>
      <c r="T466" s="20" t="n"/>
      <c r="U466" s="20" t="n"/>
      <c r="V466" s="16" t="n"/>
      <c r="W466" s="16" t="n"/>
      <c r="X466" s="21" t="n"/>
      <c r="Y466" s="21" t="n"/>
      <c r="Z466" s="21" t="n"/>
      <c r="AA466" s="21" t="n"/>
      <c r="AB466" s="21" t="n"/>
      <c r="AC466" s="7" t="n"/>
      <c r="AD466" s="7" t="n"/>
      <c r="AE466" s="22" t="n"/>
      <c r="AF466" s="22" t="n"/>
      <c r="AG466" s="22" t="n"/>
      <c r="AH466" s="22">
        <f>IF(A466="","",SUM(AE466:AG466))</f>
        <v/>
      </c>
      <c r="AI466" s="21">
        <f>IF(AND(R466&lt;&gt;"",T466&lt;&gt;""),(T466-R466)*24,"")</f>
        <v/>
      </c>
      <c r="AJ466" s="21">
        <f>IF(AND(R466&lt;&gt;"",U466&lt;&gt;""),(U466-R466)*24,"")</f>
        <v/>
      </c>
      <c r="AK466" s="7">
        <f>IF(OR(AA466="",AI466=""),"",IF(AI466&lt;=AA466,"Oui","Non"))</f>
        <v/>
      </c>
      <c r="AL466" s="7">
        <f>IF(OR(AB466="",AJ466=""),"",IF(AJ466&lt;=AB466,"Oui","Non"))</f>
        <v/>
      </c>
      <c r="AM466" s="7">
        <f>IF(A466="","",IF(OR(N466="Réalisé",N466="Clôturé"),"Oui","Non"))</f>
        <v/>
      </c>
      <c r="AN466" s="7">
        <f>IF(AM466="","",IF(AND(AM466="Non",S466&lt;&gt;"",S466&lt;'Tableau de bord'!$C$7),"Oui","Non"))</f>
        <v/>
      </c>
      <c r="AO466" s="7">
        <f>IF(A466="","",IF(COUNTIF($A$5:$A$504,A466)&gt;1,"N° d’OT en double",IF(COUNTIF('Sites et équipements'!$D$5:$D$204,F466)=0,"Code installation inconnu",IF(OR(D466="",J466="",N466="",M466=""),"Champ obligatoire manquant",IF(AND(R466="",S466=""),"Date de demande ou planifiée manquante",IF(AND(AM466="Oui",V466=""),"Date de réalisation manquante",IF(AND(N466="Clôturé",W466=""),"Date de clôture manquante",IF(OR(AND(T466&lt;&gt;"",R466&lt;&gt;"",T466&lt;R466),AND(U466&lt;&gt;"",T466&lt;&gt;"",U466&lt;T466)),"Chronologie incohérente",IF(AND(Q466="Oui",U466=""),"Rétablissement non daté","OK")))))))))</f>
        <v/>
      </c>
      <c r="AP466" s="16">
        <f>IF(R466&lt;&gt;"",R466,IF(S466&lt;&gt;"",S466,""))</f>
        <v/>
      </c>
      <c r="AQ466" s="7">
        <f>IF(AND(A466&lt;&gt;"",OR('Tableau de bord'!$C$9="",D466='Tableau de bord'!$C$9),OR('Tableau de bord'!$C$10="",E466='Tableau de bord'!$C$10),OR('Tableau de bord'!$C$11="",G466='Tableau de bord'!$C$11),OR('Tableau de bord'!$C$12="",H466='Tableau de bord'!$C$12),OR('Tableau de bord'!$C$13="",J466='Tableau de bord'!$C$13),OR('Tableau de bord'!$C$14="",N466='Tableau de bord'!$C$14),OR('Tableau de bord'!$C$15="",M466='Tableau de bord'!$C$15),OR('Tableau de bord'!$C$16="",O466='Tableau de bord'!$C$16),OR('Tableau de bord'!$C$17="",AD466='Tableau de bord'!$C$17)),1,0)</f>
        <v/>
      </c>
      <c r="AR466" s="7">
        <f>IF(AND(A466&lt;&gt;"",AP466&lt;&gt;""),IF(AND(AP466&gt;='Tableau de bord'!$C$5,AP466&lt;'Tableau de bord'!$C$6+1),1,0),0)</f>
        <v/>
      </c>
      <c r="AS466" s="7">
        <f>IF(AND(AQ466=1,AR466=1),1,0)</f>
        <v/>
      </c>
      <c r="AT466" s="7">
        <f>IF(AND(AS466=1,J466="Corrective"),1,0)</f>
        <v/>
      </c>
      <c r="AU466" s="7">
        <f>IF(AND(AS466=1,J466="Préventive"),1,0)</f>
        <v/>
      </c>
      <c r="AV466" s="7">
        <f>IF(AND(AS466=1,Q466="Oui"),1,0)</f>
        <v/>
      </c>
      <c r="AW466" s="21">
        <f>IF(AND(AV466=1,AJ466&lt;&gt;""),AJ466,0)</f>
        <v/>
      </c>
      <c r="AX466" s="21">
        <f>IF(AND(AS466=1,Y466&lt;&gt;""),Y466,0)</f>
        <v/>
      </c>
      <c r="AY466" s="22">
        <f>IF(AND(AS466=1,AH466&lt;&gt;""),AH466,0)</f>
        <v/>
      </c>
      <c r="AZ466" s="22">
        <f>IF(AS466=1,SUM(AE466:AF466),0)</f>
        <v/>
      </c>
      <c r="BA466" s="22">
        <f>IF(AND(AS466=1,AC466="Hors forfait"),AY466,0)</f>
        <v/>
      </c>
      <c r="BB466" s="7">
        <f>IF(AND(AS466=1,AK466&lt;&gt;""),1,0)</f>
        <v/>
      </c>
      <c r="BC466" s="7">
        <f>IF(AND(BB466=1,AK466="Oui"),1,0)</f>
        <v/>
      </c>
      <c r="BD466" s="7">
        <f>IF(AND(AS466=1,AL466&lt;&gt;""),1,0)</f>
        <v/>
      </c>
      <c r="BE466" s="7">
        <f>IF(AND(BD466=1,AL466="Oui"),1,0)</f>
        <v/>
      </c>
      <c r="BF466" s="7">
        <f>IF(AND(AQ466=1,AM466="Non"),1,0)</f>
        <v/>
      </c>
      <c r="BG466" s="21">
        <f>IF(AND(BF466=1,Z466&lt;&gt;""),Z466,0)</f>
        <v/>
      </c>
      <c r="BH466" s="7">
        <f>IF(AND(BF466=1,AN466="Oui"),1,0)</f>
        <v/>
      </c>
      <c r="BI466" s="7">
        <f>IF(AS466=1,N466,"")</f>
        <v/>
      </c>
      <c r="BJ466" s="7">
        <f>IF(BF466=1,N466,"")</f>
        <v/>
      </c>
      <c r="BK466" s="7">
        <f>IF(BF466=1,M466,"")</f>
        <v/>
      </c>
      <c r="BL466" s="7">
        <f>IF(AR466=1,D466&amp;" | "&amp;J466,"")</f>
        <v/>
      </c>
      <c r="BM466" s="7">
        <f>IF(AND(AR466=1,AL466="Non"),D466,"")</f>
        <v/>
      </c>
      <c r="BN466" s="7">
        <f>IF(OR(AO466="",AO466="OK"),0,1)</f>
        <v/>
      </c>
    </row>
    <row r="467" ht="18" customHeight="1">
      <c r="A467" s="7" t="n"/>
      <c r="B467" s="7" t="n"/>
      <c r="C467" s="7" t="n"/>
      <c r="D467" s="7" t="n"/>
      <c r="E467" s="7" t="n"/>
      <c r="F467" s="7" t="n"/>
      <c r="G467" s="7" t="n"/>
      <c r="H467" s="7" t="n"/>
      <c r="I467" s="7" t="n"/>
      <c r="J467" s="7" t="n"/>
      <c r="K467" s="7" t="n"/>
      <c r="L467" s="7" t="n"/>
      <c r="M467" s="7" t="n"/>
      <c r="N467" s="7" t="n"/>
      <c r="O467" s="7" t="n"/>
      <c r="P467" s="7" t="n"/>
      <c r="Q467" s="7" t="n"/>
      <c r="R467" s="20" t="n"/>
      <c r="S467" s="16" t="n"/>
      <c r="T467" s="20" t="n"/>
      <c r="U467" s="20" t="n"/>
      <c r="V467" s="16" t="n"/>
      <c r="W467" s="16" t="n"/>
      <c r="X467" s="21" t="n"/>
      <c r="Y467" s="21" t="n"/>
      <c r="Z467" s="21" t="n"/>
      <c r="AA467" s="21" t="n"/>
      <c r="AB467" s="21" t="n"/>
      <c r="AC467" s="7" t="n"/>
      <c r="AD467" s="7" t="n"/>
      <c r="AE467" s="22" t="n"/>
      <c r="AF467" s="22" t="n"/>
      <c r="AG467" s="22" t="n"/>
      <c r="AH467" s="22">
        <f>IF(A467="","",SUM(AE467:AG467))</f>
        <v/>
      </c>
      <c r="AI467" s="21">
        <f>IF(AND(R467&lt;&gt;"",T467&lt;&gt;""),(T467-R467)*24,"")</f>
        <v/>
      </c>
      <c r="AJ467" s="21">
        <f>IF(AND(R467&lt;&gt;"",U467&lt;&gt;""),(U467-R467)*24,"")</f>
        <v/>
      </c>
      <c r="AK467" s="7">
        <f>IF(OR(AA467="",AI467=""),"",IF(AI467&lt;=AA467,"Oui","Non"))</f>
        <v/>
      </c>
      <c r="AL467" s="7">
        <f>IF(OR(AB467="",AJ467=""),"",IF(AJ467&lt;=AB467,"Oui","Non"))</f>
        <v/>
      </c>
      <c r="AM467" s="7">
        <f>IF(A467="","",IF(OR(N467="Réalisé",N467="Clôturé"),"Oui","Non"))</f>
        <v/>
      </c>
      <c r="AN467" s="7">
        <f>IF(AM467="","",IF(AND(AM467="Non",S467&lt;&gt;"",S467&lt;'Tableau de bord'!$C$7),"Oui","Non"))</f>
        <v/>
      </c>
      <c r="AO467" s="7">
        <f>IF(A467="","",IF(COUNTIF($A$5:$A$504,A467)&gt;1,"N° d’OT en double",IF(COUNTIF('Sites et équipements'!$D$5:$D$204,F467)=0,"Code installation inconnu",IF(OR(D467="",J467="",N467="",M467=""),"Champ obligatoire manquant",IF(AND(R467="",S467=""),"Date de demande ou planifiée manquante",IF(AND(AM467="Oui",V467=""),"Date de réalisation manquante",IF(AND(N467="Clôturé",W467=""),"Date de clôture manquante",IF(OR(AND(T467&lt;&gt;"",R467&lt;&gt;"",T467&lt;R467),AND(U467&lt;&gt;"",T467&lt;&gt;"",U467&lt;T467)),"Chronologie incohérente",IF(AND(Q467="Oui",U467=""),"Rétablissement non daté","OK")))))))))</f>
        <v/>
      </c>
      <c r="AP467" s="16">
        <f>IF(R467&lt;&gt;"",R467,IF(S467&lt;&gt;"",S467,""))</f>
        <v/>
      </c>
      <c r="AQ467" s="7">
        <f>IF(AND(A467&lt;&gt;"",OR('Tableau de bord'!$C$9="",D467='Tableau de bord'!$C$9),OR('Tableau de bord'!$C$10="",E467='Tableau de bord'!$C$10),OR('Tableau de bord'!$C$11="",G467='Tableau de bord'!$C$11),OR('Tableau de bord'!$C$12="",H467='Tableau de bord'!$C$12),OR('Tableau de bord'!$C$13="",J467='Tableau de bord'!$C$13),OR('Tableau de bord'!$C$14="",N467='Tableau de bord'!$C$14),OR('Tableau de bord'!$C$15="",M467='Tableau de bord'!$C$15),OR('Tableau de bord'!$C$16="",O467='Tableau de bord'!$C$16),OR('Tableau de bord'!$C$17="",AD467='Tableau de bord'!$C$17)),1,0)</f>
        <v/>
      </c>
      <c r="AR467" s="7">
        <f>IF(AND(A467&lt;&gt;"",AP467&lt;&gt;""),IF(AND(AP467&gt;='Tableau de bord'!$C$5,AP467&lt;'Tableau de bord'!$C$6+1),1,0),0)</f>
        <v/>
      </c>
      <c r="AS467" s="7">
        <f>IF(AND(AQ467=1,AR467=1),1,0)</f>
        <v/>
      </c>
      <c r="AT467" s="7">
        <f>IF(AND(AS467=1,J467="Corrective"),1,0)</f>
        <v/>
      </c>
      <c r="AU467" s="7">
        <f>IF(AND(AS467=1,J467="Préventive"),1,0)</f>
        <v/>
      </c>
      <c r="AV467" s="7">
        <f>IF(AND(AS467=1,Q467="Oui"),1,0)</f>
        <v/>
      </c>
      <c r="AW467" s="21">
        <f>IF(AND(AV467=1,AJ467&lt;&gt;""),AJ467,0)</f>
        <v/>
      </c>
      <c r="AX467" s="21">
        <f>IF(AND(AS467=1,Y467&lt;&gt;""),Y467,0)</f>
        <v/>
      </c>
      <c r="AY467" s="22">
        <f>IF(AND(AS467=1,AH467&lt;&gt;""),AH467,0)</f>
        <v/>
      </c>
      <c r="AZ467" s="22">
        <f>IF(AS467=1,SUM(AE467:AF467),0)</f>
        <v/>
      </c>
      <c r="BA467" s="22">
        <f>IF(AND(AS467=1,AC467="Hors forfait"),AY467,0)</f>
        <v/>
      </c>
      <c r="BB467" s="7">
        <f>IF(AND(AS467=1,AK467&lt;&gt;""),1,0)</f>
        <v/>
      </c>
      <c r="BC467" s="7">
        <f>IF(AND(BB467=1,AK467="Oui"),1,0)</f>
        <v/>
      </c>
      <c r="BD467" s="7">
        <f>IF(AND(AS467=1,AL467&lt;&gt;""),1,0)</f>
        <v/>
      </c>
      <c r="BE467" s="7">
        <f>IF(AND(BD467=1,AL467="Oui"),1,0)</f>
        <v/>
      </c>
      <c r="BF467" s="7">
        <f>IF(AND(AQ467=1,AM467="Non"),1,0)</f>
        <v/>
      </c>
      <c r="BG467" s="21">
        <f>IF(AND(BF467=1,Z467&lt;&gt;""),Z467,0)</f>
        <v/>
      </c>
      <c r="BH467" s="7">
        <f>IF(AND(BF467=1,AN467="Oui"),1,0)</f>
        <v/>
      </c>
      <c r="BI467" s="7">
        <f>IF(AS467=1,N467,"")</f>
        <v/>
      </c>
      <c r="BJ467" s="7">
        <f>IF(BF467=1,N467,"")</f>
        <v/>
      </c>
      <c r="BK467" s="7">
        <f>IF(BF467=1,M467,"")</f>
        <v/>
      </c>
      <c r="BL467" s="7">
        <f>IF(AR467=1,D467&amp;" | "&amp;J467,"")</f>
        <v/>
      </c>
      <c r="BM467" s="7">
        <f>IF(AND(AR467=1,AL467="Non"),D467,"")</f>
        <v/>
      </c>
      <c r="BN467" s="7">
        <f>IF(OR(AO467="",AO467="OK"),0,1)</f>
        <v/>
      </c>
    </row>
    <row r="468" ht="18" customHeight="1">
      <c r="A468" s="7" t="n"/>
      <c r="B468" s="7" t="n"/>
      <c r="C468" s="7" t="n"/>
      <c r="D468" s="7" t="n"/>
      <c r="E468" s="7" t="n"/>
      <c r="F468" s="7" t="n"/>
      <c r="G468" s="7" t="n"/>
      <c r="H468" s="7" t="n"/>
      <c r="I468" s="7" t="n"/>
      <c r="J468" s="7" t="n"/>
      <c r="K468" s="7" t="n"/>
      <c r="L468" s="7" t="n"/>
      <c r="M468" s="7" t="n"/>
      <c r="N468" s="7" t="n"/>
      <c r="O468" s="7" t="n"/>
      <c r="P468" s="7" t="n"/>
      <c r="Q468" s="7" t="n"/>
      <c r="R468" s="20" t="n"/>
      <c r="S468" s="16" t="n"/>
      <c r="T468" s="20" t="n"/>
      <c r="U468" s="20" t="n"/>
      <c r="V468" s="16" t="n"/>
      <c r="W468" s="16" t="n"/>
      <c r="X468" s="21" t="n"/>
      <c r="Y468" s="21" t="n"/>
      <c r="Z468" s="21" t="n"/>
      <c r="AA468" s="21" t="n"/>
      <c r="AB468" s="21" t="n"/>
      <c r="AC468" s="7" t="n"/>
      <c r="AD468" s="7" t="n"/>
      <c r="AE468" s="22" t="n"/>
      <c r="AF468" s="22" t="n"/>
      <c r="AG468" s="22" t="n"/>
      <c r="AH468" s="22">
        <f>IF(A468="","",SUM(AE468:AG468))</f>
        <v/>
      </c>
      <c r="AI468" s="21">
        <f>IF(AND(R468&lt;&gt;"",T468&lt;&gt;""),(T468-R468)*24,"")</f>
        <v/>
      </c>
      <c r="AJ468" s="21">
        <f>IF(AND(R468&lt;&gt;"",U468&lt;&gt;""),(U468-R468)*24,"")</f>
        <v/>
      </c>
      <c r="AK468" s="7">
        <f>IF(OR(AA468="",AI468=""),"",IF(AI468&lt;=AA468,"Oui","Non"))</f>
        <v/>
      </c>
      <c r="AL468" s="7">
        <f>IF(OR(AB468="",AJ468=""),"",IF(AJ468&lt;=AB468,"Oui","Non"))</f>
        <v/>
      </c>
      <c r="AM468" s="7">
        <f>IF(A468="","",IF(OR(N468="Réalisé",N468="Clôturé"),"Oui","Non"))</f>
        <v/>
      </c>
      <c r="AN468" s="7">
        <f>IF(AM468="","",IF(AND(AM468="Non",S468&lt;&gt;"",S468&lt;'Tableau de bord'!$C$7),"Oui","Non"))</f>
        <v/>
      </c>
      <c r="AO468" s="7">
        <f>IF(A468="","",IF(COUNTIF($A$5:$A$504,A468)&gt;1,"N° d’OT en double",IF(COUNTIF('Sites et équipements'!$D$5:$D$204,F468)=0,"Code installation inconnu",IF(OR(D468="",J468="",N468="",M468=""),"Champ obligatoire manquant",IF(AND(R468="",S468=""),"Date de demande ou planifiée manquante",IF(AND(AM468="Oui",V468=""),"Date de réalisation manquante",IF(AND(N468="Clôturé",W468=""),"Date de clôture manquante",IF(OR(AND(T468&lt;&gt;"",R468&lt;&gt;"",T468&lt;R468),AND(U468&lt;&gt;"",T468&lt;&gt;"",U468&lt;T468)),"Chronologie incohérente",IF(AND(Q468="Oui",U468=""),"Rétablissement non daté","OK")))))))))</f>
        <v/>
      </c>
      <c r="AP468" s="16">
        <f>IF(R468&lt;&gt;"",R468,IF(S468&lt;&gt;"",S468,""))</f>
        <v/>
      </c>
      <c r="AQ468" s="7">
        <f>IF(AND(A468&lt;&gt;"",OR('Tableau de bord'!$C$9="",D468='Tableau de bord'!$C$9),OR('Tableau de bord'!$C$10="",E468='Tableau de bord'!$C$10),OR('Tableau de bord'!$C$11="",G468='Tableau de bord'!$C$11),OR('Tableau de bord'!$C$12="",H468='Tableau de bord'!$C$12),OR('Tableau de bord'!$C$13="",J468='Tableau de bord'!$C$13),OR('Tableau de bord'!$C$14="",N468='Tableau de bord'!$C$14),OR('Tableau de bord'!$C$15="",M468='Tableau de bord'!$C$15),OR('Tableau de bord'!$C$16="",O468='Tableau de bord'!$C$16),OR('Tableau de bord'!$C$17="",AD468='Tableau de bord'!$C$17)),1,0)</f>
        <v/>
      </c>
      <c r="AR468" s="7">
        <f>IF(AND(A468&lt;&gt;"",AP468&lt;&gt;""),IF(AND(AP468&gt;='Tableau de bord'!$C$5,AP468&lt;'Tableau de bord'!$C$6+1),1,0),0)</f>
        <v/>
      </c>
      <c r="AS468" s="7">
        <f>IF(AND(AQ468=1,AR468=1),1,0)</f>
        <v/>
      </c>
      <c r="AT468" s="7">
        <f>IF(AND(AS468=1,J468="Corrective"),1,0)</f>
        <v/>
      </c>
      <c r="AU468" s="7">
        <f>IF(AND(AS468=1,J468="Préventive"),1,0)</f>
        <v/>
      </c>
      <c r="AV468" s="7">
        <f>IF(AND(AS468=1,Q468="Oui"),1,0)</f>
        <v/>
      </c>
      <c r="AW468" s="21">
        <f>IF(AND(AV468=1,AJ468&lt;&gt;""),AJ468,0)</f>
        <v/>
      </c>
      <c r="AX468" s="21">
        <f>IF(AND(AS468=1,Y468&lt;&gt;""),Y468,0)</f>
        <v/>
      </c>
      <c r="AY468" s="22">
        <f>IF(AND(AS468=1,AH468&lt;&gt;""),AH468,0)</f>
        <v/>
      </c>
      <c r="AZ468" s="22">
        <f>IF(AS468=1,SUM(AE468:AF468),0)</f>
        <v/>
      </c>
      <c r="BA468" s="22">
        <f>IF(AND(AS468=1,AC468="Hors forfait"),AY468,0)</f>
        <v/>
      </c>
      <c r="BB468" s="7">
        <f>IF(AND(AS468=1,AK468&lt;&gt;""),1,0)</f>
        <v/>
      </c>
      <c r="BC468" s="7">
        <f>IF(AND(BB468=1,AK468="Oui"),1,0)</f>
        <v/>
      </c>
      <c r="BD468" s="7">
        <f>IF(AND(AS468=1,AL468&lt;&gt;""),1,0)</f>
        <v/>
      </c>
      <c r="BE468" s="7">
        <f>IF(AND(BD468=1,AL468="Oui"),1,0)</f>
        <v/>
      </c>
      <c r="BF468" s="7">
        <f>IF(AND(AQ468=1,AM468="Non"),1,0)</f>
        <v/>
      </c>
      <c r="BG468" s="21">
        <f>IF(AND(BF468=1,Z468&lt;&gt;""),Z468,0)</f>
        <v/>
      </c>
      <c r="BH468" s="7">
        <f>IF(AND(BF468=1,AN468="Oui"),1,0)</f>
        <v/>
      </c>
      <c r="BI468" s="7">
        <f>IF(AS468=1,N468,"")</f>
        <v/>
      </c>
      <c r="BJ468" s="7">
        <f>IF(BF468=1,N468,"")</f>
        <v/>
      </c>
      <c r="BK468" s="7">
        <f>IF(BF468=1,M468,"")</f>
        <v/>
      </c>
      <c r="BL468" s="7">
        <f>IF(AR468=1,D468&amp;" | "&amp;J468,"")</f>
        <v/>
      </c>
      <c r="BM468" s="7">
        <f>IF(AND(AR468=1,AL468="Non"),D468,"")</f>
        <v/>
      </c>
      <c r="BN468" s="7">
        <f>IF(OR(AO468="",AO468="OK"),0,1)</f>
        <v/>
      </c>
    </row>
    <row r="469" ht="18" customHeight="1">
      <c r="A469" s="7" t="n"/>
      <c r="B469" s="7" t="n"/>
      <c r="C469" s="7" t="n"/>
      <c r="D469" s="7" t="n"/>
      <c r="E469" s="7" t="n"/>
      <c r="F469" s="7" t="n"/>
      <c r="G469" s="7" t="n"/>
      <c r="H469" s="7" t="n"/>
      <c r="I469" s="7" t="n"/>
      <c r="J469" s="7" t="n"/>
      <c r="K469" s="7" t="n"/>
      <c r="L469" s="7" t="n"/>
      <c r="M469" s="7" t="n"/>
      <c r="N469" s="7" t="n"/>
      <c r="O469" s="7" t="n"/>
      <c r="P469" s="7" t="n"/>
      <c r="Q469" s="7" t="n"/>
      <c r="R469" s="20" t="n"/>
      <c r="S469" s="16" t="n"/>
      <c r="T469" s="20" t="n"/>
      <c r="U469" s="20" t="n"/>
      <c r="V469" s="16" t="n"/>
      <c r="W469" s="16" t="n"/>
      <c r="X469" s="21" t="n"/>
      <c r="Y469" s="21" t="n"/>
      <c r="Z469" s="21" t="n"/>
      <c r="AA469" s="21" t="n"/>
      <c r="AB469" s="21" t="n"/>
      <c r="AC469" s="7" t="n"/>
      <c r="AD469" s="7" t="n"/>
      <c r="AE469" s="22" t="n"/>
      <c r="AF469" s="22" t="n"/>
      <c r="AG469" s="22" t="n"/>
      <c r="AH469" s="22">
        <f>IF(A469="","",SUM(AE469:AG469))</f>
        <v/>
      </c>
      <c r="AI469" s="21">
        <f>IF(AND(R469&lt;&gt;"",T469&lt;&gt;""),(T469-R469)*24,"")</f>
        <v/>
      </c>
      <c r="AJ469" s="21">
        <f>IF(AND(R469&lt;&gt;"",U469&lt;&gt;""),(U469-R469)*24,"")</f>
        <v/>
      </c>
      <c r="AK469" s="7">
        <f>IF(OR(AA469="",AI469=""),"",IF(AI469&lt;=AA469,"Oui","Non"))</f>
        <v/>
      </c>
      <c r="AL469" s="7">
        <f>IF(OR(AB469="",AJ469=""),"",IF(AJ469&lt;=AB469,"Oui","Non"))</f>
        <v/>
      </c>
      <c r="AM469" s="7">
        <f>IF(A469="","",IF(OR(N469="Réalisé",N469="Clôturé"),"Oui","Non"))</f>
        <v/>
      </c>
      <c r="AN469" s="7">
        <f>IF(AM469="","",IF(AND(AM469="Non",S469&lt;&gt;"",S469&lt;'Tableau de bord'!$C$7),"Oui","Non"))</f>
        <v/>
      </c>
      <c r="AO469" s="7">
        <f>IF(A469="","",IF(COUNTIF($A$5:$A$504,A469)&gt;1,"N° d’OT en double",IF(COUNTIF('Sites et équipements'!$D$5:$D$204,F469)=0,"Code installation inconnu",IF(OR(D469="",J469="",N469="",M469=""),"Champ obligatoire manquant",IF(AND(R469="",S469=""),"Date de demande ou planifiée manquante",IF(AND(AM469="Oui",V469=""),"Date de réalisation manquante",IF(AND(N469="Clôturé",W469=""),"Date de clôture manquante",IF(OR(AND(T469&lt;&gt;"",R469&lt;&gt;"",T469&lt;R469),AND(U469&lt;&gt;"",T469&lt;&gt;"",U469&lt;T469)),"Chronologie incohérente",IF(AND(Q469="Oui",U469=""),"Rétablissement non daté","OK")))))))))</f>
        <v/>
      </c>
      <c r="AP469" s="16">
        <f>IF(R469&lt;&gt;"",R469,IF(S469&lt;&gt;"",S469,""))</f>
        <v/>
      </c>
      <c r="AQ469" s="7">
        <f>IF(AND(A469&lt;&gt;"",OR('Tableau de bord'!$C$9="",D469='Tableau de bord'!$C$9),OR('Tableau de bord'!$C$10="",E469='Tableau de bord'!$C$10),OR('Tableau de bord'!$C$11="",G469='Tableau de bord'!$C$11),OR('Tableau de bord'!$C$12="",H469='Tableau de bord'!$C$12),OR('Tableau de bord'!$C$13="",J469='Tableau de bord'!$C$13),OR('Tableau de bord'!$C$14="",N469='Tableau de bord'!$C$14),OR('Tableau de bord'!$C$15="",M469='Tableau de bord'!$C$15),OR('Tableau de bord'!$C$16="",O469='Tableau de bord'!$C$16),OR('Tableau de bord'!$C$17="",AD469='Tableau de bord'!$C$17)),1,0)</f>
        <v/>
      </c>
      <c r="AR469" s="7">
        <f>IF(AND(A469&lt;&gt;"",AP469&lt;&gt;""),IF(AND(AP469&gt;='Tableau de bord'!$C$5,AP469&lt;'Tableau de bord'!$C$6+1),1,0),0)</f>
        <v/>
      </c>
      <c r="AS469" s="7">
        <f>IF(AND(AQ469=1,AR469=1),1,0)</f>
        <v/>
      </c>
      <c r="AT469" s="7">
        <f>IF(AND(AS469=1,J469="Corrective"),1,0)</f>
        <v/>
      </c>
      <c r="AU469" s="7">
        <f>IF(AND(AS469=1,J469="Préventive"),1,0)</f>
        <v/>
      </c>
      <c r="AV469" s="7">
        <f>IF(AND(AS469=1,Q469="Oui"),1,0)</f>
        <v/>
      </c>
      <c r="AW469" s="21">
        <f>IF(AND(AV469=1,AJ469&lt;&gt;""),AJ469,0)</f>
        <v/>
      </c>
      <c r="AX469" s="21">
        <f>IF(AND(AS469=1,Y469&lt;&gt;""),Y469,0)</f>
        <v/>
      </c>
      <c r="AY469" s="22">
        <f>IF(AND(AS469=1,AH469&lt;&gt;""),AH469,0)</f>
        <v/>
      </c>
      <c r="AZ469" s="22">
        <f>IF(AS469=1,SUM(AE469:AF469),0)</f>
        <v/>
      </c>
      <c r="BA469" s="22">
        <f>IF(AND(AS469=1,AC469="Hors forfait"),AY469,0)</f>
        <v/>
      </c>
      <c r="BB469" s="7">
        <f>IF(AND(AS469=1,AK469&lt;&gt;""),1,0)</f>
        <v/>
      </c>
      <c r="BC469" s="7">
        <f>IF(AND(BB469=1,AK469="Oui"),1,0)</f>
        <v/>
      </c>
      <c r="BD469" s="7">
        <f>IF(AND(AS469=1,AL469&lt;&gt;""),1,0)</f>
        <v/>
      </c>
      <c r="BE469" s="7">
        <f>IF(AND(BD469=1,AL469="Oui"),1,0)</f>
        <v/>
      </c>
      <c r="BF469" s="7">
        <f>IF(AND(AQ469=1,AM469="Non"),1,0)</f>
        <v/>
      </c>
      <c r="BG469" s="21">
        <f>IF(AND(BF469=1,Z469&lt;&gt;""),Z469,0)</f>
        <v/>
      </c>
      <c r="BH469" s="7">
        <f>IF(AND(BF469=1,AN469="Oui"),1,0)</f>
        <v/>
      </c>
      <c r="BI469" s="7">
        <f>IF(AS469=1,N469,"")</f>
        <v/>
      </c>
      <c r="BJ469" s="7">
        <f>IF(BF469=1,N469,"")</f>
        <v/>
      </c>
      <c r="BK469" s="7">
        <f>IF(BF469=1,M469,"")</f>
        <v/>
      </c>
      <c r="BL469" s="7">
        <f>IF(AR469=1,D469&amp;" | "&amp;J469,"")</f>
        <v/>
      </c>
      <c r="BM469" s="7">
        <f>IF(AND(AR469=1,AL469="Non"),D469,"")</f>
        <v/>
      </c>
      <c r="BN469" s="7">
        <f>IF(OR(AO469="",AO469="OK"),0,1)</f>
        <v/>
      </c>
    </row>
    <row r="470" ht="18" customHeight="1">
      <c r="A470" s="7" t="n"/>
      <c r="B470" s="7" t="n"/>
      <c r="C470" s="7" t="n"/>
      <c r="D470" s="7" t="n"/>
      <c r="E470" s="7" t="n"/>
      <c r="F470" s="7" t="n"/>
      <c r="G470" s="7" t="n"/>
      <c r="H470" s="7" t="n"/>
      <c r="I470" s="7" t="n"/>
      <c r="J470" s="7" t="n"/>
      <c r="K470" s="7" t="n"/>
      <c r="L470" s="7" t="n"/>
      <c r="M470" s="7" t="n"/>
      <c r="N470" s="7" t="n"/>
      <c r="O470" s="7" t="n"/>
      <c r="P470" s="7" t="n"/>
      <c r="Q470" s="7" t="n"/>
      <c r="R470" s="20" t="n"/>
      <c r="S470" s="16" t="n"/>
      <c r="T470" s="20" t="n"/>
      <c r="U470" s="20" t="n"/>
      <c r="V470" s="16" t="n"/>
      <c r="W470" s="16" t="n"/>
      <c r="X470" s="21" t="n"/>
      <c r="Y470" s="21" t="n"/>
      <c r="Z470" s="21" t="n"/>
      <c r="AA470" s="21" t="n"/>
      <c r="AB470" s="21" t="n"/>
      <c r="AC470" s="7" t="n"/>
      <c r="AD470" s="7" t="n"/>
      <c r="AE470" s="22" t="n"/>
      <c r="AF470" s="22" t="n"/>
      <c r="AG470" s="22" t="n"/>
      <c r="AH470" s="22">
        <f>IF(A470="","",SUM(AE470:AG470))</f>
        <v/>
      </c>
      <c r="AI470" s="21">
        <f>IF(AND(R470&lt;&gt;"",T470&lt;&gt;""),(T470-R470)*24,"")</f>
        <v/>
      </c>
      <c r="AJ470" s="21">
        <f>IF(AND(R470&lt;&gt;"",U470&lt;&gt;""),(U470-R470)*24,"")</f>
        <v/>
      </c>
      <c r="AK470" s="7">
        <f>IF(OR(AA470="",AI470=""),"",IF(AI470&lt;=AA470,"Oui","Non"))</f>
        <v/>
      </c>
      <c r="AL470" s="7">
        <f>IF(OR(AB470="",AJ470=""),"",IF(AJ470&lt;=AB470,"Oui","Non"))</f>
        <v/>
      </c>
      <c r="AM470" s="7">
        <f>IF(A470="","",IF(OR(N470="Réalisé",N470="Clôturé"),"Oui","Non"))</f>
        <v/>
      </c>
      <c r="AN470" s="7">
        <f>IF(AM470="","",IF(AND(AM470="Non",S470&lt;&gt;"",S470&lt;'Tableau de bord'!$C$7),"Oui","Non"))</f>
        <v/>
      </c>
      <c r="AO470" s="7">
        <f>IF(A470="","",IF(COUNTIF($A$5:$A$504,A470)&gt;1,"N° d’OT en double",IF(COUNTIF('Sites et équipements'!$D$5:$D$204,F470)=0,"Code installation inconnu",IF(OR(D470="",J470="",N470="",M470=""),"Champ obligatoire manquant",IF(AND(R470="",S470=""),"Date de demande ou planifiée manquante",IF(AND(AM470="Oui",V470=""),"Date de réalisation manquante",IF(AND(N470="Clôturé",W470=""),"Date de clôture manquante",IF(OR(AND(T470&lt;&gt;"",R470&lt;&gt;"",T470&lt;R470),AND(U470&lt;&gt;"",T470&lt;&gt;"",U470&lt;T470)),"Chronologie incohérente",IF(AND(Q470="Oui",U470=""),"Rétablissement non daté","OK")))))))))</f>
        <v/>
      </c>
      <c r="AP470" s="16">
        <f>IF(R470&lt;&gt;"",R470,IF(S470&lt;&gt;"",S470,""))</f>
        <v/>
      </c>
      <c r="AQ470" s="7">
        <f>IF(AND(A470&lt;&gt;"",OR('Tableau de bord'!$C$9="",D470='Tableau de bord'!$C$9),OR('Tableau de bord'!$C$10="",E470='Tableau de bord'!$C$10),OR('Tableau de bord'!$C$11="",G470='Tableau de bord'!$C$11),OR('Tableau de bord'!$C$12="",H470='Tableau de bord'!$C$12),OR('Tableau de bord'!$C$13="",J470='Tableau de bord'!$C$13),OR('Tableau de bord'!$C$14="",N470='Tableau de bord'!$C$14),OR('Tableau de bord'!$C$15="",M470='Tableau de bord'!$C$15),OR('Tableau de bord'!$C$16="",O470='Tableau de bord'!$C$16),OR('Tableau de bord'!$C$17="",AD470='Tableau de bord'!$C$17)),1,0)</f>
        <v/>
      </c>
      <c r="AR470" s="7">
        <f>IF(AND(A470&lt;&gt;"",AP470&lt;&gt;""),IF(AND(AP470&gt;='Tableau de bord'!$C$5,AP470&lt;'Tableau de bord'!$C$6+1),1,0),0)</f>
        <v/>
      </c>
      <c r="AS470" s="7">
        <f>IF(AND(AQ470=1,AR470=1),1,0)</f>
        <v/>
      </c>
      <c r="AT470" s="7">
        <f>IF(AND(AS470=1,J470="Corrective"),1,0)</f>
        <v/>
      </c>
      <c r="AU470" s="7">
        <f>IF(AND(AS470=1,J470="Préventive"),1,0)</f>
        <v/>
      </c>
      <c r="AV470" s="7">
        <f>IF(AND(AS470=1,Q470="Oui"),1,0)</f>
        <v/>
      </c>
      <c r="AW470" s="21">
        <f>IF(AND(AV470=1,AJ470&lt;&gt;""),AJ470,0)</f>
        <v/>
      </c>
      <c r="AX470" s="21">
        <f>IF(AND(AS470=1,Y470&lt;&gt;""),Y470,0)</f>
        <v/>
      </c>
      <c r="AY470" s="22">
        <f>IF(AND(AS470=1,AH470&lt;&gt;""),AH470,0)</f>
        <v/>
      </c>
      <c r="AZ470" s="22">
        <f>IF(AS470=1,SUM(AE470:AF470),0)</f>
        <v/>
      </c>
      <c r="BA470" s="22">
        <f>IF(AND(AS470=1,AC470="Hors forfait"),AY470,0)</f>
        <v/>
      </c>
      <c r="BB470" s="7">
        <f>IF(AND(AS470=1,AK470&lt;&gt;""),1,0)</f>
        <v/>
      </c>
      <c r="BC470" s="7">
        <f>IF(AND(BB470=1,AK470="Oui"),1,0)</f>
        <v/>
      </c>
      <c r="BD470" s="7">
        <f>IF(AND(AS470=1,AL470&lt;&gt;""),1,0)</f>
        <v/>
      </c>
      <c r="BE470" s="7">
        <f>IF(AND(BD470=1,AL470="Oui"),1,0)</f>
        <v/>
      </c>
      <c r="BF470" s="7">
        <f>IF(AND(AQ470=1,AM470="Non"),1,0)</f>
        <v/>
      </c>
      <c r="BG470" s="21">
        <f>IF(AND(BF470=1,Z470&lt;&gt;""),Z470,0)</f>
        <v/>
      </c>
      <c r="BH470" s="7">
        <f>IF(AND(BF470=1,AN470="Oui"),1,0)</f>
        <v/>
      </c>
      <c r="BI470" s="7">
        <f>IF(AS470=1,N470,"")</f>
        <v/>
      </c>
      <c r="BJ470" s="7">
        <f>IF(BF470=1,N470,"")</f>
        <v/>
      </c>
      <c r="BK470" s="7">
        <f>IF(BF470=1,M470,"")</f>
        <v/>
      </c>
      <c r="BL470" s="7">
        <f>IF(AR470=1,D470&amp;" | "&amp;J470,"")</f>
        <v/>
      </c>
      <c r="BM470" s="7">
        <f>IF(AND(AR470=1,AL470="Non"),D470,"")</f>
        <v/>
      </c>
      <c r="BN470" s="7">
        <f>IF(OR(AO470="",AO470="OK"),0,1)</f>
        <v/>
      </c>
    </row>
    <row r="471" ht="18" customHeight="1">
      <c r="A471" s="7" t="n"/>
      <c r="B471" s="7" t="n"/>
      <c r="C471" s="7" t="n"/>
      <c r="D471" s="7" t="n"/>
      <c r="E471" s="7" t="n"/>
      <c r="F471" s="7" t="n"/>
      <c r="G471" s="7" t="n"/>
      <c r="H471" s="7" t="n"/>
      <c r="I471" s="7" t="n"/>
      <c r="J471" s="7" t="n"/>
      <c r="K471" s="7" t="n"/>
      <c r="L471" s="7" t="n"/>
      <c r="M471" s="7" t="n"/>
      <c r="N471" s="7" t="n"/>
      <c r="O471" s="7" t="n"/>
      <c r="P471" s="7" t="n"/>
      <c r="Q471" s="7" t="n"/>
      <c r="R471" s="20" t="n"/>
      <c r="S471" s="16" t="n"/>
      <c r="T471" s="20" t="n"/>
      <c r="U471" s="20" t="n"/>
      <c r="V471" s="16" t="n"/>
      <c r="W471" s="16" t="n"/>
      <c r="X471" s="21" t="n"/>
      <c r="Y471" s="21" t="n"/>
      <c r="Z471" s="21" t="n"/>
      <c r="AA471" s="21" t="n"/>
      <c r="AB471" s="21" t="n"/>
      <c r="AC471" s="7" t="n"/>
      <c r="AD471" s="7" t="n"/>
      <c r="AE471" s="22" t="n"/>
      <c r="AF471" s="22" t="n"/>
      <c r="AG471" s="22" t="n"/>
      <c r="AH471" s="22">
        <f>IF(A471="","",SUM(AE471:AG471))</f>
        <v/>
      </c>
      <c r="AI471" s="21">
        <f>IF(AND(R471&lt;&gt;"",T471&lt;&gt;""),(T471-R471)*24,"")</f>
        <v/>
      </c>
      <c r="AJ471" s="21">
        <f>IF(AND(R471&lt;&gt;"",U471&lt;&gt;""),(U471-R471)*24,"")</f>
        <v/>
      </c>
      <c r="AK471" s="7">
        <f>IF(OR(AA471="",AI471=""),"",IF(AI471&lt;=AA471,"Oui","Non"))</f>
        <v/>
      </c>
      <c r="AL471" s="7">
        <f>IF(OR(AB471="",AJ471=""),"",IF(AJ471&lt;=AB471,"Oui","Non"))</f>
        <v/>
      </c>
      <c r="AM471" s="7">
        <f>IF(A471="","",IF(OR(N471="Réalisé",N471="Clôturé"),"Oui","Non"))</f>
        <v/>
      </c>
      <c r="AN471" s="7">
        <f>IF(AM471="","",IF(AND(AM471="Non",S471&lt;&gt;"",S471&lt;'Tableau de bord'!$C$7),"Oui","Non"))</f>
        <v/>
      </c>
      <c r="AO471" s="7">
        <f>IF(A471="","",IF(COUNTIF($A$5:$A$504,A471)&gt;1,"N° d’OT en double",IF(COUNTIF('Sites et équipements'!$D$5:$D$204,F471)=0,"Code installation inconnu",IF(OR(D471="",J471="",N471="",M471=""),"Champ obligatoire manquant",IF(AND(R471="",S471=""),"Date de demande ou planifiée manquante",IF(AND(AM471="Oui",V471=""),"Date de réalisation manquante",IF(AND(N471="Clôturé",W471=""),"Date de clôture manquante",IF(OR(AND(T471&lt;&gt;"",R471&lt;&gt;"",T471&lt;R471),AND(U471&lt;&gt;"",T471&lt;&gt;"",U471&lt;T471)),"Chronologie incohérente",IF(AND(Q471="Oui",U471=""),"Rétablissement non daté","OK")))))))))</f>
        <v/>
      </c>
      <c r="AP471" s="16">
        <f>IF(R471&lt;&gt;"",R471,IF(S471&lt;&gt;"",S471,""))</f>
        <v/>
      </c>
      <c r="AQ471" s="7">
        <f>IF(AND(A471&lt;&gt;"",OR('Tableau de bord'!$C$9="",D471='Tableau de bord'!$C$9),OR('Tableau de bord'!$C$10="",E471='Tableau de bord'!$C$10),OR('Tableau de bord'!$C$11="",G471='Tableau de bord'!$C$11),OR('Tableau de bord'!$C$12="",H471='Tableau de bord'!$C$12),OR('Tableau de bord'!$C$13="",J471='Tableau de bord'!$C$13),OR('Tableau de bord'!$C$14="",N471='Tableau de bord'!$C$14),OR('Tableau de bord'!$C$15="",M471='Tableau de bord'!$C$15),OR('Tableau de bord'!$C$16="",O471='Tableau de bord'!$C$16),OR('Tableau de bord'!$C$17="",AD471='Tableau de bord'!$C$17)),1,0)</f>
        <v/>
      </c>
      <c r="AR471" s="7">
        <f>IF(AND(A471&lt;&gt;"",AP471&lt;&gt;""),IF(AND(AP471&gt;='Tableau de bord'!$C$5,AP471&lt;'Tableau de bord'!$C$6+1),1,0),0)</f>
        <v/>
      </c>
      <c r="AS471" s="7">
        <f>IF(AND(AQ471=1,AR471=1),1,0)</f>
        <v/>
      </c>
      <c r="AT471" s="7">
        <f>IF(AND(AS471=1,J471="Corrective"),1,0)</f>
        <v/>
      </c>
      <c r="AU471" s="7">
        <f>IF(AND(AS471=1,J471="Préventive"),1,0)</f>
        <v/>
      </c>
      <c r="AV471" s="7">
        <f>IF(AND(AS471=1,Q471="Oui"),1,0)</f>
        <v/>
      </c>
      <c r="AW471" s="21">
        <f>IF(AND(AV471=1,AJ471&lt;&gt;""),AJ471,0)</f>
        <v/>
      </c>
      <c r="AX471" s="21">
        <f>IF(AND(AS471=1,Y471&lt;&gt;""),Y471,0)</f>
        <v/>
      </c>
      <c r="AY471" s="22">
        <f>IF(AND(AS471=1,AH471&lt;&gt;""),AH471,0)</f>
        <v/>
      </c>
      <c r="AZ471" s="22">
        <f>IF(AS471=1,SUM(AE471:AF471),0)</f>
        <v/>
      </c>
      <c r="BA471" s="22">
        <f>IF(AND(AS471=1,AC471="Hors forfait"),AY471,0)</f>
        <v/>
      </c>
      <c r="BB471" s="7">
        <f>IF(AND(AS471=1,AK471&lt;&gt;""),1,0)</f>
        <v/>
      </c>
      <c r="BC471" s="7">
        <f>IF(AND(BB471=1,AK471="Oui"),1,0)</f>
        <v/>
      </c>
      <c r="BD471" s="7">
        <f>IF(AND(AS471=1,AL471&lt;&gt;""),1,0)</f>
        <v/>
      </c>
      <c r="BE471" s="7">
        <f>IF(AND(BD471=1,AL471="Oui"),1,0)</f>
        <v/>
      </c>
      <c r="BF471" s="7">
        <f>IF(AND(AQ471=1,AM471="Non"),1,0)</f>
        <v/>
      </c>
      <c r="BG471" s="21">
        <f>IF(AND(BF471=1,Z471&lt;&gt;""),Z471,0)</f>
        <v/>
      </c>
      <c r="BH471" s="7">
        <f>IF(AND(BF471=1,AN471="Oui"),1,0)</f>
        <v/>
      </c>
      <c r="BI471" s="7">
        <f>IF(AS471=1,N471,"")</f>
        <v/>
      </c>
      <c r="BJ471" s="7">
        <f>IF(BF471=1,N471,"")</f>
        <v/>
      </c>
      <c r="BK471" s="7">
        <f>IF(BF471=1,M471,"")</f>
        <v/>
      </c>
      <c r="BL471" s="7">
        <f>IF(AR471=1,D471&amp;" | "&amp;J471,"")</f>
        <v/>
      </c>
      <c r="BM471" s="7">
        <f>IF(AND(AR471=1,AL471="Non"),D471,"")</f>
        <v/>
      </c>
      <c r="BN471" s="7">
        <f>IF(OR(AO471="",AO471="OK"),0,1)</f>
        <v/>
      </c>
    </row>
    <row r="472" ht="18" customHeight="1">
      <c r="A472" s="7" t="n"/>
      <c r="B472" s="7" t="n"/>
      <c r="C472" s="7" t="n"/>
      <c r="D472" s="7" t="n"/>
      <c r="E472" s="7" t="n"/>
      <c r="F472" s="7" t="n"/>
      <c r="G472" s="7" t="n"/>
      <c r="H472" s="7" t="n"/>
      <c r="I472" s="7" t="n"/>
      <c r="J472" s="7" t="n"/>
      <c r="K472" s="7" t="n"/>
      <c r="L472" s="7" t="n"/>
      <c r="M472" s="7" t="n"/>
      <c r="N472" s="7" t="n"/>
      <c r="O472" s="7" t="n"/>
      <c r="P472" s="7" t="n"/>
      <c r="Q472" s="7" t="n"/>
      <c r="R472" s="20" t="n"/>
      <c r="S472" s="16" t="n"/>
      <c r="T472" s="20" t="n"/>
      <c r="U472" s="20" t="n"/>
      <c r="V472" s="16" t="n"/>
      <c r="W472" s="16" t="n"/>
      <c r="X472" s="21" t="n"/>
      <c r="Y472" s="21" t="n"/>
      <c r="Z472" s="21" t="n"/>
      <c r="AA472" s="21" t="n"/>
      <c r="AB472" s="21" t="n"/>
      <c r="AC472" s="7" t="n"/>
      <c r="AD472" s="7" t="n"/>
      <c r="AE472" s="22" t="n"/>
      <c r="AF472" s="22" t="n"/>
      <c r="AG472" s="22" t="n"/>
      <c r="AH472" s="22">
        <f>IF(A472="","",SUM(AE472:AG472))</f>
        <v/>
      </c>
      <c r="AI472" s="21">
        <f>IF(AND(R472&lt;&gt;"",T472&lt;&gt;""),(T472-R472)*24,"")</f>
        <v/>
      </c>
      <c r="AJ472" s="21">
        <f>IF(AND(R472&lt;&gt;"",U472&lt;&gt;""),(U472-R472)*24,"")</f>
        <v/>
      </c>
      <c r="AK472" s="7">
        <f>IF(OR(AA472="",AI472=""),"",IF(AI472&lt;=AA472,"Oui","Non"))</f>
        <v/>
      </c>
      <c r="AL472" s="7">
        <f>IF(OR(AB472="",AJ472=""),"",IF(AJ472&lt;=AB472,"Oui","Non"))</f>
        <v/>
      </c>
      <c r="AM472" s="7">
        <f>IF(A472="","",IF(OR(N472="Réalisé",N472="Clôturé"),"Oui","Non"))</f>
        <v/>
      </c>
      <c r="AN472" s="7">
        <f>IF(AM472="","",IF(AND(AM472="Non",S472&lt;&gt;"",S472&lt;'Tableau de bord'!$C$7),"Oui","Non"))</f>
        <v/>
      </c>
      <c r="AO472" s="7">
        <f>IF(A472="","",IF(COUNTIF($A$5:$A$504,A472)&gt;1,"N° d’OT en double",IF(COUNTIF('Sites et équipements'!$D$5:$D$204,F472)=0,"Code installation inconnu",IF(OR(D472="",J472="",N472="",M472=""),"Champ obligatoire manquant",IF(AND(R472="",S472=""),"Date de demande ou planifiée manquante",IF(AND(AM472="Oui",V472=""),"Date de réalisation manquante",IF(AND(N472="Clôturé",W472=""),"Date de clôture manquante",IF(OR(AND(T472&lt;&gt;"",R472&lt;&gt;"",T472&lt;R472),AND(U472&lt;&gt;"",T472&lt;&gt;"",U472&lt;T472)),"Chronologie incohérente",IF(AND(Q472="Oui",U472=""),"Rétablissement non daté","OK")))))))))</f>
        <v/>
      </c>
      <c r="AP472" s="16">
        <f>IF(R472&lt;&gt;"",R472,IF(S472&lt;&gt;"",S472,""))</f>
        <v/>
      </c>
      <c r="AQ472" s="7">
        <f>IF(AND(A472&lt;&gt;"",OR('Tableau de bord'!$C$9="",D472='Tableau de bord'!$C$9),OR('Tableau de bord'!$C$10="",E472='Tableau de bord'!$C$10),OR('Tableau de bord'!$C$11="",G472='Tableau de bord'!$C$11),OR('Tableau de bord'!$C$12="",H472='Tableau de bord'!$C$12),OR('Tableau de bord'!$C$13="",J472='Tableau de bord'!$C$13),OR('Tableau de bord'!$C$14="",N472='Tableau de bord'!$C$14),OR('Tableau de bord'!$C$15="",M472='Tableau de bord'!$C$15),OR('Tableau de bord'!$C$16="",O472='Tableau de bord'!$C$16),OR('Tableau de bord'!$C$17="",AD472='Tableau de bord'!$C$17)),1,0)</f>
        <v/>
      </c>
      <c r="AR472" s="7">
        <f>IF(AND(A472&lt;&gt;"",AP472&lt;&gt;""),IF(AND(AP472&gt;='Tableau de bord'!$C$5,AP472&lt;'Tableau de bord'!$C$6+1),1,0),0)</f>
        <v/>
      </c>
      <c r="AS472" s="7">
        <f>IF(AND(AQ472=1,AR472=1),1,0)</f>
        <v/>
      </c>
      <c r="AT472" s="7">
        <f>IF(AND(AS472=1,J472="Corrective"),1,0)</f>
        <v/>
      </c>
      <c r="AU472" s="7">
        <f>IF(AND(AS472=1,J472="Préventive"),1,0)</f>
        <v/>
      </c>
      <c r="AV472" s="7">
        <f>IF(AND(AS472=1,Q472="Oui"),1,0)</f>
        <v/>
      </c>
      <c r="AW472" s="21">
        <f>IF(AND(AV472=1,AJ472&lt;&gt;""),AJ472,0)</f>
        <v/>
      </c>
      <c r="AX472" s="21">
        <f>IF(AND(AS472=1,Y472&lt;&gt;""),Y472,0)</f>
        <v/>
      </c>
      <c r="AY472" s="22">
        <f>IF(AND(AS472=1,AH472&lt;&gt;""),AH472,0)</f>
        <v/>
      </c>
      <c r="AZ472" s="22">
        <f>IF(AS472=1,SUM(AE472:AF472),0)</f>
        <v/>
      </c>
      <c r="BA472" s="22">
        <f>IF(AND(AS472=1,AC472="Hors forfait"),AY472,0)</f>
        <v/>
      </c>
      <c r="BB472" s="7">
        <f>IF(AND(AS472=1,AK472&lt;&gt;""),1,0)</f>
        <v/>
      </c>
      <c r="BC472" s="7">
        <f>IF(AND(BB472=1,AK472="Oui"),1,0)</f>
        <v/>
      </c>
      <c r="BD472" s="7">
        <f>IF(AND(AS472=1,AL472&lt;&gt;""),1,0)</f>
        <v/>
      </c>
      <c r="BE472" s="7">
        <f>IF(AND(BD472=1,AL472="Oui"),1,0)</f>
        <v/>
      </c>
      <c r="BF472" s="7">
        <f>IF(AND(AQ472=1,AM472="Non"),1,0)</f>
        <v/>
      </c>
      <c r="BG472" s="21">
        <f>IF(AND(BF472=1,Z472&lt;&gt;""),Z472,0)</f>
        <v/>
      </c>
      <c r="BH472" s="7">
        <f>IF(AND(BF472=1,AN472="Oui"),1,0)</f>
        <v/>
      </c>
      <c r="BI472" s="7">
        <f>IF(AS472=1,N472,"")</f>
        <v/>
      </c>
      <c r="BJ472" s="7">
        <f>IF(BF472=1,N472,"")</f>
        <v/>
      </c>
      <c r="BK472" s="7">
        <f>IF(BF472=1,M472,"")</f>
        <v/>
      </c>
      <c r="BL472" s="7">
        <f>IF(AR472=1,D472&amp;" | "&amp;J472,"")</f>
        <v/>
      </c>
      <c r="BM472" s="7">
        <f>IF(AND(AR472=1,AL472="Non"),D472,"")</f>
        <v/>
      </c>
      <c r="BN472" s="7">
        <f>IF(OR(AO472="",AO472="OK"),0,1)</f>
        <v/>
      </c>
    </row>
    <row r="473" ht="18" customHeight="1">
      <c r="A473" s="7" t="n"/>
      <c r="B473" s="7" t="n"/>
      <c r="C473" s="7" t="n"/>
      <c r="D473" s="7" t="n"/>
      <c r="E473" s="7" t="n"/>
      <c r="F473" s="7" t="n"/>
      <c r="G473" s="7" t="n"/>
      <c r="H473" s="7" t="n"/>
      <c r="I473" s="7" t="n"/>
      <c r="J473" s="7" t="n"/>
      <c r="K473" s="7" t="n"/>
      <c r="L473" s="7" t="n"/>
      <c r="M473" s="7" t="n"/>
      <c r="N473" s="7" t="n"/>
      <c r="O473" s="7" t="n"/>
      <c r="P473" s="7" t="n"/>
      <c r="Q473" s="7" t="n"/>
      <c r="R473" s="20" t="n"/>
      <c r="S473" s="16" t="n"/>
      <c r="T473" s="20" t="n"/>
      <c r="U473" s="20" t="n"/>
      <c r="V473" s="16" t="n"/>
      <c r="W473" s="16" t="n"/>
      <c r="X473" s="21" t="n"/>
      <c r="Y473" s="21" t="n"/>
      <c r="Z473" s="21" t="n"/>
      <c r="AA473" s="21" t="n"/>
      <c r="AB473" s="21" t="n"/>
      <c r="AC473" s="7" t="n"/>
      <c r="AD473" s="7" t="n"/>
      <c r="AE473" s="22" t="n"/>
      <c r="AF473" s="22" t="n"/>
      <c r="AG473" s="22" t="n"/>
      <c r="AH473" s="22">
        <f>IF(A473="","",SUM(AE473:AG473))</f>
        <v/>
      </c>
      <c r="AI473" s="21">
        <f>IF(AND(R473&lt;&gt;"",T473&lt;&gt;""),(T473-R473)*24,"")</f>
        <v/>
      </c>
      <c r="AJ473" s="21">
        <f>IF(AND(R473&lt;&gt;"",U473&lt;&gt;""),(U473-R473)*24,"")</f>
        <v/>
      </c>
      <c r="AK473" s="7">
        <f>IF(OR(AA473="",AI473=""),"",IF(AI473&lt;=AA473,"Oui","Non"))</f>
        <v/>
      </c>
      <c r="AL473" s="7">
        <f>IF(OR(AB473="",AJ473=""),"",IF(AJ473&lt;=AB473,"Oui","Non"))</f>
        <v/>
      </c>
      <c r="AM473" s="7">
        <f>IF(A473="","",IF(OR(N473="Réalisé",N473="Clôturé"),"Oui","Non"))</f>
        <v/>
      </c>
      <c r="AN473" s="7">
        <f>IF(AM473="","",IF(AND(AM473="Non",S473&lt;&gt;"",S473&lt;'Tableau de bord'!$C$7),"Oui","Non"))</f>
        <v/>
      </c>
      <c r="AO473" s="7">
        <f>IF(A473="","",IF(COUNTIF($A$5:$A$504,A473)&gt;1,"N° d’OT en double",IF(COUNTIF('Sites et équipements'!$D$5:$D$204,F473)=0,"Code installation inconnu",IF(OR(D473="",J473="",N473="",M473=""),"Champ obligatoire manquant",IF(AND(R473="",S473=""),"Date de demande ou planifiée manquante",IF(AND(AM473="Oui",V473=""),"Date de réalisation manquante",IF(AND(N473="Clôturé",W473=""),"Date de clôture manquante",IF(OR(AND(T473&lt;&gt;"",R473&lt;&gt;"",T473&lt;R473),AND(U473&lt;&gt;"",T473&lt;&gt;"",U473&lt;T473)),"Chronologie incohérente",IF(AND(Q473="Oui",U473=""),"Rétablissement non daté","OK")))))))))</f>
        <v/>
      </c>
      <c r="AP473" s="16">
        <f>IF(R473&lt;&gt;"",R473,IF(S473&lt;&gt;"",S473,""))</f>
        <v/>
      </c>
      <c r="AQ473" s="7">
        <f>IF(AND(A473&lt;&gt;"",OR('Tableau de bord'!$C$9="",D473='Tableau de bord'!$C$9),OR('Tableau de bord'!$C$10="",E473='Tableau de bord'!$C$10),OR('Tableau de bord'!$C$11="",G473='Tableau de bord'!$C$11),OR('Tableau de bord'!$C$12="",H473='Tableau de bord'!$C$12),OR('Tableau de bord'!$C$13="",J473='Tableau de bord'!$C$13),OR('Tableau de bord'!$C$14="",N473='Tableau de bord'!$C$14),OR('Tableau de bord'!$C$15="",M473='Tableau de bord'!$C$15),OR('Tableau de bord'!$C$16="",O473='Tableau de bord'!$C$16),OR('Tableau de bord'!$C$17="",AD473='Tableau de bord'!$C$17)),1,0)</f>
        <v/>
      </c>
      <c r="AR473" s="7">
        <f>IF(AND(A473&lt;&gt;"",AP473&lt;&gt;""),IF(AND(AP473&gt;='Tableau de bord'!$C$5,AP473&lt;'Tableau de bord'!$C$6+1),1,0),0)</f>
        <v/>
      </c>
      <c r="AS473" s="7">
        <f>IF(AND(AQ473=1,AR473=1),1,0)</f>
        <v/>
      </c>
      <c r="AT473" s="7">
        <f>IF(AND(AS473=1,J473="Corrective"),1,0)</f>
        <v/>
      </c>
      <c r="AU473" s="7">
        <f>IF(AND(AS473=1,J473="Préventive"),1,0)</f>
        <v/>
      </c>
      <c r="AV473" s="7">
        <f>IF(AND(AS473=1,Q473="Oui"),1,0)</f>
        <v/>
      </c>
      <c r="AW473" s="21">
        <f>IF(AND(AV473=1,AJ473&lt;&gt;""),AJ473,0)</f>
        <v/>
      </c>
      <c r="AX473" s="21">
        <f>IF(AND(AS473=1,Y473&lt;&gt;""),Y473,0)</f>
        <v/>
      </c>
      <c r="AY473" s="22">
        <f>IF(AND(AS473=1,AH473&lt;&gt;""),AH473,0)</f>
        <v/>
      </c>
      <c r="AZ473" s="22">
        <f>IF(AS473=1,SUM(AE473:AF473),0)</f>
        <v/>
      </c>
      <c r="BA473" s="22">
        <f>IF(AND(AS473=1,AC473="Hors forfait"),AY473,0)</f>
        <v/>
      </c>
      <c r="BB473" s="7">
        <f>IF(AND(AS473=1,AK473&lt;&gt;""),1,0)</f>
        <v/>
      </c>
      <c r="BC473" s="7">
        <f>IF(AND(BB473=1,AK473="Oui"),1,0)</f>
        <v/>
      </c>
      <c r="BD473" s="7">
        <f>IF(AND(AS473=1,AL473&lt;&gt;""),1,0)</f>
        <v/>
      </c>
      <c r="BE473" s="7">
        <f>IF(AND(BD473=1,AL473="Oui"),1,0)</f>
        <v/>
      </c>
      <c r="BF473" s="7">
        <f>IF(AND(AQ473=1,AM473="Non"),1,0)</f>
        <v/>
      </c>
      <c r="BG473" s="21">
        <f>IF(AND(BF473=1,Z473&lt;&gt;""),Z473,0)</f>
        <v/>
      </c>
      <c r="BH473" s="7">
        <f>IF(AND(BF473=1,AN473="Oui"),1,0)</f>
        <v/>
      </c>
      <c r="BI473" s="7">
        <f>IF(AS473=1,N473,"")</f>
        <v/>
      </c>
      <c r="BJ473" s="7">
        <f>IF(BF473=1,N473,"")</f>
        <v/>
      </c>
      <c r="BK473" s="7">
        <f>IF(BF473=1,M473,"")</f>
        <v/>
      </c>
      <c r="BL473" s="7">
        <f>IF(AR473=1,D473&amp;" | "&amp;J473,"")</f>
        <v/>
      </c>
      <c r="BM473" s="7">
        <f>IF(AND(AR473=1,AL473="Non"),D473,"")</f>
        <v/>
      </c>
      <c r="BN473" s="7">
        <f>IF(OR(AO473="",AO473="OK"),0,1)</f>
        <v/>
      </c>
    </row>
    <row r="474" ht="18" customHeight="1">
      <c r="A474" s="7" t="n"/>
      <c r="B474" s="7" t="n"/>
      <c r="C474" s="7" t="n"/>
      <c r="D474" s="7" t="n"/>
      <c r="E474" s="7" t="n"/>
      <c r="F474" s="7" t="n"/>
      <c r="G474" s="7" t="n"/>
      <c r="H474" s="7" t="n"/>
      <c r="I474" s="7" t="n"/>
      <c r="J474" s="7" t="n"/>
      <c r="K474" s="7" t="n"/>
      <c r="L474" s="7" t="n"/>
      <c r="M474" s="7" t="n"/>
      <c r="N474" s="7" t="n"/>
      <c r="O474" s="7" t="n"/>
      <c r="P474" s="7" t="n"/>
      <c r="Q474" s="7" t="n"/>
      <c r="R474" s="20" t="n"/>
      <c r="S474" s="16" t="n"/>
      <c r="T474" s="20" t="n"/>
      <c r="U474" s="20" t="n"/>
      <c r="V474" s="16" t="n"/>
      <c r="W474" s="16" t="n"/>
      <c r="X474" s="21" t="n"/>
      <c r="Y474" s="21" t="n"/>
      <c r="Z474" s="21" t="n"/>
      <c r="AA474" s="21" t="n"/>
      <c r="AB474" s="21" t="n"/>
      <c r="AC474" s="7" t="n"/>
      <c r="AD474" s="7" t="n"/>
      <c r="AE474" s="22" t="n"/>
      <c r="AF474" s="22" t="n"/>
      <c r="AG474" s="22" t="n"/>
      <c r="AH474" s="22">
        <f>IF(A474="","",SUM(AE474:AG474))</f>
        <v/>
      </c>
      <c r="AI474" s="21">
        <f>IF(AND(R474&lt;&gt;"",T474&lt;&gt;""),(T474-R474)*24,"")</f>
        <v/>
      </c>
      <c r="AJ474" s="21">
        <f>IF(AND(R474&lt;&gt;"",U474&lt;&gt;""),(U474-R474)*24,"")</f>
        <v/>
      </c>
      <c r="AK474" s="7">
        <f>IF(OR(AA474="",AI474=""),"",IF(AI474&lt;=AA474,"Oui","Non"))</f>
        <v/>
      </c>
      <c r="AL474" s="7">
        <f>IF(OR(AB474="",AJ474=""),"",IF(AJ474&lt;=AB474,"Oui","Non"))</f>
        <v/>
      </c>
      <c r="AM474" s="7">
        <f>IF(A474="","",IF(OR(N474="Réalisé",N474="Clôturé"),"Oui","Non"))</f>
        <v/>
      </c>
      <c r="AN474" s="7">
        <f>IF(AM474="","",IF(AND(AM474="Non",S474&lt;&gt;"",S474&lt;'Tableau de bord'!$C$7),"Oui","Non"))</f>
        <v/>
      </c>
      <c r="AO474" s="7">
        <f>IF(A474="","",IF(COUNTIF($A$5:$A$504,A474)&gt;1,"N° d’OT en double",IF(COUNTIF('Sites et équipements'!$D$5:$D$204,F474)=0,"Code installation inconnu",IF(OR(D474="",J474="",N474="",M474=""),"Champ obligatoire manquant",IF(AND(R474="",S474=""),"Date de demande ou planifiée manquante",IF(AND(AM474="Oui",V474=""),"Date de réalisation manquante",IF(AND(N474="Clôturé",W474=""),"Date de clôture manquante",IF(OR(AND(T474&lt;&gt;"",R474&lt;&gt;"",T474&lt;R474),AND(U474&lt;&gt;"",T474&lt;&gt;"",U474&lt;T474)),"Chronologie incohérente",IF(AND(Q474="Oui",U474=""),"Rétablissement non daté","OK")))))))))</f>
        <v/>
      </c>
      <c r="AP474" s="16">
        <f>IF(R474&lt;&gt;"",R474,IF(S474&lt;&gt;"",S474,""))</f>
        <v/>
      </c>
      <c r="AQ474" s="7">
        <f>IF(AND(A474&lt;&gt;"",OR('Tableau de bord'!$C$9="",D474='Tableau de bord'!$C$9),OR('Tableau de bord'!$C$10="",E474='Tableau de bord'!$C$10),OR('Tableau de bord'!$C$11="",G474='Tableau de bord'!$C$11),OR('Tableau de bord'!$C$12="",H474='Tableau de bord'!$C$12),OR('Tableau de bord'!$C$13="",J474='Tableau de bord'!$C$13),OR('Tableau de bord'!$C$14="",N474='Tableau de bord'!$C$14),OR('Tableau de bord'!$C$15="",M474='Tableau de bord'!$C$15),OR('Tableau de bord'!$C$16="",O474='Tableau de bord'!$C$16),OR('Tableau de bord'!$C$17="",AD474='Tableau de bord'!$C$17)),1,0)</f>
        <v/>
      </c>
      <c r="AR474" s="7">
        <f>IF(AND(A474&lt;&gt;"",AP474&lt;&gt;""),IF(AND(AP474&gt;='Tableau de bord'!$C$5,AP474&lt;'Tableau de bord'!$C$6+1),1,0),0)</f>
        <v/>
      </c>
      <c r="AS474" s="7">
        <f>IF(AND(AQ474=1,AR474=1),1,0)</f>
        <v/>
      </c>
      <c r="AT474" s="7">
        <f>IF(AND(AS474=1,J474="Corrective"),1,0)</f>
        <v/>
      </c>
      <c r="AU474" s="7">
        <f>IF(AND(AS474=1,J474="Préventive"),1,0)</f>
        <v/>
      </c>
      <c r="AV474" s="7">
        <f>IF(AND(AS474=1,Q474="Oui"),1,0)</f>
        <v/>
      </c>
      <c r="AW474" s="21">
        <f>IF(AND(AV474=1,AJ474&lt;&gt;""),AJ474,0)</f>
        <v/>
      </c>
      <c r="AX474" s="21">
        <f>IF(AND(AS474=1,Y474&lt;&gt;""),Y474,0)</f>
        <v/>
      </c>
      <c r="AY474" s="22">
        <f>IF(AND(AS474=1,AH474&lt;&gt;""),AH474,0)</f>
        <v/>
      </c>
      <c r="AZ474" s="22">
        <f>IF(AS474=1,SUM(AE474:AF474),0)</f>
        <v/>
      </c>
      <c r="BA474" s="22">
        <f>IF(AND(AS474=1,AC474="Hors forfait"),AY474,0)</f>
        <v/>
      </c>
      <c r="BB474" s="7">
        <f>IF(AND(AS474=1,AK474&lt;&gt;""),1,0)</f>
        <v/>
      </c>
      <c r="BC474" s="7">
        <f>IF(AND(BB474=1,AK474="Oui"),1,0)</f>
        <v/>
      </c>
      <c r="BD474" s="7">
        <f>IF(AND(AS474=1,AL474&lt;&gt;""),1,0)</f>
        <v/>
      </c>
      <c r="BE474" s="7">
        <f>IF(AND(BD474=1,AL474="Oui"),1,0)</f>
        <v/>
      </c>
      <c r="BF474" s="7">
        <f>IF(AND(AQ474=1,AM474="Non"),1,0)</f>
        <v/>
      </c>
      <c r="BG474" s="21">
        <f>IF(AND(BF474=1,Z474&lt;&gt;""),Z474,0)</f>
        <v/>
      </c>
      <c r="BH474" s="7">
        <f>IF(AND(BF474=1,AN474="Oui"),1,0)</f>
        <v/>
      </c>
      <c r="BI474" s="7">
        <f>IF(AS474=1,N474,"")</f>
        <v/>
      </c>
      <c r="BJ474" s="7">
        <f>IF(BF474=1,N474,"")</f>
        <v/>
      </c>
      <c r="BK474" s="7">
        <f>IF(BF474=1,M474,"")</f>
        <v/>
      </c>
      <c r="BL474" s="7">
        <f>IF(AR474=1,D474&amp;" | "&amp;J474,"")</f>
        <v/>
      </c>
      <c r="BM474" s="7">
        <f>IF(AND(AR474=1,AL474="Non"),D474,"")</f>
        <v/>
      </c>
      <c r="BN474" s="7">
        <f>IF(OR(AO474="",AO474="OK"),0,1)</f>
        <v/>
      </c>
    </row>
    <row r="475" ht="18" customHeight="1">
      <c r="A475" s="7" t="n"/>
      <c r="B475" s="7" t="n"/>
      <c r="C475" s="7" t="n"/>
      <c r="D475" s="7" t="n"/>
      <c r="E475" s="7" t="n"/>
      <c r="F475" s="7" t="n"/>
      <c r="G475" s="7" t="n"/>
      <c r="H475" s="7" t="n"/>
      <c r="I475" s="7" t="n"/>
      <c r="J475" s="7" t="n"/>
      <c r="K475" s="7" t="n"/>
      <c r="L475" s="7" t="n"/>
      <c r="M475" s="7" t="n"/>
      <c r="N475" s="7" t="n"/>
      <c r="O475" s="7" t="n"/>
      <c r="P475" s="7" t="n"/>
      <c r="Q475" s="7" t="n"/>
      <c r="R475" s="20" t="n"/>
      <c r="S475" s="16" t="n"/>
      <c r="T475" s="20" t="n"/>
      <c r="U475" s="20" t="n"/>
      <c r="V475" s="16" t="n"/>
      <c r="W475" s="16" t="n"/>
      <c r="X475" s="21" t="n"/>
      <c r="Y475" s="21" t="n"/>
      <c r="Z475" s="21" t="n"/>
      <c r="AA475" s="21" t="n"/>
      <c r="AB475" s="21" t="n"/>
      <c r="AC475" s="7" t="n"/>
      <c r="AD475" s="7" t="n"/>
      <c r="AE475" s="22" t="n"/>
      <c r="AF475" s="22" t="n"/>
      <c r="AG475" s="22" t="n"/>
      <c r="AH475" s="22">
        <f>IF(A475="","",SUM(AE475:AG475))</f>
        <v/>
      </c>
      <c r="AI475" s="21">
        <f>IF(AND(R475&lt;&gt;"",T475&lt;&gt;""),(T475-R475)*24,"")</f>
        <v/>
      </c>
      <c r="AJ475" s="21">
        <f>IF(AND(R475&lt;&gt;"",U475&lt;&gt;""),(U475-R475)*24,"")</f>
        <v/>
      </c>
      <c r="AK475" s="7">
        <f>IF(OR(AA475="",AI475=""),"",IF(AI475&lt;=AA475,"Oui","Non"))</f>
        <v/>
      </c>
      <c r="AL475" s="7">
        <f>IF(OR(AB475="",AJ475=""),"",IF(AJ475&lt;=AB475,"Oui","Non"))</f>
        <v/>
      </c>
      <c r="AM475" s="7">
        <f>IF(A475="","",IF(OR(N475="Réalisé",N475="Clôturé"),"Oui","Non"))</f>
        <v/>
      </c>
      <c r="AN475" s="7">
        <f>IF(AM475="","",IF(AND(AM475="Non",S475&lt;&gt;"",S475&lt;'Tableau de bord'!$C$7),"Oui","Non"))</f>
        <v/>
      </c>
      <c r="AO475" s="7">
        <f>IF(A475="","",IF(COUNTIF($A$5:$A$504,A475)&gt;1,"N° d’OT en double",IF(COUNTIF('Sites et équipements'!$D$5:$D$204,F475)=0,"Code installation inconnu",IF(OR(D475="",J475="",N475="",M475=""),"Champ obligatoire manquant",IF(AND(R475="",S475=""),"Date de demande ou planifiée manquante",IF(AND(AM475="Oui",V475=""),"Date de réalisation manquante",IF(AND(N475="Clôturé",W475=""),"Date de clôture manquante",IF(OR(AND(T475&lt;&gt;"",R475&lt;&gt;"",T475&lt;R475),AND(U475&lt;&gt;"",T475&lt;&gt;"",U475&lt;T475)),"Chronologie incohérente",IF(AND(Q475="Oui",U475=""),"Rétablissement non daté","OK")))))))))</f>
        <v/>
      </c>
      <c r="AP475" s="16">
        <f>IF(R475&lt;&gt;"",R475,IF(S475&lt;&gt;"",S475,""))</f>
        <v/>
      </c>
      <c r="AQ475" s="7">
        <f>IF(AND(A475&lt;&gt;"",OR('Tableau de bord'!$C$9="",D475='Tableau de bord'!$C$9),OR('Tableau de bord'!$C$10="",E475='Tableau de bord'!$C$10),OR('Tableau de bord'!$C$11="",G475='Tableau de bord'!$C$11),OR('Tableau de bord'!$C$12="",H475='Tableau de bord'!$C$12),OR('Tableau de bord'!$C$13="",J475='Tableau de bord'!$C$13),OR('Tableau de bord'!$C$14="",N475='Tableau de bord'!$C$14),OR('Tableau de bord'!$C$15="",M475='Tableau de bord'!$C$15),OR('Tableau de bord'!$C$16="",O475='Tableau de bord'!$C$16),OR('Tableau de bord'!$C$17="",AD475='Tableau de bord'!$C$17)),1,0)</f>
        <v/>
      </c>
      <c r="AR475" s="7">
        <f>IF(AND(A475&lt;&gt;"",AP475&lt;&gt;""),IF(AND(AP475&gt;='Tableau de bord'!$C$5,AP475&lt;'Tableau de bord'!$C$6+1),1,0),0)</f>
        <v/>
      </c>
      <c r="AS475" s="7">
        <f>IF(AND(AQ475=1,AR475=1),1,0)</f>
        <v/>
      </c>
      <c r="AT475" s="7">
        <f>IF(AND(AS475=1,J475="Corrective"),1,0)</f>
        <v/>
      </c>
      <c r="AU475" s="7">
        <f>IF(AND(AS475=1,J475="Préventive"),1,0)</f>
        <v/>
      </c>
      <c r="AV475" s="7">
        <f>IF(AND(AS475=1,Q475="Oui"),1,0)</f>
        <v/>
      </c>
      <c r="AW475" s="21">
        <f>IF(AND(AV475=1,AJ475&lt;&gt;""),AJ475,0)</f>
        <v/>
      </c>
      <c r="AX475" s="21">
        <f>IF(AND(AS475=1,Y475&lt;&gt;""),Y475,0)</f>
        <v/>
      </c>
      <c r="AY475" s="22">
        <f>IF(AND(AS475=1,AH475&lt;&gt;""),AH475,0)</f>
        <v/>
      </c>
      <c r="AZ475" s="22">
        <f>IF(AS475=1,SUM(AE475:AF475),0)</f>
        <v/>
      </c>
      <c r="BA475" s="22">
        <f>IF(AND(AS475=1,AC475="Hors forfait"),AY475,0)</f>
        <v/>
      </c>
      <c r="BB475" s="7">
        <f>IF(AND(AS475=1,AK475&lt;&gt;""),1,0)</f>
        <v/>
      </c>
      <c r="BC475" s="7">
        <f>IF(AND(BB475=1,AK475="Oui"),1,0)</f>
        <v/>
      </c>
      <c r="BD475" s="7">
        <f>IF(AND(AS475=1,AL475&lt;&gt;""),1,0)</f>
        <v/>
      </c>
      <c r="BE475" s="7">
        <f>IF(AND(BD475=1,AL475="Oui"),1,0)</f>
        <v/>
      </c>
      <c r="BF475" s="7">
        <f>IF(AND(AQ475=1,AM475="Non"),1,0)</f>
        <v/>
      </c>
      <c r="BG475" s="21">
        <f>IF(AND(BF475=1,Z475&lt;&gt;""),Z475,0)</f>
        <v/>
      </c>
      <c r="BH475" s="7">
        <f>IF(AND(BF475=1,AN475="Oui"),1,0)</f>
        <v/>
      </c>
      <c r="BI475" s="7">
        <f>IF(AS475=1,N475,"")</f>
        <v/>
      </c>
      <c r="BJ475" s="7">
        <f>IF(BF475=1,N475,"")</f>
        <v/>
      </c>
      <c r="BK475" s="7">
        <f>IF(BF475=1,M475,"")</f>
        <v/>
      </c>
      <c r="BL475" s="7">
        <f>IF(AR475=1,D475&amp;" | "&amp;J475,"")</f>
        <v/>
      </c>
      <c r="BM475" s="7">
        <f>IF(AND(AR475=1,AL475="Non"),D475,"")</f>
        <v/>
      </c>
      <c r="BN475" s="7">
        <f>IF(OR(AO475="",AO475="OK"),0,1)</f>
        <v/>
      </c>
    </row>
    <row r="476" ht="18" customHeight="1">
      <c r="A476" s="7" t="n"/>
      <c r="B476" s="7" t="n"/>
      <c r="C476" s="7" t="n"/>
      <c r="D476" s="7" t="n"/>
      <c r="E476" s="7" t="n"/>
      <c r="F476" s="7" t="n"/>
      <c r="G476" s="7" t="n"/>
      <c r="H476" s="7" t="n"/>
      <c r="I476" s="7" t="n"/>
      <c r="J476" s="7" t="n"/>
      <c r="K476" s="7" t="n"/>
      <c r="L476" s="7" t="n"/>
      <c r="M476" s="7" t="n"/>
      <c r="N476" s="7" t="n"/>
      <c r="O476" s="7" t="n"/>
      <c r="P476" s="7" t="n"/>
      <c r="Q476" s="7" t="n"/>
      <c r="R476" s="20" t="n"/>
      <c r="S476" s="16" t="n"/>
      <c r="T476" s="20" t="n"/>
      <c r="U476" s="20" t="n"/>
      <c r="V476" s="16" t="n"/>
      <c r="W476" s="16" t="n"/>
      <c r="X476" s="21" t="n"/>
      <c r="Y476" s="21" t="n"/>
      <c r="Z476" s="21" t="n"/>
      <c r="AA476" s="21" t="n"/>
      <c r="AB476" s="21" t="n"/>
      <c r="AC476" s="7" t="n"/>
      <c r="AD476" s="7" t="n"/>
      <c r="AE476" s="22" t="n"/>
      <c r="AF476" s="22" t="n"/>
      <c r="AG476" s="22" t="n"/>
      <c r="AH476" s="22">
        <f>IF(A476="","",SUM(AE476:AG476))</f>
        <v/>
      </c>
      <c r="AI476" s="21">
        <f>IF(AND(R476&lt;&gt;"",T476&lt;&gt;""),(T476-R476)*24,"")</f>
        <v/>
      </c>
      <c r="AJ476" s="21">
        <f>IF(AND(R476&lt;&gt;"",U476&lt;&gt;""),(U476-R476)*24,"")</f>
        <v/>
      </c>
      <c r="AK476" s="7">
        <f>IF(OR(AA476="",AI476=""),"",IF(AI476&lt;=AA476,"Oui","Non"))</f>
        <v/>
      </c>
      <c r="AL476" s="7">
        <f>IF(OR(AB476="",AJ476=""),"",IF(AJ476&lt;=AB476,"Oui","Non"))</f>
        <v/>
      </c>
      <c r="AM476" s="7">
        <f>IF(A476="","",IF(OR(N476="Réalisé",N476="Clôturé"),"Oui","Non"))</f>
        <v/>
      </c>
      <c r="AN476" s="7">
        <f>IF(AM476="","",IF(AND(AM476="Non",S476&lt;&gt;"",S476&lt;'Tableau de bord'!$C$7),"Oui","Non"))</f>
        <v/>
      </c>
      <c r="AO476" s="7">
        <f>IF(A476="","",IF(COUNTIF($A$5:$A$504,A476)&gt;1,"N° d’OT en double",IF(COUNTIF('Sites et équipements'!$D$5:$D$204,F476)=0,"Code installation inconnu",IF(OR(D476="",J476="",N476="",M476=""),"Champ obligatoire manquant",IF(AND(R476="",S476=""),"Date de demande ou planifiée manquante",IF(AND(AM476="Oui",V476=""),"Date de réalisation manquante",IF(AND(N476="Clôturé",W476=""),"Date de clôture manquante",IF(OR(AND(T476&lt;&gt;"",R476&lt;&gt;"",T476&lt;R476),AND(U476&lt;&gt;"",T476&lt;&gt;"",U476&lt;T476)),"Chronologie incohérente",IF(AND(Q476="Oui",U476=""),"Rétablissement non daté","OK")))))))))</f>
        <v/>
      </c>
      <c r="AP476" s="16">
        <f>IF(R476&lt;&gt;"",R476,IF(S476&lt;&gt;"",S476,""))</f>
        <v/>
      </c>
      <c r="AQ476" s="7">
        <f>IF(AND(A476&lt;&gt;"",OR('Tableau de bord'!$C$9="",D476='Tableau de bord'!$C$9),OR('Tableau de bord'!$C$10="",E476='Tableau de bord'!$C$10),OR('Tableau de bord'!$C$11="",G476='Tableau de bord'!$C$11),OR('Tableau de bord'!$C$12="",H476='Tableau de bord'!$C$12),OR('Tableau de bord'!$C$13="",J476='Tableau de bord'!$C$13),OR('Tableau de bord'!$C$14="",N476='Tableau de bord'!$C$14),OR('Tableau de bord'!$C$15="",M476='Tableau de bord'!$C$15),OR('Tableau de bord'!$C$16="",O476='Tableau de bord'!$C$16),OR('Tableau de bord'!$C$17="",AD476='Tableau de bord'!$C$17)),1,0)</f>
        <v/>
      </c>
      <c r="AR476" s="7">
        <f>IF(AND(A476&lt;&gt;"",AP476&lt;&gt;""),IF(AND(AP476&gt;='Tableau de bord'!$C$5,AP476&lt;'Tableau de bord'!$C$6+1),1,0),0)</f>
        <v/>
      </c>
      <c r="AS476" s="7">
        <f>IF(AND(AQ476=1,AR476=1),1,0)</f>
        <v/>
      </c>
      <c r="AT476" s="7">
        <f>IF(AND(AS476=1,J476="Corrective"),1,0)</f>
        <v/>
      </c>
      <c r="AU476" s="7">
        <f>IF(AND(AS476=1,J476="Préventive"),1,0)</f>
        <v/>
      </c>
      <c r="AV476" s="7">
        <f>IF(AND(AS476=1,Q476="Oui"),1,0)</f>
        <v/>
      </c>
      <c r="AW476" s="21">
        <f>IF(AND(AV476=1,AJ476&lt;&gt;""),AJ476,0)</f>
        <v/>
      </c>
      <c r="AX476" s="21">
        <f>IF(AND(AS476=1,Y476&lt;&gt;""),Y476,0)</f>
        <v/>
      </c>
      <c r="AY476" s="22">
        <f>IF(AND(AS476=1,AH476&lt;&gt;""),AH476,0)</f>
        <v/>
      </c>
      <c r="AZ476" s="22">
        <f>IF(AS476=1,SUM(AE476:AF476),0)</f>
        <v/>
      </c>
      <c r="BA476" s="22">
        <f>IF(AND(AS476=1,AC476="Hors forfait"),AY476,0)</f>
        <v/>
      </c>
      <c r="BB476" s="7">
        <f>IF(AND(AS476=1,AK476&lt;&gt;""),1,0)</f>
        <v/>
      </c>
      <c r="BC476" s="7">
        <f>IF(AND(BB476=1,AK476="Oui"),1,0)</f>
        <v/>
      </c>
      <c r="BD476" s="7">
        <f>IF(AND(AS476=1,AL476&lt;&gt;""),1,0)</f>
        <v/>
      </c>
      <c r="BE476" s="7">
        <f>IF(AND(BD476=1,AL476="Oui"),1,0)</f>
        <v/>
      </c>
      <c r="BF476" s="7">
        <f>IF(AND(AQ476=1,AM476="Non"),1,0)</f>
        <v/>
      </c>
      <c r="BG476" s="21">
        <f>IF(AND(BF476=1,Z476&lt;&gt;""),Z476,0)</f>
        <v/>
      </c>
      <c r="BH476" s="7">
        <f>IF(AND(BF476=1,AN476="Oui"),1,0)</f>
        <v/>
      </c>
      <c r="BI476" s="7">
        <f>IF(AS476=1,N476,"")</f>
        <v/>
      </c>
      <c r="BJ476" s="7">
        <f>IF(BF476=1,N476,"")</f>
        <v/>
      </c>
      <c r="BK476" s="7">
        <f>IF(BF476=1,M476,"")</f>
        <v/>
      </c>
      <c r="BL476" s="7">
        <f>IF(AR476=1,D476&amp;" | "&amp;J476,"")</f>
        <v/>
      </c>
      <c r="BM476" s="7">
        <f>IF(AND(AR476=1,AL476="Non"),D476,"")</f>
        <v/>
      </c>
      <c r="BN476" s="7">
        <f>IF(OR(AO476="",AO476="OK"),0,1)</f>
        <v/>
      </c>
    </row>
    <row r="477" ht="18" customHeight="1">
      <c r="A477" s="7" t="n"/>
      <c r="B477" s="7" t="n"/>
      <c r="C477" s="7" t="n"/>
      <c r="D477" s="7" t="n"/>
      <c r="E477" s="7" t="n"/>
      <c r="F477" s="7" t="n"/>
      <c r="G477" s="7" t="n"/>
      <c r="H477" s="7" t="n"/>
      <c r="I477" s="7" t="n"/>
      <c r="J477" s="7" t="n"/>
      <c r="K477" s="7" t="n"/>
      <c r="L477" s="7" t="n"/>
      <c r="M477" s="7" t="n"/>
      <c r="N477" s="7" t="n"/>
      <c r="O477" s="7" t="n"/>
      <c r="P477" s="7" t="n"/>
      <c r="Q477" s="7" t="n"/>
      <c r="R477" s="20" t="n"/>
      <c r="S477" s="16" t="n"/>
      <c r="T477" s="20" t="n"/>
      <c r="U477" s="20" t="n"/>
      <c r="V477" s="16" t="n"/>
      <c r="W477" s="16" t="n"/>
      <c r="X477" s="21" t="n"/>
      <c r="Y477" s="21" t="n"/>
      <c r="Z477" s="21" t="n"/>
      <c r="AA477" s="21" t="n"/>
      <c r="AB477" s="21" t="n"/>
      <c r="AC477" s="7" t="n"/>
      <c r="AD477" s="7" t="n"/>
      <c r="AE477" s="22" t="n"/>
      <c r="AF477" s="22" t="n"/>
      <c r="AG477" s="22" t="n"/>
      <c r="AH477" s="22">
        <f>IF(A477="","",SUM(AE477:AG477))</f>
        <v/>
      </c>
      <c r="AI477" s="21">
        <f>IF(AND(R477&lt;&gt;"",T477&lt;&gt;""),(T477-R477)*24,"")</f>
        <v/>
      </c>
      <c r="AJ477" s="21">
        <f>IF(AND(R477&lt;&gt;"",U477&lt;&gt;""),(U477-R477)*24,"")</f>
        <v/>
      </c>
      <c r="AK477" s="7">
        <f>IF(OR(AA477="",AI477=""),"",IF(AI477&lt;=AA477,"Oui","Non"))</f>
        <v/>
      </c>
      <c r="AL477" s="7">
        <f>IF(OR(AB477="",AJ477=""),"",IF(AJ477&lt;=AB477,"Oui","Non"))</f>
        <v/>
      </c>
      <c r="AM477" s="7">
        <f>IF(A477="","",IF(OR(N477="Réalisé",N477="Clôturé"),"Oui","Non"))</f>
        <v/>
      </c>
      <c r="AN477" s="7">
        <f>IF(AM477="","",IF(AND(AM477="Non",S477&lt;&gt;"",S477&lt;'Tableau de bord'!$C$7),"Oui","Non"))</f>
        <v/>
      </c>
      <c r="AO477" s="7">
        <f>IF(A477="","",IF(COUNTIF($A$5:$A$504,A477)&gt;1,"N° d’OT en double",IF(COUNTIF('Sites et équipements'!$D$5:$D$204,F477)=0,"Code installation inconnu",IF(OR(D477="",J477="",N477="",M477=""),"Champ obligatoire manquant",IF(AND(R477="",S477=""),"Date de demande ou planifiée manquante",IF(AND(AM477="Oui",V477=""),"Date de réalisation manquante",IF(AND(N477="Clôturé",W477=""),"Date de clôture manquante",IF(OR(AND(T477&lt;&gt;"",R477&lt;&gt;"",T477&lt;R477),AND(U477&lt;&gt;"",T477&lt;&gt;"",U477&lt;T477)),"Chronologie incohérente",IF(AND(Q477="Oui",U477=""),"Rétablissement non daté","OK")))))))))</f>
        <v/>
      </c>
      <c r="AP477" s="16">
        <f>IF(R477&lt;&gt;"",R477,IF(S477&lt;&gt;"",S477,""))</f>
        <v/>
      </c>
      <c r="AQ477" s="7">
        <f>IF(AND(A477&lt;&gt;"",OR('Tableau de bord'!$C$9="",D477='Tableau de bord'!$C$9),OR('Tableau de bord'!$C$10="",E477='Tableau de bord'!$C$10),OR('Tableau de bord'!$C$11="",G477='Tableau de bord'!$C$11),OR('Tableau de bord'!$C$12="",H477='Tableau de bord'!$C$12),OR('Tableau de bord'!$C$13="",J477='Tableau de bord'!$C$13),OR('Tableau de bord'!$C$14="",N477='Tableau de bord'!$C$14),OR('Tableau de bord'!$C$15="",M477='Tableau de bord'!$C$15),OR('Tableau de bord'!$C$16="",O477='Tableau de bord'!$C$16),OR('Tableau de bord'!$C$17="",AD477='Tableau de bord'!$C$17)),1,0)</f>
        <v/>
      </c>
      <c r="AR477" s="7">
        <f>IF(AND(A477&lt;&gt;"",AP477&lt;&gt;""),IF(AND(AP477&gt;='Tableau de bord'!$C$5,AP477&lt;'Tableau de bord'!$C$6+1),1,0),0)</f>
        <v/>
      </c>
      <c r="AS477" s="7">
        <f>IF(AND(AQ477=1,AR477=1),1,0)</f>
        <v/>
      </c>
      <c r="AT477" s="7">
        <f>IF(AND(AS477=1,J477="Corrective"),1,0)</f>
        <v/>
      </c>
      <c r="AU477" s="7">
        <f>IF(AND(AS477=1,J477="Préventive"),1,0)</f>
        <v/>
      </c>
      <c r="AV477" s="7">
        <f>IF(AND(AS477=1,Q477="Oui"),1,0)</f>
        <v/>
      </c>
      <c r="AW477" s="21">
        <f>IF(AND(AV477=1,AJ477&lt;&gt;""),AJ477,0)</f>
        <v/>
      </c>
      <c r="AX477" s="21">
        <f>IF(AND(AS477=1,Y477&lt;&gt;""),Y477,0)</f>
        <v/>
      </c>
      <c r="AY477" s="22">
        <f>IF(AND(AS477=1,AH477&lt;&gt;""),AH477,0)</f>
        <v/>
      </c>
      <c r="AZ477" s="22">
        <f>IF(AS477=1,SUM(AE477:AF477),0)</f>
        <v/>
      </c>
      <c r="BA477" s="22">
        <f>IF(AND(AS477=1,AC477="Hors forfait"),AY477,0)</f>
        <v/>
      </c>
      <c r="BB477" s="7">
        <f>IF(AND(AS477=1,AK477&lt;&gt;""),1,0)</f>
        <v/>
      </c>
      <c r="BC477" s="7">
        <f>IF(AND(BB477=1,AK477="Oui"),1,0)</f>
        <v/>
      </c>
      <c r="BD477" s="7">
        <f>IF(AND(AS477=1,AL477&lt;&gt;""),1,0)</f>
        <v/>
      </c>
      <c r="BE477" s="7">
        <f>IF(AND(BD477=1,AL477="Oui"),1,0)</f>
        <v/>
      </c>
      <c r="BF477" s="7">
        <f>IF(AND(AQ477=1,AM477="Non"),1,0)</f>
        <v/>
      </c>
      <c r="BG477" s="21">
        <f>IF(AND(BF477=1,Z477&lt;&gt;""),Z477,0)</f>
        <v/>
      </c>
      <c r="BH477" s="7">
        <f>IF(AND(BF477=1,AN477="Oui"),1,0)</f>
        <v/>
      </c>
      <c r="BI477" s="7">
        <f>IF(AS477=1,N477,"")</f>
        <v/>
      </c>
      <c r="BJ477" s="7">
        <f>IF(BF477=1,N477,"")</f>
        <v/>
      </c>
      <c r="BK477" s="7">
        <f>IF(BF477=1,M477,"")</f>
        <v/>
      </c>
      <c r="BL477" s="7">
        <f>IF(AR477=1,D477&amp;" | "&amp;J477,"")</f>
        <v/>
      </c>
      <c r="BM477" s="7">
        <f>IF(AND(AR477=1,AL477="Non"),D477,"")</f>
        <v/>
      </c>
      <c r="BN477" s="7">
        <f>IF(OR(AO477="",AO477="OK"),0,1)</f>
        <v/>
      </c>
    </row>
    <row r="478" ht="18" customHeight="1">
      <c r="A478" s="7" t="n"/>
      <c r="B478" s="7" t="n"/>
      <c r="C478" s="7" t="n"/>
      <c r="D478" s="7" t="n"/>
      <c r="E478" s="7" t="n"/>
      <c r="F478" s="7" t="n"/>
      <c r="G478" s="7" t="n"/>
      <c r="H478" s="7" t="n"/>
      <c r="I478" s="7" t="n"/>
      <c r="J478" s="7" t="n"/>
      <c r="K478" s="7" t="n"/>
      <c r="L478" s="7" t="n"/>
      <c r="M478" s="7" t="n"/>
      <c r="N478" s="7" t="n"/>
      <c r="O478" s="7" t="n"/>
      <c r="P478" s="7" t="n"/>
      <c r="Q478" s="7" t="n"/>
      <c r="R478" s="20" t="n"/>
      <c r="S478" s="16" t="n"/>
      <c r="T478" s="20" t="n"/>
      <c r="U478" s="20" t="n"/>
      <c r="V478" s="16" t="n"/>
      <c r="W478" s="16" t="n"/>
      <c r="X478" s="21" t="n"/>
      <c r="Y478" s="21" t="n"/>
      <c r="Z478" s="21" t="n"/>
      <c r="AA478" s="21" t="n"/>
      <c r="AB478" s="21" t="n"/>
      <c r="AC478" s="7" t="n"/>
      <c r="AD478" s="7" t="n"/>
      <c r="AE478" s="22" t="n"/>
      <c r="AF478" s="22" t="n"/>
      <c r="AG478" s="22" t="n"/>
      <c r="AH478" s="22">
        <f>IF(A478="","",SUM(AE478:AG478))</f>
        <v/>
      </c>
      <c r="AI478" s="21">
        <f>IF(AND(R478&lt;&gt;"",T478&lt;&gt;""),(T478-R478)*24,"")</f>
        <v/>
      </c>
      <c r="AJ478" s="21">
        <f>IF(AND(R478&lt;&gt;"",U478&lt;&gt;""),(U478-R478)*24,"")</f>
        <v/>
      </c>
      <c r="AK478" s="7">
        <f>IF(OR(AA478="",AI478=""),"",IF(AI478&lt;=AA478,"Oui","Non"))</f>
        <v/>
      </c>
      <c r="AL478" s="7">
        <f>IF(OR(AB478="",AJ478=""),"",IF(AJ478&lt;=AB478,"Oui","Non"))</f>
        <v/>
      </c>
      <c r="AM478" s="7">
        <f>IF(A478="","",IF(OR(N478="Réalisé",N478="Clôturé"),"Oui","Non"))</f>
        <v/>
      </c>
      <c r="AN478" s="7">
        <f>IF(AM478="","",IF(AND(AM478="Non",S478&lt;&gt;"",S478&lt;'Tableau de bord'!$C$7),"Oui","Non"))</f>
        <v/>
      </c>
      <c r="AO478" s="7">
        <f>IF(A478="","",IF(COUNTIF($A$5:$A$504,A478)&gt;1,"N° d’OT en double",IF(COUNTIF('Sites et équipements'!$D$5:$D$204,F478)=0,"Code installation inconnu",IF(OR(D478="",J478="",N478="",M478=""),"Champ obligatoire manquant",IF(AND(R478="",S478=""),"Date de demande ou planifiée manquante",IF(AND(AM478="Oui",V478=""),"Date de réalisation manquante",IF(AND(N478="Clôturé",W478=""),"Date de clôture manquante",IF(OR(AND(T478&lt;&gt;"",R478&lt;&gt;"",T478&lt;R478),AND(U478&lt;&gt;"",T478&lt;&gt;"",U478&lt;T478)),"Chronologie incohérente",IF(AND(Q478="Oui",U478=""),"Rétablissement non daté","OK")))))))))</f>
        <v/>
      </c>
      <c r="AP478" s="16">
        <f>IF(R478&lt;&gt;"",R478,IF(S478&lt;&gt;"",S478,""))</f>
        <v/>
      </c>
      <c r="AQ478" s="7">
        <f>IF(AND(A478&lt;&gt;"",OR('Tableau de bord'!$C$9="",D478='Tableau de bord'!$C$9),OR('Tableau de bord'!$C$10="",E478='Tableau de bord'!$C$10),OR('Tableau de bord'!$C$11="",G478='Tableau de bord'!$C$11),OR('Tableau de bord'!$C$12="",H478='Tableau de bord'!$C$12),OR('Tableau de bord'!$C$13="",J478='Tableau de bord'!$C$13),OR('Tableau de bord'!$C$14="",N478='Tableau de bord'!$C$14),OR('Tableau de bord'!$C$15="",M478='Tableau de bord'!$C$15),OR('Tableau de bord'!$C$16="",O478='Tableau de bord'!$C$16),OR('Tableau de bord'!$C$17="",AD478='Tableau de bord'!$C$17)),1,0)</f>
        <v/>
      </c>
      <c r="AR478" s="7">
        <f>IF(AND(A478&lt;&gt;"",AP478&lt;&gt;""),IF(AND(AP478&gt;='Tableau de bord'!$C$5,AP478&lt;'Tableau de bord'!$C$6+1),1,0),0)</f>
        <v/>
      </c>
      <c r="AS478" s="7">
        <f>IF(AND(AQ478=1,AR478=1),1,0)</f>
        <v/>
      </c>
      <c r="AT478" s="7">
        <f>IF(AND(AS478=1,J478="Corrective"),1,0)</f>
        <v/>
      </c>
      <c r="AU478" s="7">
        <f>IF(AND(AS478=1,J478="Préventive"),1,0)</f>
        <v/>
      </c>
      <c r="AV478" s="7">
        <f>IF(AND(AS478=1,Q478="Oui"),1,0)</f>
        <v/>
      </c>
      <c r="AW478" s="21">
        <f>IF(AND(AV478=1,AJ478&lt;&gt;""),AJ478,0)</f>
        <v/>
      </c>
      <c r="AX478" s="21">
        <f>IF(AND(AS478=1,Y478&lt;&gt;""),Y478,0)</f>
        <v/>
      </c>
      <c r="AY478" s="22">
        <f>IF(AND(AS478=1,AH478&lt;&gt;""),AH478,0)</f>
        <v/>
      </c>
      <c r="AZ478" s="22">
        <f>IF(AS478=1,SUM(AE478:AF478),0)</f>
        <v/>
      </c>
      <c r="BA478" s="22">
        <f>IF(AND(AS478=1,AC478="Hors forfait"),AY478,0)</f>
        <v/>
      </c>
      <c r="BB478" s="7">
        <f>IF(AND(AS478=1,AK478&lt;&gt;""),1,0)</f>
        <v/>
      </c>
      <c r="BC478" s="7">
        <f>IF(AND(BB478=1,AK478="Oui"),1,0)</f>
        <v/>
      </c>
      <c r="BD478" s="7">
        <f>IF(AND(AS478=1,AL478&lt;&gt;""),1,0)</f>
        <v/>
      </c>
      <c r="BE478" s="7">
        <f>IF(AND(BD478=1,AL478="Oui"),1,0)</f>
        <v/>
      </c>
      <c r="BF478" s="7">
        <f>IF(AND(AQ478=1,AM478="Non"),1,0)</f>
        <v/>
      </c>
      <c r="BG478" s="21">
        <f>IF(AND(BF478=1,Z478&lt;&gt;""),Z478,0)</f>
        <v/>
      </c>
      <c r="BH478" s="7">
        <f>IF(AND(BF478=1,AN478="Oui"),1,0)</f>
        <v/>
      </c>
      <c r="BI478" s="7">
        <f>IF(AS478=1,N478,"")</f>
        <v/>
      </c>
      <c r="BJ478" s="7">
        <f>IF(BF478=1,N478,"")</f>
        <v/>
      </c>
      <c r="BK478" s="7">
        <f>IF(BF478=1,M478,"")</f>
        <v/>
      </c>
      <c r="BL478" s="7">
        <f>IF(AR478=1,D478&amp;" | "&amp;J478,"")</f>
        <v/>
      </c>
      <c r="BM478" s="7">
        <f>IF(AND(AR478=1,AL478="Non"),D478,"")</f>
        <v/>
      </c>
      <c r="BN478" s="7">
        <f>IF(OR(AO478="",AO478="OK"),0,1)</f>
        <v/>
      </c>
    </row>
    <row r="479" ht="18" customHeight="1">
      <c r="A479" s="7" t="n"/>
      <c r="B479" s="7" t="n"/>
      <c r="C479" s="7" t="n"/>
      <c r="D479" s="7" t="n"/>
      <c r="E479" s="7" t="n"/>
      <c r="F479" s="7" t="n"/>
      <c r="G479" s="7" t="n"/>
      <c r="H479" s="7" t="n"/>
      <c r="I479" s="7" t="n"/>
      <c r="J479" s="7" t="n"/>
      <c r="K479" s="7" t="n"/>
      <c r="L479" s="7" t="n"/>
      <c r="M479" s="7" t="n"/>
      <c r="N479" s="7" t="n"/>
      <c r="O479" s="7" t="n"/>
      <c r="P479" s="7" t="n"/>
      <c r="Q479" s="7" t="n"/>
      <c r="R479" s="20" t="n"/>
      <c r="S479" s="16" t="n"/>
      <c r="T479" s="20" t="n"/>
      <c r="U479" s="20" t="n"/>
      <c r="V479" s="16" t="n"/>
      <c r="W479" s="16" t="n"/>
      <c r="X479" s="21" t="n"/>
      <c r="Y479" s="21" t="n"/>
      <c r="Z479" s="21" t="n"/>
      <c r="AA479" s="21" t="n"/>
      <c r="AB479" s="21" t="n"/>
      <c r="AC479" s="7" t="n"/>
      <c r="AD479" s="7" t="n"/>
      <c r="AE479" s="22" t="n"/>
      <c r="AF479" s="22" t="n"/>
      <c r="AG479" s="22" t="n"/>
      <c r="AH479" s="22">
        <f>IF(A479="","",SUM(AE479:AG479))</f>
        <v/>
      </c>
      <c r="AI479" s="21">
        <f>IF(AND(R479&lt;&gt;"",T479&lt;&gt;""),(T479-R479)*24,"")</f>
        <v/>
      </c>
      <c r="AJ479" s="21">
        <f>IF(AND(R479&lt;&gt;"",U479&lt;&gt;""),(U479-R479)*24,"")</f>
        <v/>
      </c>
      <c r="AK479" s="7">
        <f>IF(OR(AA479="",AI479=""),"",IF(AI479&lt;=AA479,"Oui","Non"))</f>
        <v/>
      </c>
      <c r="AL479" s="7">
        <f>IF(OR(AB479="",AJ479=""),"",IF(AJ479&lt;=AB479,"Oui","Non"))</f>
        <v/>
      </c>
      <c r="AM479" s="7">
        <f>IF(A479="","",IF(OR(N479="Réalisé",N479="Clôturé"),"Oui","Non"))</f>
        <v/>
      </c>
      <c r="AN479" s="7">
        <f>IF(AM479="","",IF(AND(AM479="Non",S479&lt;&gt;"",S479&lt;'Tableau de bord'!$C$7),"Oui","Non"))</f>
        <v/>
      </c>
      <c r="AO479" s="7">
        <f>IF(A479="","",IF(COUNTIF($A$5:$A$504,A479)&gt;1,"N° d’OT en double",IF(COUNTIF('Sites et équipements'!$D$5:$D$204,F479)=0,"Code installation inconnu",IF(OR(D479="",J479="",N479="",M479=""),"Champ obligatoire manquant",IF(AND(R479="",S479=""),"Date de demande ou planifiée manquante",IF(AND(AM479="Oui",V479=""),"Date de réalisation manquante",IF(AND(N479="Clôturé",W479=""),"Date de clôture manquante",IF(OR(AND(T479&lt;&gt;"",R479&lt;&gt;"",T479&lt;R479),AND(U479&lt;&gt;"",T479&lt;&gt;"",U479&lt;T479)),"Chronologie incohérente",IF(AND(Q479="Oui",U479=""),"Rétablissement non daté","OK")))))))))</f>
        <v/>
      </c>
      <c r="AP479" s="16">
        <f>IF(R479&lt;&gt;"",R479,IF(S479&lt;&gt;"",S479,""))</f>
        <v/>
      </c>
      <c r="AQ479" s="7">
        <f>IF(AND(A479&lt;&gt;"",OR('Tableau de bord'!$C$9="",D479='Tableau de bord'!$C$9),OR('Tableau de bord'!$C$10="",E479='Tableau de bord'!$C$10),OR('Tableau de bord'!$C$11="",G479='Tableau de bord'!$C$11),OR('Tableau de bord'!$C$12="",H479='Tableau de bord'!$C$12),OR('Tableau de bord'!$C$13="",J479='Tableau de bord'!$C$13),OR('Tableau de bord'!$C$14="",N479='Tableau de bord'!$C$14),OR('Tableau de bord'!$C$15="",M479='Tableau de bord'!$C$15),OR('Tableau de bord'!$C$16="",O479='Tableau de bord'!$C$16),OR('Tableau de bord'!$C$17="",AD479='Tableau de bord'!$C$17)),1,0)</f>
        <v/>
      </c>
      <c r="AR479" s="7">
        <f>IF(AND(A479&lt;&gt;"",AP479&lt;&gt;""),IF(AND(AP479&gt;='Tableau de bord'!$C$5,AP479&lt;'Tableau de bord'!$C$6+1),1,0),0)</f>
        <v/>
      </c>
      <c r="AS479" s="7">
        <f>IF(AND(AQ479=1,AR479=1),1,0)</f>
        <v/>
      </c>
      <c r="AT479" s="7">
        <f>IF(AND(AS479=1,J479="Corrective"),1,0)</f>
        <v/>
      </c>
      <c r="AU479" s="7">
        <f>IF(AND(AS479=1,J479="Préventive"),1,0)</f>
        <v/>
      </c>
      <c r="AV479" s="7">
        <f>IF(AND(AS479=1,Q479="Oui"),1,0)</f>
        <v/>
      </c>
      <c r="AW479" s="21">
        <f>IF(AND(AV479=1,AJ479&lt;&gt;""),AJ479,0)</f>
        <v/>
      </c>
      <c r="AX479" s="21">
        <f>IF(AND(AS479=1,Y479&lt;&gt;""),Y479,0)</f>
        <v/>
      </c>
      <c r="AY479" s="22">
        <f>IF(AND(AS479=1,AH479&lt;&gt;""),AH479,0)</f>
        <v/>
      </c>
      <c r="AZ479" s="22">
        <f>IF(AS479=1,SUM(AE479:AF479),0)</f>
        <v/>
      </c>
      <c r="BA479" s="22">
        <f>IF(AND(AS479=1,AC479="Hors forfait"),AY479,0)</f>
        <v/>
      </c>
      <c r="BB479" s="7">
        <f>IF(AND(AS479=1,AK479&lt;&gt;""),1,0)</f>
        <v/>
      </c>
      <c r="BC479" s="7">
        <f>IF(AND(BB479=1,AK479="Oui"),1,0)</f>
        <v/>
      </c>
      <c r="BD479" s="7">
        <f>IF(AND(AS479=1,AL479&lt;&gt;""),1,0)</f>
        <v/>
      </c>
      <c r="BE479" s="7">
        <f>IF(AND(BD479=1,AL479="Oui"),1,0)</f>
        <v/>
      </c>
      <c r="BF479" s="7">
        <f>IF(AND(AQ479=1,AM479="Non"),1,0)</f>
        <v/>
      </c>
      <c r="BG479" s="21">
        <f>IF(AND(BF479=1,Z479&lt;&gt;""),Z479,0)</f>
        <v/>
      </c>
      <c r="BH479" s="7">
        <f>IF(AND(BF479=1,AN479="Oui"),1,0)</f>
        <v/>
      </c>
      <c r="BI479" s="7">
        <f>IF(AS479=1,N479,"")</f>
        <v/>
      </c>
      <c r="BJ479" s="7">
        <f>IF(BF479=1,N479,"")</f>
        <v/>
      </c>
      <c r="BK479" s="7">
        <f>IF(BF479=1,M479,"")</f>
        <v/>
      </c>
      <c r="BL479" s="7">
        <f>IF(AR479=1,D479&amp;" | "&amp;J479,"")</f>
        <v/>
      </c>
      <c r="BM479" s="7">
        <f>IF(AND(AR479=1,AL479="Non"),D479,"")</f>
        <v/>
      </c>
      <c r="BN479" s="7">
        <f>IF(OR(AO479="",AO479="OK"),0,1)</f>
        <v/>
      </c>
    </row>
    <row r="480" ht="18" customHeight="1">
      <c r="A480" s="7" t="n"/>
      <c r="B480" s="7" t="n"/>
      <c r="C480" s="7" t="n"/>
      <c r="D480" s="7" t="n"/>
      <c r="E480" s="7" t="n"/>
      <c r="F480" s="7" t="n"/>
      <c r="G480" s="7" t="n"/>
      <c r="H480" s="7" t="n"/>
      <c r="I480" s="7" t="n"/>
      <c r="J480" s="7" t="n"/>
      <c r="K480" s="7" t="n"/>
      <c r="L480" s="7" t="n"/>
      <c r="M480" s="7" t="n"/>
      <c r="N480" s="7" t="n"/>
      <c r="O480" s="7" t="n"/>
      <c r="P480" s="7" t="n"/>
      <c r="Q480" s="7" t="n"/>
      <c r="R480" s="20" t="n"/>
      <c r="S480" s="16" t="n"/>
      <c r="T480" s="20" t="n"/>
      <c r="U480" s="20" t="n"/>
      <c r="V480" s="16" t="n"/>
      <c r="W480" s="16" t="n"/>
      <c r="X480" s="21" t="n"/>
      <c r="Y480" s="21" t="n"/>
      <c r="Z480" s="21" t="n"/>
      <c r="AA480" s="21" t="n"/>
      <c r="AB480" s="21" t="n"/>
      <c r="AC480" s="7" t="n"/>
      <c r="AD480" s="7" t="n"/>
      <c r="AE480" s="22" t="n"/>
      <c r="AF480" s="22" t="n"/>
      <c r="AG480" s="22" t="n"/>
      <c r="AH480" s="22">
        <f>IF(A480="","",SUM(AE480:AG480))</f>
        <v/>
      </c>
      <c r="AI480" s="21">
        <f>IF(AND(R480&lt;&gt;"",T480&lt;&gt;""),(T480-R480)*24,"")</f>
        <v/>
      </c>
      <c r="AJ480" s="21">
        <f>IF(AND(R480&lt;&gt;"",U480&lt;&gt;""),(U480-R480)*24,"")</f>
        <v/>
      </c>
      <c r="AK480" s="7">
        <f>IF(OR(AA480="",AI480=""),"",IF(AI480&lt;=AA480,"Oui","Non"))</f>
        <v/>
      </c>
      <c r="AL480" s="7">
        <f>IF(OR(AB480="",AJ480=""),"",IF(AJ480&lt;=AB480,"Oui","Non"))</f>
        <v/>
      </c>
      <c r="AM480" s="7">
        <f>IF(A480="","",IF(OR(N480="Réalisé",N480="Clôturé"),"Oui","Non"))</f>
        <v/>
      </c>
      <c r="AN480" s="7">
        <f>IF(AM480="","",IF(AND(AM480="Non",S480&lt;&gt;"",S480&lt;'Tableau de bord'!$C$7),"Oui","Non"))</f>
        <v/>
      </c>
      <c r="AO480" s="7">
        <f>IF(A480="","",IF(COUNTIF($A$5:$A$504,A480)&gt;1,"N° d’OT en double",IF(COUNTIF('Sites et équipements'!$D$5:$D$204,F480)=0,"Code installation inconnu",IF(OR(D480="",J480="",N480="",M480=""),"Champ obligatoire manquant",IF(AND(R480="",S480=""),"Date de demande ou planifiée manquante",IF(AND(AM480="Oui",V480=""),"Date de réalisation manquante",IF(AND(N480="Clôturé",W480=""),"Date de clôture manquante",IF(OR(AND(T480&lt;&gt;"",R480&lt;&gt;"",T480&lt;R480),AND(U480&lt;&gt;"",T480&lt;&gt;"",U480&lt;T480)),"Chronologie incohérente",IF(AND(Q480="Oui",U480=""),"Rétablissement non daté","OK")))))))))</f>
        <v/>
      </c>
      <c r="AP480" s="16">
        <f>IF(R480&lt;&gt;"",R480,IF(S480&lt;&gt;"",S480,""))</f>
        <v/>
      </c>
      <c r="AQ480" s="7">
        <f>IF(AND(A480&lt;&gt;"",OR('Tableau de bord'!$C$9="",D480='Tableau de bord'!$C$9),OR('Tableau de bord'!$C$10="",E480='Tableau de bord'!$C$10),OR('Tableau de bord'!$C$11="",G480='Tableau de bord'!$C$11),OR('Tableau de bord'!$C$12="",H480='Tableau de bord'!$C$12),OR('Tableau de bord'!$C$13="",J480='Tableau de bord'!$C$13),OR('Tableau de bord'!$C$14="",N480='Tableau de bord'!$C$14),OR('Tableau de bord'!$C$15="",M480='Tableau de bord'!$C$15),OR('Tableau de bord'!$C$16="",O480='Tableau de bord'!$C$16),OR('Tableau de bord'!$C$17="",AD480='Tableau de bord'!$C$17)),1,0)</f>
        <v/>
      </c>
      <c r="AR480" s="7">
        <f>IF(AND(A480&lt;&gt;"",AP480&lt;&gt;""),IF(AND(AP480&gt;='Tableau de bord'!$C$5,AP480&lt;'Tableau de bord'!$C$6+1),1,0),0)</f>
        <v/>
      </c>
      <c r="AS480" s="7">
        <f>IF(AND(AQ480=1,AR480=1),1,0)</f>
        <v/>
      </c>
      <c r="AT480" s="7">
        <f>IF(AND(AS480=1,J480="Corrective"),1,0)</f>
        <v/>
      </c>
      <c r="AU480" s="7">
        <f>IF(AND(AS480=1,J480="Préventive"),1,0)</f>
        <v/>
      </c>
      <c r="AV480" s="7">
        <f>IF(AND(AS480=1,Q480="Oui"),1,0)</f>
        <v/>
      </c>
      <c r="AW480" s="21">
        <f>IF(AND(AV480=1,AJ480&lt;&gt;""),AJ480,0)</f>
        <v/>
      </c>
      <c r="AX480" s="21">
        <f>IF(AND(AS480=1,Y480&lt;&gt;""),Y480,0)</f>
        <v/>
      </c>
      <c r="AY480" s="22">
        <f>IF(AND(AS480=1,AH480&lt;&gt;""),AH480,0)</f>
        <v/>
      </c>
      <c r="AZ480" s="22">
        <f>IF(AS480=1,SUM(AE480:AF480),0)</f>
        <v/>
      </c>
      <c r="BA480" s="22">
        <f>IF(AND(AS480=1,AC480="Hors forfait"),AY480,0)</f>
        <v/>
      </c>
      <c r="BB480" s="7">
        <f>IF(AND(AS480=1,AK480&lt;&gt;""),1,0)</f>
        <v/>
      </c>
      <c r="BC480" s="7">
        <f>IF(AND(BB480=1,AK480="Oui"),1,0)</f>
        <v/>
      </c>
      <c r="BD480" s="7">
        <f>IF(AND(AS480=1,AL480&lt;&gt;""),1,0)</f>
        <v/>
      </c>
      <c r="BE480" s="7">
        <f>IF(AND(BD480=1,AL480="Oui"),1,0)</f>
        <v/>
      </c>
      <c r="BF480" s="7">
        <f>IF(AND(AQ480=1,AM480="Non"),1,0)</f>
        <v/>
      </c>
      <c r="BG480" s="21">
        <f>IF(AND(BF480=1,Z480&lt;&gt;""),Z480,0)</f>
        <v/>
      </c>
      <c r="BH480" s="7">
        <f>IF(AND(BF480=1,AN480="Oui"),1,0)</f>
        <v/>
      </c>
      <c r="BI480" s="7">
        <f>IF(AS480=1,N480,"")</f>
        <v/>
      </c>
      <c r="BJ480" s="7">
        <f>IF(BF480=1,N480,"")</f>
        <v/>
      </c>
      <c r="BK480" s="7">
        <f>IF(BF480=1,M480,"")</f>
        <v/>
      </c>
      <c r="BL480" s="7">
        <f>IF(AR480=1,D480&amp;" | "&amp;J480,"")</f>
        <v/>
      </c>
      <c r="BM480" s="7">
        <f>IF(AND(AR480=1,AL480="Non"),D480,"")</f>
        <v/>
      </c>
      <c r="BN480" s="7">
        <f>IF(OR(AO480="",AO480="OK"),0,1)</f>
        <v/>
      </c>
    </row>
    <row r="481" ht="18" customHeight="1">
      <c r="A481" s="7" t="n"/>
      <c r="B481" s="7" t="n"/>
      <c r="C481" s="7" t="n"/>
      <c r="D481" s="7" t="n"/>
      <c r="E481" s="7" t="n"/>
      <c r="F481" s="7" t="n"/>
      <c r="G481" s="7" t="n"/>
      <c r="H481" s="7" t="n"/>
      <c r="I481" s="7" t="n"/>
      <c r="J481" s="7" t="n"/>
      <c r="K481" s="7" t="n"/>
      <c r="L481" s="7" t="n"/>
      <c r="M481" s="7" t="n"/>
      <c r="N481" s="7" t="n"/>
      <c r="O481" s="7" t="n"/>
      <c r="P481" s="7" t="n"/>
      <c r="Q481" s="7" t="n"/>
      <c r="R481" s="20" t="n"/>
      <c r="S481" s="16" t="n"/>
      <c r="T481" s="20" t="n"/>
      <c r="U481" s="20" t="n"/>
      <c r="V481" s="16" t="n"/>
      <c r="W481" s="16" t="n"/>
      <c r="X481" s="21" t="n"/>
      <c r="Y481" s="21" t="n"/>
      <c r="Z481" s="21" t="n"/>
      <c r="AA481" s="21" t="n"/>
      <c r="AB481" s="21" t="n"/>
      <c r="AC481" s="7" t="n"/>
      <c r="AD481" s="7" t="n"/>
      <c r="AE481" s="22" t="n"/>
      <c r="AF481" s="22" t="n"/>
      <c r="AG481" s="22" t="n"/>
      <c r="AH481" s="22">
        <f>IF(A481="","",SUM(AE481:AG481))</f>
        <v/>
      </c>
      <c r="AI481" s="21">
        <f>IF(AND(R481&lt;&gt;"",T481&lt;&gt;""),(T481-R481)*24,"")</f>
        <v/>
      </c>
      <c r="AJ481" s="21">
        <f>IF(AND(R481&lt;&gt;"",U481&lt;&gt;""),(U481-R481)*24,"")</f>
        <v/>
      </c>
      <c r="AK481" s="7">
        <f>IF(OR(AA481="",AI481=""),"",IF(AI481&lt;=AA481,"Oui","Non"))</f>
        <v/>
      </c>
      <c r="AL481" s="7">
        <f>IF(OR(AB481="",AJ481=""),"",IF(AJ481&lt;=AB481,"Oui","Non"))</f>
        <v/>
      </c>
      <c r="AM481" s="7">
        <f>IF(A481="","",IF(OR(N481="Réalisé",N481="Clôturé"),"Oui","Non"))</f>
        <v/>
      </c>
      <c r="AN481" s="7">
        <f>IF(AM481="","",IF(AND(AM481="Non",S481&lt;&gt;"",S481&lt;'Tableau de bord'!$C$7),"Oui","Non"))</f>
        <v/>
      </c>
      <c r="AO481" s="7">
        <f>IF(A481="","",IF(COUNTIF($A$5:$A$504,A481)&gt;1,"N° d’OT en double",IF(COUNTIF('Sites et équipements'!$D$5:$D$204,F481)=0,"Code installation inconnu",IF(OR(D481="",J481="",N481="",M481=""),"Champ obligatoire manquant",IF(AND(R481="",S481=""),"Date de demande ou planifiée manquante",IF(AND(AM481="Oui",V481=""),"Date de réalisation manquante",IF(AND(N481="Clôturé",W481=""),"Date de clôture manquante",IF(OR(AND(T481&lt;&gt;"",R481&lt;&gt;"",T481&lt;R481),AND(U481&lt;&gt;"",T481&lt;&gt;"",U481&lt;T481)),"Chronologie incohérente",IF(AND(Q481="Oui",U481=""),"Rétablissement non daté","OK")))))))))</f>
        <v/>
      </c>
      <c r="AP481" s="16">
        <f>IF(R481&lt;&gt;"",R481,IF(S481&lt;&gt;"",S481,""))</f>
        <v/>
      </c>
      <c r="AQ481" s="7">
        <f>IF(AND(A481&lt;&gt;"",OR('Tableau de bord'!$C$9="",D481='Tableau de bord'!$C$9),OR('Tableau de bord'!$C$10="",E481='Tableau de bord'!$C$10),OR('Tableau de bord'!$C$11="",G481='Tableau de bord'!$C$11),OR('Tableau de bord'!$C$12="",H481='Tableau de bord'!$C$12),OR('Tableau de bord'!$C$13="",J481='Tableau de bord'!$C$13),OR('Tableau de bord'!$C$14="",N481='Tableau de bord'!$C$14),OR('Tableau de bord'!$C$15="",M481='Tableau de bord'!$C$15),OR('Tableau de bord'!$C$16="",O481='Tableau de bord'!$C$16),OR('Tableau de bord'!$C$17="",AD481='Tableau de bord'!$C$17)),1,0)</f>
        <v/>
      </c>
      <c r="AR481" s="7">
        <f>IF(AND(A481&lt;&gt;"",AP481&lt;&gt;""),IF(AND(AP481&gt;='Tableau de bord'!$C$5,AP481&lt;'Tableau de bord'!$C$6+1),1,0),0)</f>
        <v/>
      </c>
      <c r="AS481" s="7">
        <f>IF(AND(AQ481=1,AR481=1),1,0)</f>
        <v/>
      </c>
      <c r="AT481" s="7">
        <f>IF(AND(AS481=1,J481="Corrective"),1,0)</f>
        <v/>
      </c>
      <c r="AU481" s="7">
        <f>IF(AND(AS481=1,J481="Préventive"),1,0)</f>
        <v/>
      </c>
      <c r="AV481" s="7">
        <f>IF(AND(AS481=1,Q481="Oui"),1,0)</f>
        <v/>
      </c>
      <c r="AW481" s="21">
        <f>IF(AND(AV481=1,AJ481&lt;&gt;""),AJ481,0)</f>
        <v/>
      </c>
      <c r="AX481" s="21">
        <f>IF(AND(AS481=1,Y481&lt;&gt;""),Y481,0)</f>
        <v/>
      </c>
      <c r="AY481" s="22">
        <f>IF(AND(AS481=1,AH481&lt;&gt;""),AH481,0)</f>
        <v/>
      </c>
      <c r="AZ481" s="22">
        <f>IF(AS481=1,SUM(AE481:AF481),0)</f>
        <v/>
      </c>
      <c r="BA481" s="22">
        <f>IF(AND(AS481=1,AC481="Hors forfait"),AY481,0)</f>
        <v/>
      </c>
      <c r="BB481" s="7">
        <f>IF(AND(AS481=1,AK481&lt;&gt;""),1,0)</f>
        <v/>
      </c>
      <c r="BC481" s="7">
        <f>IF(AND(BB481=1,AK481="Oui"),1,0)</f>
        <v/>
      </c>
      <c r="BD481" s="7">
        <f>IF(AND(AS481=1,AL481&lt;&gt;""),1,0)</f>
        <v/>
      </c>
      <c r="BE481" s="7">
        <f>IF(AND(BD481=1,AL481="Oui"),1,0)</f>
        <v/>
      </c>
      <c r="BF481" s="7">
        <f>IF(AND(AQ481=1,AM481="Non"),1,0)</f>
        <v/>
      </c>
      <c r="BG481" s="21">
        <f>IF(AND(BF481=1,Z481&lt;&gt;""),Z481,0)</f>
        <v/>
      </c>
      <c r="BH481" s="7">
        <f>IF(AND(BF481=1,AN481="Oui"),1,0)</f>
        <v/>
      </c>
      <c r="BI481" s="7">
        <f>IF(AS481=1,N481,"")</f>
        <v/>
      </c>
      <c r="BJ481" s="7">
        <f>IF(BF481=1,N481,"")</f>
        <v/>
      </c>
      <c r="BK481" s="7">
        <f>IF(BF481=1,M481,"")</f>
        <v/>
      </c>
      <c r="BL481" s="7">
        <f>IF(AR481=1,D481&amp;" | "&amp;J481,"")</f>
        <v/>
      </c>
      <c r="BM481" s="7">
        <f>IF(AND(AR481=1,AL481="Non"),D481,"")</f>
        <v/>
      </c>
      <c r="BN481" s="7">
        <f>IF(OR(AO481="",AO481="OK"),0,1)</f>
        <v/>
      </c>
    </row>
    <row r="482" ht="18" customHeight="1">
      <c r="A482" s="7" t="n"/>
      <c r="B482" s="7" t="n"/>
      <c r="C482" s="7" t="n"/>
      <c r="D482" s="7" t="n"/>
      <c r="E482" s="7" t="n"/>
      <c r="F482" s="7" t="n"/>
      <c r="G482" s="7" t="n"/>
      <c r="H482" s="7" t="n"/>
      <c r="I482" s="7" t="n"/>
      <c r="J482" s="7" t="n"/>
      <c r="K482" s="7" t="n"/>
      <c r="L482" s="7" t="n"/>
      <c r="M482" s="7" t="n"/>
      <c r="N482" s="7" t="n"/>
      <c r="O482" s="7" t="n"/>
      <c r="P482" s="7" t="n"/>
      <c r="Q482" s="7" t="n"/>
      <c r="R482" s="20" t="n"/>
      <c r="S482" s="16" t="n"/>
      <c r="T482" s="20" t="n"/>
      <c r="U482" s="20" t="n"/>
      <c r="V482" s="16" t="n"/>
      <c r="W482" s="16" t="n"/>
      <c r="X482" s="21" t="n"/>
      <c r="Y482" s="21" t="n"/>
      <c r="Z482" s="21" t="n"/>
      <c r="AA482" s="21" t="n"/>
      <c r="AB482" s="21" t="n"/>
      <c r="AC482" s="7" t="n"/>
      <c r="AD482" s="7" t="n"/>
      <c r="AE482" s="22" t="n"/>
      <c r="AF482" s="22" t="n"/>
      <c r="AG482" s="22" t="n"/>
      <c r="AH482" s="22">
        <f>IF(A482="","",SUM(AE482:AG482))</f>
        <v/>
      </c>
      <c r="AI482" s="21">
        <f>IF(AND(R482&lt;&gt;"",T482&lt;&gt;""),(T482-R482)*24,"")</f>
        <v/>
      </c>
      <c r="AJ482" s="21">
        <f>IF(AND(R482&lt;&gt;"",U482&lt;&gt;""),(U482-R482)*24,"")</f>
        <v/>
      </c>
      <c r="AK482" s="7">
        <f>IF(OR(AA482="",AI482=""),"",IF(AI482&lt;=AA482,"Oui","Non"))</f>
        <v/>
      </c>
      <c r="AL482" s="7">
        <f>IF(OR(AB482="",AJ482=""),"",IF(AJ482&lt;=AB482,"Oui","Non"))</f>
        <v/>
      </c>
      <c r="AM482" s="7">
        <f>IF(A482="","",IF(OR(N482="Réalisé",N482="Clôturé"),"Oui","Non"))</f>
        <v/>
      </c>
      <c r="AN482" s="7">
        <f>IF(AM482="","",IF(AND(AM482="Non",S482&lt;&gt;"",S482&lt;'Tableau de bord'!$C$7),"Oui","Non"))</f>
        <v/>
      </c>
      <c r="AO482" s="7">
        <f>IF(A482="","",IF(COUNTIF($A$5:$A$504,A482)&gt;1,"N° d’OT en double",IF(COUNTIF('Sites et équipements'!$D$5:$D$204,F482)=0,"Code installation inconnu",IF(OR(D482="",J482="",N482="",M482=""),"Champ obligatoire manquant",IF(AND(R482="",S482=""),"Date de demande ou planifiée manquante",IF(AND(AM482="Oui",V482=""),"Date de réalisation manquante",IF(AND(N482="Clôturé",W482=""),"Date de clôture manquante",IF(OR(AND(T482&lt;&gt;"",R482&lt;&gt;"",T482&lt;R482),AND(U482&lt;&gt;"",T482&lt;&gt;"",U482&lt;T482)),"Chronologie incohérente",IF(AND(Q482="Oui",U482=""),"Rétablissement non daté","OK")))))))))</f>
        <v/>
      </c>
      <c r="AP482" s="16">
        <f>IF(R482&lt;&gt;"",R482,IF(S482&lt;&gt;"",S482,""))</f>
        <v/>
      </c>
      <c r="AQ482" s="7">
        <f>IF(AND(A482&lt;&gt;"",OR('Tableau de bord'!$C$9="",D482='Tableau de bord'!$C$9),OR('Tableau de bord'!$C$10="",E482='Tableau de bord'!$C$10),OR('Tableau de bord'!$C$11="",G482='Tableau de bord'!$C$11),OR('Tableau de bord'!$C$12="",H482='Tableau de bord'!$C$12),OR('Tableau de bord'!$C$13="",J482='Tableau de bord'!$C$13),OR('Tableau de bord'!$C$14="",N482='Tableau de bord'!$C$14),OR('Tableau de bord'!$C$15="",M482='Tableau de bord'!$C$15),OR('Tableau de bord'!$C$16="",O482='Tableau de bord'!$C$16),OR('Tableau de bord'!$C$17="",AD482='Tableau de bord'!$C$17)),1,0)</f>
        <v/>
      </c>
      <c r="AR482" s="7">
        <f>IF(AND(A482&lt;&gt;"",AP482&lt;&gt;""),IF(AND(AP482&gt;='Tableau de bord'!$C$5,AP482&lt;'Tableau de bord'!$C$6+1),1,0),0)</f>
        <v/>
      </c>
      <c r="AS482" s="7">
        <f>IF(AND(AQ482=1,AR482=1),1,0)</f>
        <v/>
      </c>
      <c r="AT482" s="7">
        <f>IF(AND(AS482=1,J482="Corrective"),1,0)</f>
        <v/>
      </c>
      <c r="AU482" s="7">
        <f>IF(AND(AS482=1,J482="Préventive"),1,0)</f>
        <v/>
      </c>
      <c r="AV482" s="7">
        <f>IF(AND(AS482=1,Q482="Oui"),1,0)</f>
        <v/>
      </c>
      <c r="AW482" s="21">
        <f>IF(AND(AV482=1,AJ482&lt;&gt;""),AJ482,0)</f>
        <v/>
      </c>
      <c r="AX482" s="21">
        <f>IF(AND(AS482=1,Y482&lt;&gt;""),Y482,0)</f>
        <v/>
      </c>
      <c r="AY482" s="22">
        <f>IF(AND(AS482=1,AH482&lt;&gt;""),AH482,0)</f>
        <v/>
      </c>
      <c r="AZ482" s="22">
        <f>IF(AS482=1,SUM(AE482:AF482),0)</f>
        <v/>
      </c>
      <c r="BA482" s="22">
        <f>IF(AND(AS482=1,AC482="Hors forfait"),AY482,0)</f>
        <v/>
      </c>
      <c r="BB482" s="7">
        <f>IF(AND(AS482=1,AK482&lt;&gt;""),1,0)</f>
        <v/>
      </c>
      <c r="BC482" s="7">
        <f>IF(AND(BB482=1,AK482="Oui"),1,0)</f>
        <v/>
      </c>
      <c r="BD482" s="7">
        <f>IF(AND(AS482=1,AL482&lt;&gt;""),1,0)</f>
        <v/>
      </c>
      <c r="BE482" s="7">
        <f>IF(AND(BD482=1,AL482="Oui"),1,0)</f>
        <v/>
      </c>
      <c r="BF482" s="7">
        <f>IF(AND(AQ482=1,AM482="Non"),1,0)</f>
        <v/>
      </c>
      <c r="BG482" s="21">
        <f>IF(AND(BF482=1,Z482&lt;&gt;""),Z482,0)</f>
        <v/>
      </c>
      <c r="BH482" s="7">
        <f>IF(AND(BF482=1,AN482="Oui"),1,0)</f>
        <v/>
      </c>
      <c r="BI482" s="7">
        <f>IF(AS482=1,N482,"")</f>
        <v/>
      </c>
      <c r="BJ482" s="7">
        <f>IF(BF482=1,N482,"")</f>
        <v/>
      </c>
      <c r="BK482" s="7">
        <f>IF(BF482=1,M482,"")</f>
        <v/>
      </c>
      <c r="BL482" s="7">
        <f>IF(AR482=1,D482&amp;" | "&amp;J482,"")</f>
        <v/>
      </c>
      <c r="BM482" s="7">
        <f>IF(AND(AR482=1,AL482="Non"),D482,"")</f>
        <v/>
      </c>
      <c r="BN482" s="7">
        <f>IF(OR(AO482="",AO482="OK"),0,1)</f>
        <v/>
      </c>
    </row>
    <row r="483" ht="18" customHeight="1">
      <c r="A483" s="7" t="n"/>
      <c r="B483" s="7" t="n"/>
      <c r="C483" s="7" t="n"/>
      <c r="D483" s="7" t="n"/>
      <c r="E483" s="7" t="n"/>
      <c r="F483" s="7" t="n"/>
      <c r="G483" s="7" t="n"/>
      <c r="H483" s="7" t="n"/>
      <c r="I483" s="7" t="n"/>
      <c r="J483" s="7" t="n"/>
      <c r="K483" s="7" t="n"/>
      <c r="L483" s="7" t="n"/>
      <c r="M483" s="7" t="n"/>
      <c r="N483" s="7" t="n"/>
      <c r="O483" s="7" t="n"/>
      <c r="P483" s="7" t="n"/>
      <c r="Q483" s="7" t="n"/>
      <c r="R483" s="20" t="n"/>
      <c r="S483" s="16" t="n"/>
      <c r="T483" s="20" t="n"/>
      <c r="U483" s="20" t="n"/>
      <c r="V483" s="16" t="n"/>
      <c r="W483" s="16" t="n"/>
      <c r="X483" s="21" t="n"/>
      <c r="Y483" s="21" t="n"/>
      <c r="Z483" s="21" t="n"/>
      <c r="AA483" s="21" t="n"/>
      <c r="AB483" s="21" t="n"/>
      <c r="AC483" s="7" t="n"/>
      <c r="AD483" s="7" t="n"/>
      <c r="AE483" s="22" t="n"/>
      <c r="AF483" s="22" t="n"/>
      <c r="AG483" s="22" t="n"/>
      <c r="AH483" s="22">
        <f>IF(A483="","",SUM(AE483:AG483))</f>
        <v/>
      </c>
      <c r="AI483" s="21">
        <f>IF(AND(R483&lt;&gt;"",T483&lt;&gt;""),(T483-R483)*24,"")</f>
        <v/>
      </c>
      <c r="AJ483" s="21">
        <f>IF(AND(R483&lt;&gt;"",U483&lt;&gt;""),(U483-R483)*24,"")</f>
        <v/>
      </c>
      <c r="AK483" s="7">
        <f>IF(OR(AA483="",AI483=""),"",IF(AI483&lt;=AA483,"Oui","Non"))</f>
        <v/>
      </c>
      <c r="AL483" s="7">
        <f>IF(OR(AB483="",AJ483=""),"",IF(AJ483&lt;=AB483,"Oui","Non"))</f>
        <v/>
      </c>
      <c r="AM483" s="7">
        <f>IF(A483="","",IF(OR(N483="Réalisé",N483="Clôturé"),"Oui","Non"))</f>
        <v/>
      </c>
      <c r="AN483" s="7">
        <f>IF(AM483="","",IF(AND(AM483="Non",S483&lt;&gt;"",S483&lt;'Tableau de bord'!$C$7),"Oui","Non"))</f>
        <v/>
      </c>
      <c r="AO483" s="7">
        <f>IF(A483="","",IF(COUNTIF($A$5:$A$504,A483)&gt;1,"N° d’OT en double",IF(COUNTIF('Sites et équipements'!$D$5:$D$204,F483)=0,"Code installation inconnu",IF(OR(D483="",J483="",N483="",M483=""),"Champ obligatoire manquant",IF(AND(R483="",S483=""),"Date de demande ou planifiée manquante",IF(AND(AM483="Oui",V483=""),"Date de réalisation manquante",IF(AND(N483="Clôturé",W483=""),"Date de clôture manquante",IF(OR(AND(T483&lt;&gt;"",R483&lt;&gt;"",T483&lt;R483),AND(U483&lt;&gt;"",T483&lt;&gt;"",U483&lt;T483)),"Chronologie incohérente",IF(AND(Q483="Oui",U483=""),"Rétablissement non daté","OK")))))))))</f>
        <v/>
      </c>
      <c r="AP483" s="16">
        <f>IF(R483&lt;&gt;"",R483,IF(S483&lt;&gt;"",S483,""))</f>
        <v/>
      </c>
      <c r="AQ483" s="7">
        <f>IF(AND(A483&lt;&gt;"",OR('Tableau de bord'!$C$9="",D483='Tableau de bord'!$C$9),OR('Tableau de bord'!$C$10="",E483='Tableau de bord'!$C$10),OR('Tableau de bord'!$C$11="",G483='Tableau de bord'!$C$11),OR('Tableau de bord'!$C$12="",H483='Tableau de bord'!$C$12),OR('Tableau de bord'!$C$13="",J483='Tableau de bord'!$C$13),OR('Tableau de bord'!$C$14="",N483='Tableau de bord'!$C$14),OR('Tableau de bord'!$C$15="",M483='Tableau de bord'!$C$15),OR('Tableau de bord'!$C$16="",O483='Tableau de bord'!$C$16),OR('Tableau de bord'!$C$17="",AD483='Tableau de bord'!$C$17)),1,0)</f>
        <v/>
      </c>
      <c r="AR483" s="7">
        <f>IF(AND(A483&lt;&gt;"",AP483&lt;&gt;""),IF(AND(AP483&gt;='Tableau de bord'!$C$5,AP483&lt;'Tableau de bord'!$C$6+1),1,0),0)</f>
        <v/>
      </c>
      <c r="AS483" s="7">
        <f>IF(AND(AQ483=1,AR483=1),1,0)</f>
        <v/>
      </c>
      <c r="AT483" s="7">
        <f>IF(AND(AS483=1,J483="Corrective"),1,0)</f>
        <v/>
      </c>
      <c r="AU483" s="7">
        <f>IF(AND(AS483=1,J483="Préventive"),1,0)</f>
        <v/>
      </c>
      <c r="AV483" s="7">
        <f>IF(AND(AS483=1,Q483="Oui"),1,0)</f>
        <v/>
      </c>
      <c r="AW483" s="21">
        <f>IF(AND(AV483=1,AJ483&lt;&gt;""),AJ483,0)</f>
        <v/>
      </c>
      <c r="AX483" s="21">
        <f>IF(AND(AS483=1,Y483&lt;&gt;""),Y483,0)</f>
        <v/>
      </c>
      <c r="AY483" s="22">
        <f>IF(AND(AS483=1,AH483&lt;&gt;""),AH483,0)</f>
        <v/>
      </c>
      <c r="AZ483" s="22">
        <f>IF(AS483=1,SUM(AE483:AF483),0)</f>
        <v/>
      </c>
      <c r="BA483" s="22">
        <f>IF(AND(AS483=1,AC483="Hors forfait"),AY483,0)</f>
        <v/>
      </c>
      <c r="BB483" s="7">
        <f>IF(AND(AS483=1,AK483&lt;&gt;""),1,0)</f>
        <v/>
      </c>
      <c r="BC483" s="7">
        <f>IF(AND(BB483=1,AK483="Oui"),1,0)</f>
        <v/>
      </c>
      <c r="BD483" s="7">
        <f>IF(AND(AS483=1,AL483&lt;&gt;""),1,0)</f>
        <v/>
      </c>
      <c r="BE483" s="7">
        <f>IF(AND(BD483=1,AL483="Oui"),1,0)</f>
        <v/>
      </c>
      <c r="BF483" s="7">
        <f>IF(AND(AQ483=1,AM483="Non"),1,0)</f>
        <v/>
      </c>
      <c r="BG483" s="21">
        <f>IF(AND(BF483=1,Z483&lt;&gt;""),Z483,0)</f>
        <v/>
      </c>
      <c r="BH483" s="7">
        <f>IF(AND(BF483=1,AN483="Oui"),1,0)</f>
        <v/>
      </c>
      <c r="BI483" s="7">
        <f>IF(AS483=1,N483,"")</f>
        <v/>
      </c>
      <c r="BJ483" s="7">
        <f>IF(BF483=1,N483,"")</f>
        <v/>
      </c>
      <c r="BK483" s="7">
        <f>IF(BF483=1,M483,"")</f>
        <v/>
      </c>
      <c r="BL483" s="7">
        <f>IF(AR483=1,D483&amp;" | "&amp;J483,"")</f>
        <v/>
      </c>
      <c r="BM483" s="7">
        <f>IF(AND(AR483=1,AL483="Non"),D483,"")</f>
        <v/>
      </c>
      <c r="BN483" s="7">
        <f>IF(OR(AO483="",AO483="OK"),0,1)</f>
        <v/>
      </c>
    </row>
    <row r="484" ht="18" customHeight="1">
      <c r="A484" s="7" t="n"/>
      <c r="B484" s="7" t="n"/>
      <c r="C484" s="7" t="n"/>
      <c r="D484" s="7" t="n"/>
      <c r="E484" s="7" t="n"/>
      <c r="F484" s="7" t="n"/>
      <c r="G484" s="7" t="n"/>
      <c r="H484" s="7" t="n"/>
      <c r="I484" s="7" t="n"/>
      <c r="J484" s="7" t="n"/>
      <c r="K484" s="7" t="n"/>
      <c r="L484" s="7" t="n"/>
      <c r="M484" s="7" t="n"/>
      <c r="N484" s="7" t="n"/>
      <c r="O484" s="7" t="n"/>
      <c r="P484" s="7" t="n"/>
      <c r="Q484" s="7" t="n"/>
      <c r="R484" s="20" t="n"/>
      <c r="S484" s="16" t="n"/>
      <c r="T484" s="20" t="n"/>
      <c r="U484" s="20" t="n"/>
      <c r="V484" s="16" t="n"/>
      <c r="W484" s="16" t="n"/>
      <c r="X484" s="21" t="n"/>
      <c r="Y484" s="21" t="n"/>
      <c r="Z484" s="21" t="n"/>
      <c r="AA484" s="21" t="n"/>
      <c r="AB484" s="21" t="n"/>
      <c r="AC484" s="7" t="n"/>
      <c r="AD484" s="7" t="n"/>
      <c r="AE484" s="22" t="n"/>
      <c r="AF484" s="22" t="n"/>
      <c r="AG484" s="22" t="n"/>
      <c r="AH484" s="22">
        <f>IF(A484="","",SUM(AE484:AG484))</f>
        <v/>
      </c>
      <c r="AI484" s="21">
        <f>IF(AND(R484&lt;&gt;"",T484&lt;&gt;""),(T484-R484)*24,"")</f>
        <v/>
      </c>
      <c r="AJ484" s="21">
        <f>IF(AND(R484&lt;&gt;"",U484&lt;&gt;""),(U484-R484)*24,"")</f>
        <v/>
      </c>
      <c r="AK484" s="7">
        <f>IF(OR(AA484="",AI484=""),"",IF(AI484&lt;=AA484,"Oui","Non"))</f>
        <v/>
      </c>
      <c r="AL484" s="7">
        <f>IF(OR(AB484="",AJ484=""),"",IF(AJ484&lt;=AB484,"Oui","Non"))</f>
        <v/>
      </c>
      <c r="AM484" s="7">
        <f>IF(A484="","",IF(OR(N484="Réalisé",N484="Clôturé"),"Oui","Non"))</f>
        <v/>
      </c>
      <c r="AN484" s="7">
        <f>IF(AM484="","",IF(AND(AM484="Non",S484&lt;&gt;"",S484&lt;'Tableau de bord'!$C$7),"Oui","Non"))</f>
        <v/>
      </c>
      <c r="AO484" s="7">
        <f>IF(A484="","",IF(COUNTIF($A$5:$A$504,A484)&gt;1,"N° d’OT en double",IF(COUNTIF('Sites et équipements'!$D$5:$D$204,F484)=0,"Code installation inconnu",IF(OR(D484="",J484="",N484="",M484=""),"Champ obligatoire manquant",IF(AND(R484="",S484=""),"Date de demande ou planifiée manquante",IF(AND(AM484="Oui",V484=""),"Date de réalisation manquante",IF(AND(N484="Clôturé",W484=""),"Date de clôture manquante",IF(OR(AND(T484&lt;&gt;"",R484&lt;&gt;"",T484&lt;R484),AND(U484&lt;&gt;"",T484&lt;&gt;"",U484&lt;T484)),"Chronologie incohérente",IF(AND(Q484="Oui",U484=""),"Rétablissement non daté","OK")))))))))</f>
        <v/>
      </c>
      <c r="AP484" s="16">
        <f>IF(R484&lt;&gt;"",R484,IF(S484&lt;&gt;"",S484,""))</f>
        <v/>
      </c>
      <c r="AQ484" s="7">
        <f>IF(AND(A484&lt;&gt;"",OR('Tableau de bord'!$C$9="",D484='Tableau de bord'!$C$9),OR('Tableau de bord'!$C$10="",E484='Tableau de bord'!$C$10),OR('Tableau de bord'!$C$11="",G484='Tableau de bord'!$C$11),OR('Tableau de bord'!$C$12="",H484='Tableau de bord'!$C$12),OR('Tableau de bord'!$C$13="",J484='Tableau de bord'!$C$13),OR('Tableau de bord'!$C$14="",N484='Tableau de bord'!$C$14),OR('Tableau de bord'!$C$15="",M484='Tableau de bord'!$C$15),OR('Tableau de bord'!$C$16="",O484='Tableau de bord'!$C$16),OR('Tableau de bord'!$C$17="",AD484='Tableau de bord'!$C$17)),1,0)</f>
        <v/>
      </c>
      <c r="AR484" s="7">
        <f>IF(AND(A484&lt;&gt;"",AP484&lt;&gt;""),IF(AND(AP484&gt;='Tableau de bord'!$C$5,AP484&lt;'Tableau de bord'!$C$6+1),1,0),0)</f>
        <v/>
      </c>
      <c r="AS484" s="7">
        <f>IF(AND(AQ484=1,AR484=1),1,0)</f>
        <v/>
      </c>
      <c r="AT484" s="7">
        <f>IF(AND(AS484=1,J484="Corrective"),1,0)</f>
        <v/>
      </c>
      <c r="AU484" s="7">
        <f>IF(AND(AS484=1,J484="Préventive"),1,0)</f>
        <v/>
      </c>
      <c r="AV484" s="7">
        <f>IF(AND(AS484=1,Q484="Oui"),1,0)</f>
        <v/>
      </c>
      <c r="AW484" s="21">
        <f>IF(AND(AV484=1,AJ484&lt;&gt;""),AJ484,0)</f>
        <v/>
      </c>
      <c r="AX484" s="21">
        <f>IF(AND(AS484=1,Y484&lt;&gt;""),Y484,0)</f>
        <v/>
      </c>
      <c r="AY484" s="22">
        <f>IF(AND(AS484=1,AH484&lt;&gt;""),AH484,0)</f>
        <v/>
      </c>
      <c r="AZ484" s="22">
        <f>IF(AS484=1,SUM(AE484:AF484),0)</f>
        <v/>
      </c>
      <c r="BA484" s="22">
        <f>IF(AND(AS484=1,AC484="Hors forfait"),AY484,0)</f>
        <v/>
      </c>
      <c r="BB484" s="7">
        <f>IF(AND(AS484=1,AK484&lt;&gt;""),1,0)</f>
        <v/>
      </c>
      <c r="BC484" s="7">
        <f>IF(AND(BB484=1,AK484="Oui"),1,0)</f>
        <v/>
      </c>
      <c r="BD484" s="7">
        <f>IF(AND(AS484=1,AL484&lt;&gt;""),1,0)</f>
        <v/>
      </c>
      <c r="BE484" s="7">
        <f>IF(AND(BD484=1,AL484="Oui"),1,0)</f>
        <v/>
      </c>
      <c r="BF484" s="7">
        <f>IF(AND(AQ484=1,AM484="Non"),1,0)</f>
        <v/>
      </c>
      <c r="BG484" s="21">
        <f>IF(AND(BF484=1,Z484&lt;&gt;""),Z484,0)</f>
        <v/>
      </c>
      <c r="BH484" s="7">
        <f>IF(AND(BF484=1,AN484="Oui"),1,0)</f>
        <v/>
      </c>
      <c r="BI484" s="7">
        <f>IF(AS484=1,N484,"")</f>
        <v/>
      </c>
      <c r="BJ484" s="7">
        <f>IF(BF484=1,N484,"")</f>
        <v/>
      </c>
      <c r="BK484" s="7">
        <f>IF(BF484=1,M484,"")</f>
        <v/>
      </c>
      <c r="BL484" s="7">
        <f>IF(AR484=1,D484&amp;" | "&amp;J484,"")</f>
        <v/>
      </c>
      <c r="BM484" s="7">
        <f>IF(AND(AR484=1,AL484="Non"),D484,"")</f>
        <v/>
      </c>
      <c r="BN484" s="7">
        <f>IF(OR(AO484="",AO484="OK"),0,1)</f>
        <v/>
      </c>
    </row>
    <row r="485" ht="18" customHeight="1">
      <c r="A485" s="7" t="n"/>
      <c r="B485" s="7" t="n"/>
      <c r="C485" s="7" t="n"/>
      <c r="D485" s="7" t="n"/>
      <c r="E485" s="7" t="n"/>
      <c r="F485" s="7" t="n"/>
      <c r="G485" s="7" t="n"/>
      <c r="H485" s="7" t="n"/>
      <c r="I485" s="7" t="n"/>
      <c r="J485" s="7" t="n"/>
      <c r="K485" s="7" t="n"/>
      <c r="L485" s="7" t="n"/>
      <c r="M485" s="7" t="n"/>
      <c r="N485" s="7" t="n"/>
      <c r="O485" s="7" t="n"/>
      <c r="P485" s="7" t="n"/>
      <c r="Q485" s="7" t="n"/>
      <c r="R485" s="20" t="n"/>
      <c r="S485" s="16" t="n"/>
      <c r="T485" s="20" t="n"/>
      <c r="U485" s="20" t="n"/>
      <c r="V485" s="16" t="n"/>
      <c r="W485" s="16" t="n"/>
      <c r="X485" s="21" t="n"/>
      <c r="Y485" s="21" t="n"/>
      <c r="Z485" s="21" t="n"/>
      <c r="AA485" s="21" t="n"/>
      <c r="AB485" s="21" t="n"/>
      <c r="AC485" s="7" t="n"/>
      <c r="AD485" s="7" t="n"/>
      <c r="AE485" s="22" t="n"/>
      <c r="AF485" s="22" t="n"/>
      <c r="AG485" s="22" t="n"/>
      <c r="AH485" s="22">
        <f>IF(A485="","",SUM(AE485:AG485))</f>
        <v/>
      </c>
      <c r="AI485" s="21">
        <f>IF(AND(R485&lt;&gt;"",T485&lt;&gt;""),(T485-R485)*24,"")</f>
        <v/>
      </c>
      <c r="AJ485" s="21">
        <f>IF(AND(R485&lt;&gt;"",U485&lt;&gt;""),(U485-R485)*24,"")</f>
        <v/>
      </c>
      <c r="AK485" s="7">
        <f>IF(OR(AA485="",AI485=""),"",IF(AI485&lt;=AA485,"Oui","Non"))</f>
        <v/>
      </c>
      <c r="AL485" s="7">
        <f>IF(OR(AB485="",AJ485=""),"",IF(AJ485&lt;=AB485,"Oui","Non"))</f>
        <v/>
      </c>
      <c r="AM485" s="7">
        <f>IF(A485="","",IF(OR(N485="Réalisé",N485="Clôturé"),"Oui","Non"))</f>
        <v/>
      </c>
      <c r="AN485" s="7">
        <f>IF(AM485="","",IF(AND(AM485="Non",S485&lt;&gt;"",S485&lt;'Tableau de bord'!$C$7),"Oui","Non"))</f>
        <v/>
      </c>
      <c r="AO485" s="7">
        <f>IF(A485="","",IF(COUNTIF($A$5:$A$504,A485)&gt;1,"N° d’OT en double",IF(COUNTIF('Sites et équipements'!$D$5:$D$204,F485)=0,"Code installation inconnu",IF(OR(D485="",J485="",N485="",M485=""),"Champ obligatoire manquant",IF(AND(R485="",S485=""),"Date de demande ou planifiée manquante",IF(AND(AM485="Oui",V485=""),"Date de réalisation manquante",IF(AND(N485="Clôturé",W485=""),"Date de clôture manquante",IF(OR(AND(T485&lt;&gt;"",R485&lt;&gt;"",T485&lt;R485),AND(U485&lt;&gt;"",T485&lt;&gt;"",U485&lt;T485)),"Chronologie incohérente",IF(AND(Q485="Oui",U485=""),"Rétablissement non daté","OK")))))))))</f>
        <v/>
      </c>
      <c r="AP485" s="16">
        <f>IF(R485&lt;&gt;"",R485,IF(S485&lt;&gt;"",S485,""))</f>
        <v/>
      </c>
      <c r="AQ485" s="7">
        <f>IF(AND(A485&lt;&gt;"",OR('Tableau de bord'!$C$9="",D485='Tableau de bord'!$C$9),OR('Tableau de bord'!$C$10="",E485='Tableau de bord'!$C$10),OR('Tableau de bord'!$C$11="",G485='Tableau de bord'!$C$11),OR('Tableau de bord'!$C$12="",H485='Tableau de bord'!$C$12),OR('Tableau de bord'!$C$13="",J485='Tableau de bord'!$C$13),OR('Tableau de bord'!$C$14="",N485='Tableau de bord'!$C$14),OR('Tableau de bord'!$C$15="",M485='Tableau de bord'!$C$15),OR('Tableau de bord'!$C$16="",O485='Tableau de bord'!$C$16),OR('Tableau de bord'!$C$17="",AD485='Tableau de bord'!$C$17)),1,0)</f>
        <v/>
      </c>
      <c r="AR485" s="7">
        <f>IF(AND(A485&lt;&gt;"",AP485&lt;&gt;""),IF(AND(AP485&gt;='Tableau de bord'!$C$5,AP485&lt;'Tableau de bord'!$C$6+1),1,0),0)</f>
        <v/>
      </c>
      <c r="AS485" s="7">
        <f>IF(AND(AQ485=1,AR485=1),1,0)</f>
        <v/>
      </c>
      <c r="AT485" s="7">
        <f>IF(AND(AS485=1,J485="Corrective"),1,0)</f>
        <v/>
      </c>
      <c r="AU485" s="7">
        <f>IF(AND(AS485=1,J485="Préventive"),1,0)</f>
        <v/>
      </c>
      <c r="AV485" s="7">
        <f>IF(AND(AS485=1,Q485="Oui"),1,0)</f>
        <v/>
      </c>
      <c r="AW485" s="21">
        <f>IF(AND(AV485=1,AJ485&lt;&gt;""),AJ485,0)</f>
        <v/>
      </c>
      <c r="AX485" s="21">
        <f>IF(AND(AS485=1,Y485&lt;&gt;""),Y485,0)</f>
        <v/>
      </c>
      <c r="AY485" s="22">
        <f>IF(AND(AS485=1,AH485&lt;&gt;""),AH485,0)</f>
        <v/>
      </c>
      <c r="AZ485" s="22">
        <f>IF(AS485=1,SUM(AE485:AF485),0)</f>
        <v/>
      </c>
      <c r="BA485" s="22">
        <f>IF(AND(AS485=1,AC485="Hors forfait"),AY485,0)</f>
        <v/>
      </c>
      <c r="BB485" s="7">
        <f>IF(AND(AS485=1,AK485&lt;&gt;""),1,0)</f>
        <v/>
      </c>
      <c r="BC485" s="7">
        <f>IF(AND(BB485=1,AK485="Oui"),1,0)</f>
        <v/>
      </c>
      <c r="BD485" s="7">
        <f>IF(AND(AS485=1,AL485&lt;&gt;""),1,0)</f>
        <v/>
      </c>
      <c r="BE485" s="7">
        <f>IF(AND(BD485=1,AL485="Oui"),1,0)</f>
        <v/>
      </c>
      <c r="BF485" s="7">
        <f>IF(AND(AQ485=1,AM485="Non"),1,0)</f>
        <v/>
      </c>
      <c r="BG485" s="21">
        <f>IF(AND(BF485=1,Z485&lt;&gt;""),Z485,0)</f>
        <v/>
      </c>
      <c r="BH485" s="7">
        <f>IF(AND(BF485=1,AN485="Oui"),1,0)</f>
        <v/>
      </c>
      <c r="BI485" s="7">
        <f>IF(AS485=1,N485,"")</f>
        <v/>
      </c>
      <c r="BJ485" s="7">
        <f>IF(BF485=1,N485,"")</f>
        <v/>
      </c>
      <c r="BK485" s="7">
        <f>IF(BF485=1,M485,"")</f>
        <v/>
      </c>
      <c r="BL485" s="7">
        <f>IF(AR485=1,D485&amp;" | "&amp;J485,"")</f>
        <v/>
      </c>
      <c r="BM485" s="7">
        <f>IF(AND(AR485=1,AL485="Non"),D485,"")</f>
        <v/>
      </c>
      <c r="BN485" s="7">
        <f>IF(OR(AO485="",AO485="OK"),0,1)</f>
        <v/>
      </c>
    </row>
    <row r="486" ht="18" customHeight="1">
      <c r="A486" s="7" t="n"/>
      <c r="B486" s="7" t="n"/>
      <c r="C486" s="7" t="n"/>
      <c r="D486" s="7" t="n"/>
      <c r="E486" s="7" t="n"/>
      <c r="F486" s="7" t="n"/>
      <c r="G486" s="7" t="n"/>
      <c r="H486" s="7" t="n"/>
      <c r="I486" s="7" t="n"/>
      <c r="J486" s="7" t="n"/>
      <c r="K486" s="7" t="n"/>
      <c r="L486" s="7" t="n"/>
      <c r="M486" s="7" t="n"/>
      <c r="N486" s="7" t="n"/>
      <c r="O486" s="7" t="n"/>
      <c r="P486" s="7" t="n"/>
      <c r="Q486" s="7" t="n"/>
      <c r="R486" s="20" t="n"/>
      <c r="S486" s="16" t="n"/>
      <c r="T486" s="20" t="n"/>
      <c r="U486" s="20" t="n"/>
      <c r="V486" s="16" t="n"/>
      <c r="W486" s="16" t="n"/>
      <c r="X486" s="21" t="n"/>
      <c r="Y486" s="21" t="n"/>
      <c r="Z486" s="21" t="n"/>
      <c r="AA486" s="21" t="n"/>
      <c r="AB486" s="21" t="n"/>
      <c r="AC486" s="7" t="n"/>
      <c r="AD486" s="7" t="n"/>
      <c r="AE486" s="22" t="n"/>
      <c r="AF486" s="22" t="n"/>
      <c r="AG486" s="22" t="n"/>
      <c r="AH486" s="22">
        <f>IF(A486="","",SUM(AE486:AG486))</f>
        <v/>
      </c>
      <c r="AI486" s="21">
        <f>IF(AND(R486&lt;&gt;"",T486&lt;&gt;""),(T486-R486)*24,"")</f>
        <v/>
      </c>
      <c r="AJ486" s="21">
        <f>IF(AND(R486&lt;&gt;"",U486&lt;&gt;""),(U486-R486)*24,"")</f>
        <v/>
      </c>
      <c r="AK486" s="7">
        <f>IF(OR(AA486="",AI486=""),"",IF(AI486&lt;=AA486,"Oui","Non"))</f>
        <v/>
      </c>
      <c r="AL486" s="7">
        <f>IF(OR(AB486="",AJ486=""),"",IF(AJ486&lt;=AB486,"Oui","Non"))</f>
        <v/>
      </c>
      <c r="AM486" s="7">
        <f>IF(A486="","",IF(OR(N486="Réalisé",N486="Clôturé"),"Oui","Non"))</f>
        <v/>
      </c>
      <c r="AN486" s="7">
        <f>IF(AM486="","",IF(AND(AM486="Non",S486&lt;&gt;"",S486&lt;'Tableau de bord'!$C$7),"Oui","Non"))</f>
        <v/>
      </c>
      <c r="AO486" s="7">
        <f>IF(A486="","",IF(COUNTIF($A$5:$A$504,A486)&gt;1,"N° d’OT en double",IF(COUNTIF('Sites et équipements'!$D$5:$D$204,F486)=0,"Code installation inconnu",IF(OR(D486="",J486="",N486="",M486=""),"Champ obligatoire manquant",IF(AND(R486="",S486=""),"Date de demande ou planifiée manquante",IF(AND(AM486="Oui",V486=""),"Date de réalisation manquante",IF(AND(N486="Clôturé",W486=""),"Date de clôture manquante",IF(OR(AND(T486&lt;&gt;"",R486&lt;&gt;"",T486&lt;R486),AND(U486&lt;&gt;"",T486&lt;&gt;"",U486&lt;T486)),"Chronologie incohérente",IF(AND(Q486="Oui",U486=""),"Rétablissement non daté","OK")))))))))</f>
        <v/>
      </c>
      <c r="AP486" s="16">
        <f>IF(R486&lt;&gt;"",R486,IF(S486&lt;&gt;"",S486,""))</f>
        <v/>
      </c>
      <c r="AQ486" s="7">
        <f>IF(AND(A486&lt;&gt;"",OR('Tableau de bord'!$C$9="",D486='Tableau de bord'!$C$9),OR('Tableau de bord'!$C$10="",E486='Tableau de bord'!$C$10),OR('Tableau de bord'!$C$11="",G486='Tableau de bord'!$C$11),OR('Tableau de bord'!$C$12="",H486='Tableau de bord'!$C$12),OR('Tableau de bord'!$C$13="",J486='Tableau de bord'!$C$13),OR('Tableau de bord'!$C$14="",N486='Tableau de bord'!$C$14),OR('Tableau de bord'!$C$15="",M486='Tableau de bord'!$C$15),OR('Tableau de bord'!$C$16="",O486='Tableau de bord'!$C$16),OR('Tableau de bord'!$C$17="",AD486='Tableau de bord'!$C$17)),1,0)</f>
        <v/>
      </c>
      <c r="AR486" s="7">
        <f>IF(AND(A486&lt;&gt;"",AP486&lt;&gt;""),IF(AND(AP486&gt;='Tableau de bord'!$C$5,AP486&lt;'Tableau de bord'!$C$6+1),1,0),0)</f>
        <v/>
      </c>
      <c r="AS486" s="7">
        <f>IF(AND(AQ486=1,AR486=1),1,0)</f>
        <v/>
      </c>
      <c r="AT486" s="7">
        <f>IF(AND(AS486=1,J486="Corrective"),1,0)</f>
        <v/>
      </c>
      <c r="AU486" s="7">
        <f>IF(AND(AS486=1,J486="Préventive"),1,0)</f>
        <v/>
      </c>
      <c r="AV486" s="7">
        <f>IF(AND(AS486=1,Q486="Oui"),1,0)</f>
        <v/>
      </c>
      <c r="AW486" s="21">
        <f>IF(AND(AV486=1,AJ486&lt;&gt;""),AJ486,0)</f>
        <v/>
      </c>
      <c r="AX486" s="21">
        <f>IF(AND(AS486=1,Y486&lt;&gt;""),Y486,0)</f>
        <v/>
      </c>
      <c r="AY486" s="22">
        <f>IF(AND(AS486=1,AH486&lt;&gt;""),AH486,0)</f>
        <v/>
      </c>
      <c r="AZ486" s="22">
        <f>IF(AS486=1,SUM(AE486:AF486),0)</f>
        <v/>
      </c>
      <c r="BA486" s="22">
        <f>IF(AND(AS486=1,AC486="Hors forfait"),AY486,0)</f>
        <v/>
      </c>
      <c r="BB486" s="7">
        <f>IF(AND(AS486=1,AK486&lt;&gt;""),1,0)</f>
        <v/>
      </c>
      <c r="BC486" s="7">
        <f>IF(AND(BB486=1,AK486="Oui"),1,0)</f>
        <v/>
      </c>
      <c r="BD486" s="7">
        <f>IF(AND(AS486=1,AL486&lt;&gt;""),1,0)</f>
        <v/>
      </c>
      <c r="BE486" s="7">
        <f>IF(AND(BD486=1,AL486="Oui"),1,0)</f>
        <v/>
      </c>
      <c r="BF486" s="7">
        <f>IF(AND(AQ486=1,AM486="Non"),1,0)</f>
        <v/>
      </c>
      <c r="BG486" s="21">
        <f>IF(AND(BF486=1,Z486&lt;&gt;""),Z486,0)</f>
        <v/>
      </c>
      <c r="BH486" s="7">
        <f>IF(AND(BF486=1,AN486="Oui"),1,0)</f>
        <v/>
      </c>
      <c r="BI486" s="7">
        <f>IF(AS486=1,N486,"")</f>
        <v/>
      </c>
      <c r="BJ486" s="7">
        <f>IF(BF486=1,N486,"")</f>
        <v/>
      </c>
      <c r="BK486" s="7">
        <f>IF(BF486=1,M486,"")</f>
        <v/>
      </c>
      <c r="BL486" s="7">
        <f>IF(AR486=1,D486&amp;" | "&amp;J486,"")</f>
        <v/>
      </c>
      <c r="BM486" s="7">
        <f>IF(AND(AR486=1,AL486="Non"),D486,"")</f>
        <v/>
      </c>
      <c r="BN486" s="7">
        <f>IF(OR(AO486="",AO486="OK"),0,1)</f>
        <v/>
      </c>
    </row>
    <row r="487" ht="18" customHeight="1">
      <c r="A487" s="7" t="n"/>
      <c r="B487" s="7" t="n"/>
      <c r="C487" s="7" t="n"/>
      <c r="D487" s="7" t="n"/>
      <c r="E487" s="7" t="n"/>
      <c r="F487" s="7" t="n"/>
      <c r="G487" s="7" t="n"/>
      <c r="H487" s="7" t="n"/>
      <c r="I487" s="7" t="n"/>
      <c r="J487" s="7" t="n"/>
      <c r="K487" s="7" t="n"/>
      <c r="L487" s="7" t="n"/>
      <c r="M487" s="7" t="n"/>
      <c r="N487" s="7" t="n"/>
      <c r="O487" s="7" t="n"/>
      <c r="P487" s="7" t="n"/>
      <c r="Q487" s="7" t="n"/>
      <c r="R487" s="20" t="n"/>
      <c r="S487" s="16" t="n"/>
      <c r="T487" s="20" t="n"/>
      <c r="U487" s="20" t="n"/>
      <c r="V487" s="16" t="n"/>
      <c r="W487" s="16" t="n"/>
      <c r="X487" s="21" t="n"/>
      <c r="Y487" s="21" t="n"/>
      <c r="Z487" s="21" t="n"/>
      <c r="AA487" s="21" t="n"/>
      <c r="AB487" s="21" t="n"/>
      <c r="AC487" s="7" t="n"/>
      <c r="AD487" s="7" t="n"/>
      <c r="AE487" s="22" t="n"/>
      <c r="AF487" s="22" t="n"/>
      <c r="AG487" s="22" t="n"/>
      <c r="AH487" s="22">
        <f>IF(A487="","",SUM(AE487:AG487))</f>
        <v/>
      </c>
      <c r="AI487" s="21">
        <f>IF(AND(R487&lt;&gt;"",T487&lt;&gt;""),(T487-R487)*24,"")</f>
        <v/>
      </c>
      <c r="AJ487" s="21">
        <f>IF(AND(R487&lt;&gt;"",U487&lt;&gt;""),(U487-R487)*24,"")</f>
        <v/>
      </c>
      <c r="AK487" s="7">
        <f>IF(OR(AA487="",AI487=""),"",IF(AI487&lt;=AA487,"Oui","Non"))</f>
        <v/>
      </c>
      <c r="AL487" s="7">
        <f>IF(OR(AB487="",AJ487=""),"",IF(AJ487&lt;=AB487,"Oui","Non"))</f>
        <v/>
      </c>
      <c r="AM487" s="7">
        <f>IF(A487="","",IF(OR(N487="Réalisé",N487="Clôturé"),"Oui","Non"))</f>
        <v/>
      </c>
      <c r="AN487" s="7">
        <f>IF(AM487="","",IF(AND(AM487="Non",S487&lt;&gt;"",S487&lt;'Tableau de bord'!$C$7),"Oui","Non"))</f>
        <v/>
      </c>
      <c r="AO487" s="7">
        <f>IF(A487="","",IF(COUNTIF($A$5:$A$504,A487)&gt;1,"N° d’OT en double",IF(COUNTIF('Sites et équipements'!$D$5:$D$204,F487)=0,"Code installation inconnu",IF(OR(D487="",J487="",N487="",M487=""),"Champ obligatoire manquant",IF(AND(R487="",S487=""),"Date de demande ou planifiée manquante",IF(AND(AM487="Oui",V487=""),"Date de réalisation manquante",IF(AND(N487="Clôturé",W487=""),"Date de clôture manquante",IF(OR(AND(T487&lt;&gt;"",R487&lt;&gt;"",T487&lt;R487),AND(U487&lt;&gt;"",T487&lt;&gt;"",U487&lt;T487)),"Chronologie incohérente",IF(AND(Q487="Oui",U487=""),"Rétablissement non daté","OK")))))))))</f>
        <v/>
      </c>
      <c r="AP487" s="16">
        <f>IF(R487&lt;&gt;"",R487,IF(S487&lt;&gt;"",S487,""))</f>
        <v/>
      </c>
      <c r="AQ487" s="7">
        <f>IF(AND(A487&lt;&gt;"",OR('Tableau de bord'!$C$9="",D487='Tableau de bord'!$C$9),OR('Tableau de bord'!$C$10="",E487='Tableau de bord'!$C$10),OR('Tableau de bord'!$C$11="",G487='Tableau de bord'!$C$11),OR('Tableau de bord'!$C$12="",H487='Tableau de bord'!$C$12),OR('Tableau de bord'!$C$13="",J487='Tableau de bord'!$C$13),OR('Tableau de bord'!$C$14="",N487='Tableau de bord'!$C$14),OR('Tableau de bord'!$C$15="",M487='Tableau de bord'!$C$15),OR('Tableau de bord'!$C$16="",O487='Tableau de bord'!$C$16),OR('Tableau de bord'!$C$17="",AD487='Tableau de bord'!$C$17)),1,0)</f>
        <v/>
      </c>
      <c r="AR487" s="7">
        <f>IF(AND(A487&lt;&gt;"",AP487&lt;&gt;""),IF(AND(AP487&gt;='Tableau de bord'!$C$5,AP487&lt;'Tableau de bord'!$C$6+1),1,0),0)</f>
        <v/>
      </c>
      <c r="AS487" s="7">
        <f>IF(AND(AQ487=1,AR487=1),1,0)</f>
        <v/>
      </c>
      <c r="AT487" s="7">
        <f>IF(AND(AS487=1,J487="Corrective"),1,0)</f>
        <v/>
      </c>
      <c r="AU487" s="7">
        <f>IF(AND(AS487=1,J487="Préventive"),1,0)</f>
        <v/>
      </c>
      <c r="AV487" s="7">
        <f>IF(AND(AS487=1,Q487="Oui"),1,0)</f>
        <v/>
      </c>
      <c r="AW487" s="21">
        <f>IF(AND(AV487=1,AJ487&lt;&gt;""),AJ487,0)</f>
        <v/>
      </c>
      <c r="AX487" s="21">
        <f>IF(AND(AS487=1,Y487&lt;&gt;""),Y487,0)</f>
        <v/>
      </c>
      <c r="AY487" s="22">
        <f>IF(AND(AS487=1,AH487&lt;&gt;""),AH487,0)</f>
        <v/>
      </c>
      <c r="AZ487" s="22">
        <f>IF(AS487=1,SUM(AE487:AF487),0)</f>
        <v/>
      </c>
      <c r="BA487" s="22">
        <f>IF(AND(AS487=1,AC487="Hors forfait"),AY487,0)</f>
        <v/>
      </c>
      <c r="BB487" s="7">
        <f>IF(AND(AS487=1,AK487&lt;&gt;""),1,0)</f>
        <v/>
      </c>
      <c r="BC487" s="7">
        <f>IF(AND(BB487=1,AK487="Oui"),1,0)</f>
        <v/>
      </c>
      <c r="BD487" s="7">
        <f>IF(AND(AS487=1,AL487&lt;&gt;""),1,0)</f>
        <v/>
      </c>
      <c r="BE487" s="7">
        <f>IF(AND(BD487=1,AL487="Oui"),1,0)</f>
        <v/>
      </c>
      <c r="BF487" s="7">
        <f>IF(AND(AQ487=1,AM487="Non"),1,0)</f>
        <v/>
      </c>
      <c r="BG487" s="21">
        <f>IF(AND(BF487=1,Z487&lt;&gt;""),Z487,0)</f>
        <v/>
      </c>
      <c r="BH487" s="7">
        <f>IF(AND(BF487=1,AN487="Oui"),1,0)</f>
        <v/>
      </c>
      <c r="BI487" s="7">
        <f>IF(AS487=1,N487,"")</f>
        <v/>
      </c>
      <c r="BJ487" s="7">
        <f>IF(BF487=1,N487,"")</f>
        <v/>
      </c>
      <c r="BK487" s="7">
        <f>IF(BF487=1,M487,"")</f>
        <v/>
      </c>
      <c r="BL487" s="7">
        <f>IF(AR487=1,D487&amp;" | "&amp;J487,"")</f>
        <v/>
      </c>
      <c r="BM487" s="7">
        <f>IF(AND(AR487=1,AL487="Non"),D487,"")</f>
        <v/>
      </c>
      <c r="BN487" s="7">
        <f>IF(OR(AO487="",AO487="OK"),0,1)</f>
        <v/>
      </c>
    </row>
    <row r="488" ht="18" customHeight="1">
      <c r="A488" s="7" t="n"/>
      <c r="B488" s="7" t="n"/>
      <c r="C488" s="7" t="n"/>
      <c r="D488" s="7" t="n"/>
      <c r="E488" s="7" t="n"/>
      <c r="F488" s="7" t="n"/>
      <c r="G488" s="7" t="n"/>
      <c r="H488" s="7" t="n"/>
      <c r="I488" s="7" t="n"/>
      <c r="J488" s="7" t="n"/>
      <c r="K488" s="7" t="n"/>
      <c r="L488" s="7" t="n"/>
      <c r="M488" s="7" t="n"/>
      <c r="N488" s="7" t="n"/>
      <c r="O488" s="7" t="n"/>
      <c r="P488" s="7" t="n"/>
      <c r="Q488" s="7" t="n"/>
      <c r="R488" s="20" t="n"/>
      <c r="S488" s="16" t="n"/>
      <c r="T488" s="20" t="n"/>
      <c r="U488" s="20" t="n"/>
      <c r="V488" s="16" t="n"/>
      <c r="W488" s="16" t="n"/>
      <c r="X488" s="21" t="n"/>
      <c r="Y488" s="21" t="n"/>
      <c r="Z488" s="21" t="n"/>
      <c r="AA488" s="21" t="n"/>
      <c r="AB488" s="21" t="n"/>
      <c r="AC488" s="7" t="n"/>
      <c r="AD488" s="7" t="n"/>
      <c r="AE488" s="22" t="n"/>
      <c r="AF488" s="22" t="n"/>
      <c r="AG488" s="22" t="n"/>
      <c r="AH488" s="22">
        <f>IF(A488="","",SUM(AE488:AG488))</f>
        <v/>
      </c>
      <c r="AI488" s="21">
        <f>IF(AND(R488&lt;&gt;"",T488&lt;&gt;""),(T488-R488)*24,"")</f>
        <v/>
      </c>
      <c r="AJ488" s="21">
        <f>IF(AND(R488&lt;&gt;"",U488&lt;&gt;""),(U488-R488)*24,"")</f>
        <v/>
      </c>
      <c r="AK488" s="7">
        <f>IF(OR(AA488="",AI488=""),"",IF(AI488&lt;=AA488,"Oui","Non"))</f>
        <v/>
      </c>
      <c r="AL488" s="7">
        <f>IF(OR(AB488="",AJ488=""),"",IF(AJ488&lt;=AB488,"Oui","Non"))</f>
        <v/>
      </c>
      <c r="AM488" s="7">
        <f>IF(A488="","",IF(OR(N488="Réalisé",N488="Clôturé"),"Oui","Non"))</f>
        <v/>
      </c>
      <c r="AN488" s="7">
        <f>IF(AM488="","",IF(AND(AM488="Non",S488&lt;&gt;"",S488&lt;'Tableau de bord'!$C$7),"Oui","Non"))</f>
        <v/>
      </c>
      <c r="AO488" s="7">
        <f>IF(A488="","",IF(COUNTIF($A$5:$A$504,A488)&gt;1,"N° d’OT en double",IF(COUNTIF('Sites et équipements'!$D$5:$D$204,F488)=0,"Code installation inconnu",IF(OR(D488="",J488="",N488="",M488=""),"Champ obligatoire manquant",IF(AND(R488="",S488=""),"Date de demande ou planifiée manquante",IF(AND(AM488="Oui",V488=""),"Date de réalisation manquante",IF(AND(N488="Clôturé",W488=""),"Date de clôture manquante",IF(OR(AND(T488&lt;&gt;"",R488&lt;&gt;"",T488&lt;R488),AND(U488&lt;&gt;"",T488&lt;&gt;"",U488&lt;T488)),"Chronologie incohérente",IF(AND(Q488="Oui",U488=""),"Rétablissement non daté","OK")))))))))</f>
        <v/>
      </c>
      <c r="AP488" s="16">
        <f>IF(R488&lt;&gt;"",R488,IF(S488&lt;&gt;"",S488,""))</f>
        <v/>
      </c>
      <c r="AQ488" s="7">
        <f>IF(AND(A488&lt;&gt;"",OR('Tableau de bord'!$C$9="",D488='Tableau de bord'!$C$9),OR('Tableau de bord'!$C$10="",E488='Tableau de bord'!$C$10),OR('Tableau de bord'!$C$11="",G488='Tableau de bord'!$C$11),OR('Tableau de bord'!$C$12="",H488='Tableau de bord'!$C$12),OR('Tableau de bord'!$C$13="",J488='Tableau de bord'!$C$13),OR('Tableau de bord'!$C$14="",N488='Tableau de bord'!$C$14),OR('Tableau de bord'!$C$15="",M488='Tableau de bord'!$C$15),OR('Tableau de bord'!$C$16="",O488='Tableau de bord'!$C$16),OR('Tableau de bord'!$C$17="",AD488='Tableau de bord'!$C$17)),1,0)</f>
        <v/>
      </c>
      <c r="AR488" s="7">
        <f>IF(AND(A488&lt;&gt;"",AP488&lt;&gt;""),IF(AND(AP488&gt;='Tableau de bord'!$C$5,AP488&lt;'Tableau de bord'!$C$6+1),1,0),0)</f>
        <v/>
      </c>
      <c r="AS488" s="7">
        <f>IF(AND(AQ488=1,AR488=1),1,0)</f>
        <v/>
      </c>
      <c r="AT488" s="7">
        <f>IF(AND(AS488=1,J488="Corrective"),1,0)</f>
        <v/>
      </c>
      <c r="AU488" s="7">
        <f>IF(AND(AS488=1,J488="Préventive"),1,0)</f>
        <v/>
      </c>
      <c r="AV488" s="7">
        <f>IF(AND(AS488=1,Q488="Oui"),1,0)</f>
        <v/>
      </c>
      <c r="AW488" s="21">
        <f>IF(AND(AV488=1,AJ488&lt;&gt;""),AJ488,0)</f>
        <v/>
      </c>
      <c r="AX488" s="21">
        <f>IF(AND(AS488=1,Y488&lt;&gt;""),Y488,0)</f>
        <v/>
      </c>
      <c r="AY488" s="22">
        <f>IF(AND(AS488=1,AH488&lt;&gt;""),AH488,0)</f>
        <v/>
      </c>
      <c r="AZ488" s="22">
        <f>IF(AS488=1,SUM(AE488:AF488),0)</f>
        <v/>
      </c>
      <c r="BA488" s="22">
        <f>IF(AND(AS488=1,AC488="Hors forfait"),AY488,0)</f>
        <v/>
      </c>
      <c r="BB488" s="7">
        <f>IF(AND(AS488=1,AK488&lt;&gt;""),1,0)</f>
        <v/>
      </c>
      <c r="BC488" s="7">
        <f>IF(AND(BB488=1,AK488="Oui"),1,0)</f>
        <v/>
      </c>
      <c r="BD488" s="7">
        <f>IF(AND(AS488=1,AL488&lt;&gt;""),1,0)</f>
        <v/>
      </c>
      <c r="BE488" s="7">
        <f>IF(AND(BD488=1,AL488="Oui"),1,0)</f>
        <v/>
      </c>
      <c r="BF488" s="7">
        <f>IF(AND(AQ488=1,AM488="Non"),1,0)</f>
        <v/>
      </c>
      <c r="BG488" s="21">
        <f>IF(AND(BF488=1,Z488&lt;&gt;""),Z488,0)</f>
        <v/>
      </c>
      <c r="BH488" s="7">
        <f>IF(AND(BF488=1,AN488="Oui"),1,0)</f>
        <v/>
      </c>
      <c r="BI488" s="7">
        <f>IF(AS488=1,N488,"")</f>
        <v/>
      </c>
      <c r="BJ488" s="7">
        <f>IF(BF488=1,N488,"")</f>
        <v/>
      </c>
      <c r="BK488" s="7">
        <f>IF(BF488=1,M488,"")</f>
        <v/>
      </c>
      <c r="BL488" s="7">
        <f>IF(AR488=1,D488&amp;" | "&amp;J488,"")</f>
        <v/>
      </c>
      <c r="BM488" s="7">
        <f>IF(AND(AR488=1,AL488="Non"),D488,"")</f>
        <v/>
      </c>
      <c r="BN488" s="7">
        <f>IF(OR(AO488="",AO488="OK"),0,1)</f>
        <v/>
      </c>
    </row>
    <row r="489" ht="18" customHeight="1">
      <c r="A489" s="7" t="n"/>
      <c r="B489" s="7" t="n"/>
      <c r="C489" s="7" t="n"/>
      <c r="D489" s="7" t="n"/>
      <c r="E489" s="7" t="n"/>
      <c r="F489" s="7" t="n"/>
      <c r="G489" s="7" t="n"/>
      <c r="H489" s="7" t="n"/>
      <c r="I489" s="7" t="n"/>
      <c r="J489" s="7" t="n"/>
      <c r="K489" s="7" t="n"/>
      <c r="L489" s="7" t="n"/>
      <c r="M489" s="7" t="n"/>
      <c r="N489" s="7" t="n"/>
      <c r="O489" s="7" t="n"/>
      <c r="P489" s="7" t="n"/>
      <c r="Q489" s="7" t="n"/>
      <c r="R489" s="20" t="n"/>
      <c r="S489" s="16" t="n"/>
      <c r="T489" s="20" t="n"/>
      <c r="U489" s="20" t="n"/>
      <c r="V489" s="16" t="n"/>
      <c r="W489" s="16" t="n"/>
      <c r="X489" s="21" t="n"/>
      <c r="Y489" s="21" t="n"/>
      <c r="Z489" s="21" t="n"/>
      <c r="AA489" s="21" t="n"/>
      <c r="AB489" s="21" t="n"/>
      <c r="AC489" s="7" t="n"/>
      <c r="AD489" s="7" t="n"/>
      <c r="AE489" s="22" t="n"/>
      <c r="AF489" s="22" t="n"/>
      <c r="AG489" s="22" t="n"/>
      <c r="AH489" s="22">
        <f>IF(A489="","",SUM(AE489:AG489))</f>
        <v/>
      </c>
      <c r="AI489" s="21">
        <f>IF(AND(R489&lt;&gt;"",T489&lt;&gt;""),(T489-R489)*24,"")</f>
        <v/>
      </c>
      <c r="AJ489" s="21">
        <f>IF(AND(R489&lt;&gt;"",U489&lt;&gt;""),(U489-R489)*24,"")</f>
        <v/>
      </c>
      <c r="AK489" s="7">
        <f>IF(OR(AA489="",AI489=""),"",IF(AI489&lt;=AA489,"Oui","Non"))</f>
        <v/>
      </c>
      <c r="AL489" s="7">
        <f>IF(OR(AB489="",AJ489=""),"",IF(AJ489&lt;=AB489,"Oui","Non"))</f>
        <v/>
      </c>
      <c r="AM489" s="7">
        <f>IF(A489="","",IF(OR(N489="Réalisé",N489="Clôturé"),"Oui","Non"))</f>
        <v/>
      </c>
      <c r="AN489" s="7">
        <f>IF(AM489="","",IF(AND(AM489="Non",S489&lt;&gt;"",S489&lt;'Tableau de bord'!$C$7),"Oui","Non"))</f>
        <v/>
      </c>
      <c r="AO489" s="7">
        <f>IF(A489="","",IF(COUNTIF($A$5:$A$504,A489)&gt;1,"N° d’OT en double",IF(COUNTIF('Sites et équipements'!$D$5:$D$204,F489)=0,"Code installation inconnu",IF(OR(D489="",J489="",N489="",M489=""),"Champ obligatoire manquant",IF(AND(R489="",S489=""),"Date de demande ou planifiée manquante",IF(AND(AM489="Oui",V489=""),"Date de réalisation manquante",IF(AND(N489="Clôturé",W489=""),"Date de clôture manquante",IF(OR(AND(T489&lt;&gt;"",R489&lt;&gt;"",T489&lt;R489),AND(U489&lt;&gt;"",T489&lt;&gt;"",U489&lt;T489)),"Chronologie incohérente",IF(AND(Q489="Oui",U489=""),"Rétablissement non daté","OK")))))))))</f>
        <v/>
      </c>
      <c r="AP489" s="16">
        <f>IF(R489&lt;&gt;"",R489,IF(S489&lt;&gt;"",S489,""))</f>
        <v/>
      </c>
      <c r="AQ489" s="7">
        <f>IF(AND(A489&lt;&gt;"",OR('Tableau de bord'!$C$9="",D489='Tableau de bord'!$C$9),OR('Tableau de bord'!$C$10="",E489='Tableau de bord'!$C$10),OR('Tableau de bord'!$C$11="",G489='Tableau de bord'!$C$11),OR('Tableau de bord'!$C$12="",H489='Tableau de bord'!$C$12),OR('Tableau de bord'!$C$13="",J489='Tableau de bord'!$C$13),OR('Tableau de bord'!$C$14="",N489='Tableau de bord'!$C$14),OR('Tableau de bord'!$C$15="",M489='Tableau de bord'!$C$15),OR('Tableau de bord'!$C$16="",O489='Tableau de bord'!$C$16),OR('Tableau de bord'!$C$17="",AD489='Tableau de bord'!$C$17)),1,0)</f>
        <v/>
      </c>
      <c r="AR489" s="7">
        <f>IF(AND(A489&lt;&gt;"",AP489&lt;&gt;""),IF(AND(AP489&gt;='Tableau de bord'!$C$5,AP489&lt;'Tableau de bord'!$C$6+1),1,0),0)</f>
        <v/>
      </c>
      <c r="AS489" s="7">
        <f>IF(AND(AQ489=1,AR489=1),1,0)</f>
        <v/>
      </c>
      <c r="AT489" s="7">
        <f>IF(AND(AS489=1,J489="Corrective"),1,0)</f>
        <v/>
      </c>
      <c r="AU489" s="7">
        <f>IF(AND(AS489=1,J489="Préventive"),1,0)</f>
        <v/>
      </c>
      <c r="AV489" s="7">
        <f>IF(AND(AS489=1,Q489="Oui"),1,0)</f>
        <v/>
      </c>
      <c r="AW489" s="21">
        <f>IF(AND(AV489=1,AJ489&lt;&gt;""),AJ489,0)</f>
        <v/>
      </c>
      <c r="AX489" s="21">
        <f>IF(AND(AS489=1,Y489&lt;&gt;""),Y489,0)</f>
        <v/>
      </c>
      <c r="AY489" s="22">
        <f>IF(AND(AS489=1,AH489&lt;&gt;""),AH489,0)</f>
        <v/>
      </c>
      <c r="AZ489" s="22">
        <f>IF(AS489=1,SUM(AE489:AF489),0)</f>
        <v/>
      </c>
      <c r="BA489" s="22">
        <f>IF(AND(AS489=1,AC489="Hors forfait"),AY489,0)</f>
        <v/>
      </c>
      <c r="BB489" s="7">
        <f>IF(AND(AS489=1,AK489&lt;&gt;""),1,0)</f>
        <v/>
      </c>
      <c r="BC489" s="7">
        <f>IF(AND(BB489=1,AK489="Oui"),1,0)</f>
        <v/>
      </c>
      <c r="BD489" s="7">
        <f>IF(AND(AS489=1,AL489&lt;&gt;""),1,0)</f>
        <v/>
      </c>
      <c r="BE489" s="7">
        <f>IF(AND(BD489=1,AL489="Oui"),1,0)</f>
        <v/>
      </c>
      <c r="BF489" s="7">
        <f>IF(AND(AQ489=1,AM489="Non"),1,0)</f>
        <v/>
      </c>
      <c r="BG489" s="21">
        <f>IF(AND(BF489=1,Z489&lt;&gt;""),Z489,0)</f>
        <v/>
      </c>
      <c r="BH489" s="7">
        <f>IF(AND(BF489=1,AN489="Oui"),1,0)</f>
        <v/>
      </c>
      <c r="BI489" s="7">
        <f>IF(AS489=1,N489,"")</f>
        <v/>
      </c>
      <c r="BJ489" s="7">
        <f>IF(BF489=1,N489,"")</f>
        <v/>
      </c>
      <c r="BK489" s="7">
        <f>IF(BF489=1,M489,"")</f>
        <v/>
      </c>
      <c r="BL489" s="7">
        <f>IF(AR489=1,D489&amp;" | "&amp;J489,"")</f>
        <v/>
      </c>
      <c r="BM489" s="7">
        <f>IF(AND(AR489=1,AL489="Non"),D489,"")</f>
        <v/>
      </c>
      <c r="BN489" s="7">
        <f>IF(OR(AO489="",AO489="OK"),0,1)</f>
        <v/>
      </c>
    </row>
    <row r="490" ht="18" customHeight="1">
      <c r="A490" s="7" t="n"/>
      <c r="B490" s="7" t="n"/>
      <c r="C490" s="7" t="n"/>
      <c r="D490" s="7" t="n"/>
      <c r="E490" s="7" t="n"/>
      <c r="F490" s="7" t="n"/>
      <c r="G490" s="7" t="n"/>
      <c r="H490" s="7" t="n"/>
      <c r="I490" s="7" t="n"/>
      <c r="J490" s="7" t="n"/>
      <c r="K490" s="7" t="n"/>
      <c r="L490" s="7" t="n"/>
      <c r="M490" s="7" t="n"/>
      <c r="N490" s="7" t="n"/>
      <c r="O490" s="7" t="n"/>
      <c r="P490" s="7" t="n"/>
      <c r="Q490" s="7" t="n"/>
      <c r="R490" s="20" t="n"/>
      <c r="S490" s="16" t="n"/>
      <c r="T490" s="20" t="n"/>
      <c r="U490" s="20" t="n"/>
      <c r="V490" s="16" t="n"/>
      <c r="W490" s="16" t="n"/>
      <c r="X490" s="21" t="n"/>
      <c r="Y490" s="21" t="n"/>
      <c r="Z490" s="21" t="n"/>
      <c r="AA490" s="21" t="n"/>
      <c r="AB490" s="21" t="n"/>
      <c r="AC490" s="7" t="n"/>
      <c r="AD490" s="7" t="n"/>
      <c r="AE490" s="22" t="n"/>
      <c r="AF490" s="22" t="n"/>
      <c r="AG490" s="22" t="n"/>
      <c r="AH490" s="22">
        <f>IF(A490="","",SUM(AE490:AG490))</f>
        <v/>
      </c>
      <c r="AI490" s="21">
        <f>IF(AND(R490&lt;&gt;"",T490&lt;&gt;""),(T490-R490)*24,"")</f>
        <v/>
      </c>
      <c r="AJ490" s="21">
        <f>IF(AND(R490&lt;&gt;"",U490&lt;&gt;""),(U490-R490)*24,"")</f>
        <v/>
      </c>
      <c r="AK490" s="7">
        <f>IF(OR(AA490="",AI490=""),"",IF(AI490&lt;=AA490,"Oui","Non"))</f>
        <v/>
      </c>
      <c r="AL490" s="7">
        <f>IF(OR(AB490="",AJ490=""),"",IF(AJ490&lt;=AB490,"Oui","Non"))</f>
        <v/>
      </c>
      <c r="AM490" s="7">
        <f>IF(A490="","",IF(OR(N490="Réalisé",N490="Clôturé"),"Oui","Non"))</f>
        <v/>
      </c>
      <c r="AN490" s="7">
        <f>IF(AM490="","",IF(AND(AM490="Non",S490&lt;&gt;"",S490&lt;'Tableau de bord'!$C$7),"Oui","Non"))</f>
        <v/>
      </c>
      <c r="AO490" s="7">
        <f>IF(A490="","",IF(COUNTIF($A$5:$A$504,A490)&gt;1,"N° d’OT en double",IF(COUNTIF('Sites et équipements'!$D$5:$D$204,F490)=0,"Code installation inconnu",IF(OR(D490="",J490="",N490="",M490=""),"Champ obligatoire manquant",IF(AND(R490="",S490=""),"Date de demande ou planifiée manquante",IF(AND(AM490="Oui",V490=""),"Date de réalisation manquante",IF(AND(N490="Clôturé",W490=""),"Date de clôture manquante",IF(OR(AND(T490&lt;&gt;"",R490&lt;&gt;"",T490&lt;R490),AND(U490&lt;&gt;"",T490&lt;&gt;"",U490&lt;T490)),"Chronologie incohérente",IF(AND(Q490="Oui",U490=""),"Rétablissement non daté","OK")))))))))</f>
        <v/>
      </c>
      <c r="AP490" s="16">
        <f>IF(R490&lt;&gt;"",R490,IF(S490&lt;&gt;"",S490,""))</f>
        <v/>
      </c>
      <c r="AQ490" s="7">
        <f>IF(AND(A490&lt;&gt;"",OR('Tableau de bord'!$C$9="",D490='Tableau de bord'!$C$9),OR('Tableau de bord'!$C$10="",E490='Tableau de bord'!$C$10),OR('Tableau de bord'!$C$11="",G490='Tableau de bord'!$C$11),OR('Tableau de bord'!$C$12="",H490='Tableau de bord'!$C$12),OR('Tableau de bord'!$C$13="",J490='Tableau de bord'!$C$13),OR('Tableau de bord'!$C$14="",N490='Tableau de bord'!$C$14),OR('Tableau de bord'!$C$15="",M490='Tableau de bord'!$C$15),OR('Tableau de bord'!$C$16="",O490='Tableau de bord'!$C$16),OR('Tableau de bord'!$C$17="",AD490='Tableau de bord'!$C$17)),1,0)</f>
        <v/>
      </c>
      <c r="AR490" s="7">
        <f>IF(AND(A490&lt;&gt;"",AP490&lt;&gt;""),IF(AND(AP490&gt;='Tableau de bord'!$C$5,AP490&lt;'Tableau de bord'!$C$6+1),1,0),0)</f>
        <v/>
      </c>
      <c r="AS490" s="7">
        <f>IF(AND(AQ490=1,AR490=1),1,0)</f>
        <v/>
      </c>
      <c r="AT490" s="7">
        <f>IF(AND(AS490=1,J490="Corrective"),1,0)</f>
        <v/>
      </c>
      <c r="AU490" s="7">
        <f>IF(AND(AS490=1,J490="Préventive"),1,0)</f>
        <v/>
      </c>
      <c r="AV490" s="7">
        <f>IF(AND(AS490=1,Q490="Oui"),1,0)</f>
        <v/>
      </c>
      <c r="AW490" s="21">
        <f>IF(AND(AV490=1,AJ490&lt;&gt;""),AJ490,0)</f>
        <v/>
      </c>
      <c r="AX490" s="21">
        <f>IF(AND(AS490=1,Y490&lt;&gt;""),Y490,0)</f>
        <v/>
      </c>
      <c r="AY490" s="22">
        <f>IF(AND(AS490=1,AH490&lt;&gt;""),AH490,0)</f>
        <v/>
      </c>
      <c r="AZ490" s="22">
        <f>IF(AS490=1,SUM(AE490:AF490),0)</f>
        <v/>
      </c>
      <c r="BA490" s="22">
        <f>IF(AND(AS490=1,AC490="Hors forfait"),AY490,0)</f>
        <v/>
      </c>
      <c r="BB490" s="7">
        <f>IF(AND(AS490=1,AK490&lt;&gt;""),1,0)</f>
        <v/>
      </c>
      <c r="BC490" s="7">
        <f>IF(AND(BB490=1,AK490="Oui"),1,0)</f>
        <v/>
      </c>
      <c r="BD490" s="7">
        <f>IF(AND(AS490=1,AL490&lt;&gt;""),1,0)</f>
        <v/>
      </c>
      <c r="BE490" s="7">
        <f>IF(AND(BD490=1,AL490="Oui"),1,0)</f>
        <v/>
      </c>
      <c r="BF490" s="7">
        <f>IF(AND(AQ490=1,AM490="Non"),1,0)</f>
        <v/>
      </c>
      <c r="BG490" s="21">
        <f>IF(AND(BF490=1,Z490&lt;&gt;""),Z490,0)</f>
        <v/>
      </c>
      <c r="BH490" s="7">
        <f>IF(AND(BF490=1,AN490="Oui"),1,0)</f>
        <v/>
      </c>
      <c r="BI490" s="7">
        <f>IF(AS490=1,N490,"")</f>
        <v/>
      </c>
      <c r="BJ490" s="7">
        <f>IF(BF490=1,N490,"")</f>
        <v/>
      </c>
      <c r="BK490" s="7">
        <f>IF(BF490=1,M490,"")</f>
        <v/>
      </c>
      <c r="BL490" s="7">
        <f>IF(AR490=1,D490&amp;" | "&amp;J490,"")</f>
        <v/>
      </c>
      <c r="BM490" s="7">
        <f>IF(AND(AR490=1,AL490="Non"),D490,"")</f>
        <v/>
      </c>
      <c r="BN490" s="7">
        <f>IF(OR(AO490="",AO490="OK"),0,1)</f>
        <v/>
      </c>
    </row>
    <row r="491" ht="18" customHeight="1">
      <c r="A491" s="7" t="n"/>
      <c r="B491" s="7" t="n"/>
      <c r="C491" s="7" t="n"/>
      <c r="D491" s="7" t="n"/>
      <c r="E491" s="7" t="n"/>
      <c r="F491" s="7" t="n"/>
      <c r="G491" s="7" t="n"/>
      <c r="H491" s="7" t="n"/>
      <c r="I491" s="7" t="n"/>
      <c r="J491" s="7" t="n"/>
      <c r="K491" s="7" t="n"/>
      <c r="L491" s="7" t="n"/>
      <c r="M491" s="7" t="n"/>
      <c r="N491" s="7" t="n"/>
      <c r="O491" s="7" t="n"/>
      <c r="P491" s="7" t="n"/>
      <c r="Q491" s="7" t="n"/>
      <c r="R491" s="20" t="n"/>
      <c r="S491" s="16" t="n"/>
      <c r="T491" s="20" t="n"/>
      <c r="U491" s="20" t="n"/>
      <c r="V491" s="16" t="n"/>
      <c r="W491" s="16" t="n"/>
      <c r="X491" s="21" t="n"/>
      <c r="Y491" s="21" t="n"/>
      <c r="Z491" s="21" t="n"/>
      <c r="AA491" s="21" t="n"/>
      <c r="AB491" s="21" t="n"/>
      <c r="AC491" s="7" t="n"/>
      <c r="AD491" s="7" t="n"/>
      <c r="AE491" s="22" t="n"/>
      <c r="AF491" s="22" t="n"/>
      <c r="AG491" s="22" t="n"/>
      <c r="AH491" s="22">
        <f>IF(A491="","",SUM(AE491:AG491))</f>
        <v/>
      </c>
      <c r="AI491" s="21">
        <f>IF(AND(R491&lt;&gt;"",T491&lt;&gt;""),(T491-R491)*24,"")</f>
        <v/>
      </c>
      <c r="AJ491" s="21">
        <f>IF(AND(R491&lt;&gt;"",U491&lt;&gt;""),(U491-R491)*24,"")</f>
        <v/>
      </c>
      <c r="AK491" s="7">
        <f>IF(OR(AA491="",AI491=""),"",IF(AI491&lt;=AA491,"Oui","Non"))</f>
        <v/>
      </c>
      <c r="AL491" s="7">
        <f>IF(OR(AB491="",AJ491=""),"",IF(AJ491&lt;=AB491,"Oui","Non"))</f>
        <v/>
      </c>
      <c r="AM491" s="7">
        <f>IF(A491="","",IF(OR(N491="Réalisé",N491="Clôturé"),"Oui","Non"))</f>
        <v/>
      </c>
      <c r="AN491" s="7">
        <f>IF(AM491="","",IF(AND(AM491="Non",S491&lt;&gt;"",S491&lt;'Tableau de bord'!$C$7),"Oui","Non"))</f>
        <v/>
      </c>
      <c r="AO491" s="7">
        <f>IF(A491="","",IF(COUNTIF($A$5:$A$504,A491)&gt;1,"N° d’OT en double",IF(COUNTIF('Sites et équipements'!$D$5:$D$204,F491)=0,"Code installation inconnu",IF(OR(D491="",J491="",N491="",M491=""),"Champ obligatoire manquant",IF(AND(R491="",S491=""),"Date de demande ou planifiée manquante",IF(AND(AM491="Oui",V491=""),"Date de réalisation manquante",IF(AND(N491="Clôturé",W491=""),"Date de clôture manquante",IF(OR(AND(T491&lt;&gt;"",R491&lt;&gt;"",T491&lt;R491),AND(U491&lt;&gt;"",T491&lt;&gt;"",U491&lt;T491)),"Chronologie incohérente",IF(AND(Q491="Oui",U491=""),"Rétablissement non daté","OK")))))))))</f>
        <v/>
      </c>
      <c r="AP491" s="16">
        <f>IF(R491&lt;&gt;"",R491,IF(S491&lt;&gt;"",S491,""))</f>
        <v/>
      </c>
      <c r="AQ491" s="7">
        <f>IF(AND(A491&lt;&gt;"",OR('Tableau de bord'!$C$9="",D491='Tableau de bord'!$C$9),OR('Tableau de bord'!$C$10="",E491='Tableau de bord'!$C$10),OR('Tableau de bord'!$C$11="",G491='Tableau de bord'!$C$11),OR('Tableau de bord'!$C$12="",H491='Tableau de bord'!$C$12),OR('Tableau de bord'!$C$13="",J491='Tableau de bord'!$C$13),OR('Tableau de bord'!$C$14="",N491='Tableau de bord'!$C$14),OR('Tableau de bord'!$C$15="",M491='Tableau de bord'!$C$15),OR('Tableau de bord'!$C$16="",O491='Tableau de bord'!$C$16),OR('Tableau de bord'!$C$17="",AD491='Tableau de bord'!$C$17)),1,0)</f>
        <v/>
      </c>
      <c r="AR491" s="7">
        <f>IF(AND(A491&lt;&gt;"",AP491&lt;&gt;""),IF(AND(AP491&gt;='Tableau de bord'!$C$5,AP491&lt;'Tableau de bord'!$C$6+1),1,0),0)</f>
        <v/>
      </c>
      <c r="AS491" s="7">
        <f>IF(AND(AQ491=1,AR491=1),1,0)</f>
        <v/>
      </c>
      <c r="AT491" s="7">
        <f>IF(AND(AS491=1,J491="Corrective"),1,0)</f>
        <v/>
      </c>
      <c r="AU491" s="7">
        <f>IF(AND(AS491=1,J491="Préventive"),1,0)</f>
        <v/>
      </c>
      <c r="AV491" s="7">
        <f>IF(AND(AS491=1,Q491="Oui"),1,0)</f>
        <v/>
      </c>
      <c r="AW491" s="21">
        <f>IF(AND(AV491=1,AJ491&lt;&gt;""),AJ491,0)</f>
        <v/>
      </c>
      <c r="AX491" s="21">
        <f>IF(AND(AS491=1,Y491&lt;&gt;""),Y491,0)</f>
        <v/>
      </c>
      <c r="AY491" s="22">
        <f>IF(AND(AS491=1,AH491&lt;&gt;""),AH491,0)</f>
        <v/>
      </c>
      <c r="AZ491" s="22">
        <f>IF(AS491=1,SUM(AE491:AF491),0)</f>
        <v/>
      </c>
      <c r="BA491" s="22">
        <f>IF(AND(AS491=1,AC491="Hors forfait"),AY491,0)</f>
        <v/>
      </c>
      <c r="BB491" s="7">
        <f>IF(AND(AS491=1,AK491&lt;&gt;""),1,0)</f>
        <v/>
      </c>
      <c r="BC491" s="7">
        <f>IF(AND(BB491=1,AK491="Oui"),1,0)</f>
        <v/>
      </c>
      <c r="BD491" s="7">
        <f>IF(AND(AS491=1,AL491&lt;&gt;""),1,0)</f>
        <v/>
      </c>
      <c r="BE491" s="7">
        <f>IF(AND(BD491=1,AL491="Oui"),1,0)</f>
        <v/>
      </c>
      <c r="BF491" s="7">
        <f>IF(AND(AQ491=1,AM491="Non"),1,0)</f>
        <v/>
      </c>
      <c r="BG491" s="21">
        <f>IF(AND(BF491=1,Z491&lt;&gt;""),Z491,0)</f>
        <v/>
      </c>
      <c r="BH491" s="7">
        <f>IF(AND(BF491=1,AN491="Oui"),1,0)</f>
        <v/>
      </c>
      <c r="BI491" s="7">
        <f>IF(AS491=1,N491,"")</f>
        <v/>
      </c>
      <c r="BJ491" s="7">
        <f>IF(BF491=1,N491,"")</f>
        <v/>
      </c>
      <c r="BK491" s="7">
        <f>IF(BF491=1,M491,"")</f>
        <v/>
      </c>
      <c r="BL491" s="7">
        <f>IF(AR491=1,D491&amp;" | "&amp;J491,"")</f>
        <v/>
      </c>
      <c r="BM491" s="7">
        <f>IF(AND(AR491=1,AL491="Non"),D491,"")</f>
        <v/>
      </c>
      <c r="BN491" s="7">
        <f>IF(OR(AO491="",AO491="OK"),0,1)</f>
        <v/>
      </c>
    </row>
    <row r="492" ht="18" customHeight="1">
      <c r="A492" s="7" t="n"/>
      <c r="B492" s="7" t="n"/>
      <c r="C492" s="7" t="n"/>
      <c r="D492" s="7" t="n"/>
      <c r="E492" s="7" t="n"/>
      <c r="F492" s="7" t="n"/>
      <c r="G492" s="7" t="n"/>
      <c r="H492" s="7" t="n"/>
      <c r="I492" s="7" t="n"/>
      <c r="J492" s="7" t="n"/>
      <c r="K492" s="7" t="n"/>
      <c r="L492" s="7" t="n"/>
      <c r="M492" s="7" t="n"/>
      <c r="N492" s="7" t="n"/>
      <c r="O492" s="7" t="n"/>
      <c r="P492" s="7" t="n"/>
      <c r="Q492" s="7" t="n"/>
      <c r="R492" s="20" t="n"/>
      <c r="S492" s="16" t="n"/>
      <c r="T492" s="20" t="n"/>
      <c r="U492" s="20" t="n"/>
      <c r="V492" s="16" t="n"/>
      <c r="W492" s="16" t="n"/>
      <c r="X492" s="21" t="n"/>
      <c r="Y492" s="21" t="n"/>
      <c r="Z492" s="21" t="n"/>
      <c r="AA492" s="21" t="n"/>
      <c r="AB492" s="21" t="n"/>
      <c r="AC492" s="7" t="n"/>
      <c r="AD492" s="7" t="n"/>
      <c r="AE492" s="22" t="n"/>
      <c r="AF492" s="22" t="n"/>
      <c r="AG492" s="22" t="n"/>
      <c r="AH492" s="22">
        <f>IF(A492="","",SUM(AE492:AG492))</f>
        <v/>
      </c>
      <c r="AI492" s="21">
        <f>IF(AND(R492&lt;&gt;"",T492&lt;&gt;""),(T492-R492)*24,"")</f>
        <v/>
      </c>
      <c r="AJ492" s="21">
        <f>IF(AND(R492&lt;&gt;"",U492&lt;&gt;""),(U492-R492)*24,"")</f>
        <v/>
      </c>
      <c r="AK492" s="7">
        <f>IF(OR(AA492="",AI492=""),"",IF(AI492&lt;=AA492,"Oui","Non"))</f>
        <v/>
      </c>
      <c r="AL492" s="7">
        <f>IF(OR(AB492="",AJ492=""),"",IF(AJ492&lt;=AB492,"Oui","Non"))</f>
        <v/>
      </c>
      <c r="AM492" s="7">
        <f>IF(A492="","",IF(OR(N492="Réalisé",N492="Clôturé"),"Oui","Non"))</f>
        <v/>
      </c>
      <c r="AN492" s="7">
        <f>IF(AM492="","",IF(AND(AM492="Non",S492&lt;&gt;"",S492&lt;'Tableau de bord'!$C$7),"Oui","Non"))</f>
        <v/>
      </c>
      <c r="AO492" s="7">
        <f>IF(A492="","",IF(COUNTIF($A$5:$A$504,A492)&gt;1,"N° d’OT en double",IF(COUNTIF('Sites et équipements'!$D$5:$D$204,F492)=0,"Code installation inconnu",IF(OR(D492="",J492="",N492="",M492=""),"Champ obligatoire manquant",IF(AND(R492="",S492=""),"Date de demande ou planifiée manquante",IF(AND(AM492="Oui",V492=""),"Date de réalisation manquante",IF(AND(N492="Clôturé",W492=""),"Date de clôture manquante",IF(OR(AND(T492&lt;&gt;"",R492&lt;&gt;"",T492&lt;R492),AND(U492&lt;&gt;"",T492&lt;&gt;"",U492&lt;T492)),"Chronologie incohérente",IF(AND(Q492="Oui",U492=""),"Rétablissement non daté","OK")))))))))</f>
        <v/>
      </c>
      <c r="AP492" s="16">
        <f>IF(R492&lt;&gt;"",R492,IF(S492&lt;&gt;"",S492,""))</f>
        <v/>
      </c>
      <c r="AQ492" s="7">
        <f>IF(AND(A492&lt;&gt;"",OR('Tableau de bord'!$C$9="",D492='Tableau de bord'!$C$9),OR('Tableau de bord'!$C$10="",E492='Tableau de bord'!$C$10),OR('Tableau de bord'!$C$11="",G492='Tableau de bord'!$C$11),OR('Tableau de bord'!$C$12="",H492='Tableau de bord'!$C$12),OR('Tableau de bord'!$C$13="",J492='Tableau de bord'!$C$13),OR('Tableau de bord'!$C$14="",N492='Tableau de bord'!$C$14),OR('Tableau de bord'!$C$15="",M492='Tableau de bord'!$C$15),OR('Tableau de bord'!$C$16="",O492='Tableau de bord'!$C$16),OR('Tableau de bord'!$C$17="",AD492='Tableau de bord'!$C$17)),1,0)</f>
        <v/>
      </c>
      <c r="AR492" s="7">
        <f>IF(AND(A492&lt;&gt;"",AP492&lt;&gt;""),IF(AND(AP492&gt;='Tableau de bord'!$C$5,AP492&lt;'Tableau de bord'!$C$6+1),1,0),0)</f>
        <v/>
      </c>
      <c r="AS492" s="7">
        <f>IF(AND(AQ492=1,AR492=1),1,0)</f>
        <v/>
      </c>
      <c r="AT492" s="7">
        <f>IF(AND(AS492=1,J492="Corrective"),1,0)</f>
        <v/>
      </c>
      <c r="AU492" s="7">
        <f>IF(AND(AS492=1,J492="Préventive"),1,0)</f>
        <v/>
      </c>
      <c r="AV492" s="7">
        <f>IF(AND(AS492=1,Q492="Oui"),1,0)</f>
        <v/>
      </c>
      <c r="AW492" s="21">
        <f>IF(AND(AV492=1,AJ492&lt;&gt;""),AJ492,0)</f>
        <v/>
      </c>
      <c r="AX492" s="21">
        <f>IF(AND(AS492=1,Y492&lt;&gt;""),Y492,0)</f>
        <v/>
      </c>
      <c r="AY492" s="22">
        <f>IF(AND(AS492=1,AH492&lt;&gt;""),AH492,0)</f>
        <v/>
      </c>
      <c r="AZ492" s="22">
        <f>IF(AS492=1,SUM(AE492:AF492),0)</f>
        <v/>
      </c>
      <c r="BA492" s="22">
        <f>IF(AND(AS492=1,AC492="Hors forfait"),AY492,0)</f>
        <v/>
      </c>
      <c r="BB492" s="7">
        <f>IF(AND(AS492=1,AK492&lt;&gt;""),1,0)</f>
        <v/>
      </c>
      <c r="BC492" s="7">
        <f>IF(AND(BB492=1,AK492="Oui"),1,0)</f>
        <v/>
      </c>
      <c r="BD492" s="7">
        <f>IF(AND(AS492=1,AL492&lt;&gt;""),1,0)</f>
        <v/>
      </c>
      <c r="BE492" s="7">
        <f>IF(AND(BD492=1,AL492="Oui"),1,0)</f>
        <v/>
      </c>
      <c r="BF492" s="7">
        <f>IF(AND(AQ492=1,AM492="Non"),1,0)</f>
        <v/>
      </c>
      <c r="BG492" s="21">
        <f>IF(AND(BF492=1,Z492&lt;&gt;""),Z492,0)</f>
        <v/>
      </c>
      <c r="BH492" s="7">
        <f>IF(AND(BF492=1,AN492="Oui"),1,0)</f>
        <v/>
      </c>
      <c r="BI492" s="7">
        <f>IF(AS492=1,N492,"")</f>
        <v/>
      </c>
      <c r="BJ492" s="7">
        <f>IF(BF492=1,N492,"")</f>
        <v/>
      </c>
      <c r="BK492" s="7">
        <f>IF(BF492=1,M492,"")</f>
        <v/>
      </c>
      <c r="BL492" s="7">
        <f>IF(AR492=1,D492&amp;" | "&amp;J492,"")</f>
        <v/>
      </c>
      <c r="BM492" s="7">
        <f>IF(AND(AR492=1,AL492="Non"),D492,"")</f>
        <v/>
      </c>
      <c r="BN492" s="7">
        <f>IF(OR(AO492="",AO492="OK"),0,1)</f>
        <v/>
      </c>
    </row>
    <row r="493" ht="18" customHeight="1">
      <c r="A493" s="7" t="n"/>
      <c r="B493" s="7" t="n"/>
      <c r="C493" s="7" t="n"/>
      <c r="D493" s="7" t="n"/>
      <c r="E493" s="7" t="n"/>
      <c r="F493" s="7" t="n"/>
      <c r="G493" s="7" t="n"/>
      <c r="H493" s="7" t="n"/>
      <c r="I493" s="7" t="n"/>
      <c r="J493" s="7" t="n"/>
      <c r="K493" s="7" t="n"/>
      <c r="L493" s="7" t="n"/>
      <c r="M493" s="7" t="n"/>
      <c r="N493" s="7" t="n"/>
      <c r="O493" s="7" t="n"/>
      <c r="P493" s="7" t="n"/>
      <c r="Q493" s="7" t="n"/>
      <c r="R493" s="20" t="n"/>
      <c r="S493" s="16" t="n"/>
      <c r="T493" s="20" t="n"/>
      <c r="U493" s="20" t="n"/>
      <c r="V493" s="16" t="n"/>
      <c r="W493" s="16" t="n"/>
      <c r="X493" s="21" t="n"/>
      <c r="Y493" s="21" t="n"/>
      <c r="Z493" s="21" t="n"/>
      <c r="AA493" s="21" t="n"/>
      <c r="AB493" s="21" t="n"/>
      <c r="AC493" s="7" t="n"/>
      <c r="AD493" s="7" t="n"/>
      <c r="AE493" s="22" t="n"/>
      <c r="AF493" s="22" t="n"/>
      <c r="AG493" s="22" t="n"/>
      <c r="AH493" s="22">
        <f>IF(A493="","",SUM(AE493:AG493))</f>
        <v/>
      </c>
      <c r="AI493" s="21">
        <f>IF(AND(R493&lt;&gt;"",T493&lt;&gt;""),(T493-R493)*24,"")</f>
        <v/>
      </c>
      <c r="AJ493" s="21">
        <f>IF(AND(R493&lt;&gt;"",U493&lt;&gt;""),(U493-R493)*24,"")</f>
        <v/>
      </c>
      <c r="AK493" s="7">
        <f>IF(OR(AA493="",AI493=""),"",IF(AI493&lt;=AA493,"Oui","Non"))</f>
        <v/>
      </c>
      <c r="AL493" s="7">
        <f>IF(OR(AB493="",AJ493=""),"",IF(AJ493&lt;=AB493,"Oui","Non"))</f>
        <v/>
      </c>
      <c r="AM493" s="7">
        <f>IF(A493="","",IF(OR(N493="Réalisé",N493="Clôturé"),"Oui","Non"))</f>
        <v/>
      </c>
      <c r="AN493" s="7">
        <f>IF(AM493="","",IF(AND(AM493="Non",S493&lt;&gt;"",S493&lt;'Tableau de bord'!$C$7),"Oui","Non"))</f>
        <v/>
      </c>
      <c r="AO493" s="7">
        <f>IF(A493="","",IF(COUNTIF($A$5:$A$504,A493)&gt;1,"N° d’OT en double",IF(COUNTIF('Sites et équipements'!$D$5:$D$204,F493)=0,"Code installation inconnu",IF(OR(D493="",J493="",N493="",M493=""),"Champ obligatoire manquant",IF(AND(R493="",S493=""),"Date de demande ou planifiée manquante",IF(AND(AM493="Oui",V493=""),"Date de réalisation manquante",IF(AND(N493="Clôturé",W493=""),"Date de clôture manquante",IF(OR(AND(T493&lt;&gt;"",R493&lt;&gt;"",T493&lt;R493),AND(U493&lt;&gt;"",T493&lt;&gt;"",U493&lt;T493)),"Chronologie incohérente",IF(AND(Q493="Oui",U493=""),"Rétablissement non daté","OK")))))))))</f>
        <v/>
      </c>
      <c r="AP493" s="16">
        <f>IF(R493&lt;&gt;"",R493,IF(S493&lt;&gt;"",S493,""))</f>
        <v/>
      </c>
      <c r="AQ493" s="7">
        <f>IF(AND(A493&lt;&gt;"",OR('Tableau de bord'!$C$9="",D493='Tableau de bord'!$C$9),OR('Tableau de bord'!$C$10="",E493='Tableau de bord'!$C$10),OR('Tableau de bord'!$C$11="",G493='Tableau de bord'!$C$11),OR('Tableau de bord'!$C$12="",H493='Tableau de bord'!$C$12),OR('Tableau de bord'!$C$13="",J493='Tableau de bord'!$C$13),OR('Tableau de bord'!$C$14="",N493='Tableau de bord'!$C$14),OR('Tableau de bord'!$C$15="",M493='Tableau de bord'!$C$15),OR('Tableau de bord'!$C$16="",O493='Tableau de bord'!$C$16),OR('Tableau de bord'!$C$17="",AD493='Tableau de bord'!$C$17)),1,0)</f>
        <v/>
      </c>
      <c r="AR493" s="7">
        <f>IF(AND(A493&lt;&gt;"",AP493&lt;&gt;""),IF(AND(AP493&gt;='Tableau de bord'!$C$5,AP493&lt;'Tableau de bord'!$C$6+1),1,0),0)</f>
        <v/>
      </c>
      <c r="AS493" s="7">
        <f>IF(AND(AQ493=1,AR493=1),1,0)</f>
        <v/>
      </c>
      <c r="AT493" s="7">
        <f>IF(AND(AS493=1,J493="Corrective"),1,0)</f>
        <v/>
      </c>
      <c r="AU493" s="7">
        <f>IF(AND(AS493=1,J493="Préventive"),1,0)</f>
        <v/>
      </c>
      <c r="AV493" s="7">
        <f>IF(AND(AS493=1,Q493="Oui"),1,0)</f>
        <v/>
      </c>
      <c r="AW493" s="21">
        <f>IF(AND(AV493=1,AJ493&lt;&gt;""),AJ493,0)</f>
        <v/>
      </c>
      <c r="AX493" s="21">
        <f>IF(AND(AS493=1,Y493&lt;&gt;""),Y493,0)</f>
        <v/>
      </c>
      <c r="AY493" s="22">
        <f>IF(AND(AS493=1,AH493&lt;&gt;""),AH493,0)</f>
        <v/>
      </c>
      <c r="AZ493" s="22">
        <f>IF(AS493=1,SUM(AE493:AF493),0)</f>
        <v/>
      </c>
      <c r="BA493" s="22">
        <f>IF(AND(AS493=1,AC493="Hors forfait"),AY493,0)</f>
        <v/>
      </c>
      <c r="BB493" s="7">
        <f>IF(AND(AS493=1,AK493&lt;&gt;""),1,0)</f>
        <v/>
      </c>
      <c r="BC493" s="7">
        <f>IF(AND(BB493=1,AK493="Oui"),1,0)</f>
        <v/>
      </c>
      <c r="BD493" s="7">
        <f>IF(AND(AS493=1,AL493&lt;&gt;""),1,0)</f>
        <v/>
      </c>
      <c r="BE493" s="7">
        <f>IF(AND(BD493=1,AL493="Oui"),1,0)</f>
        <v/>
      </c>
      <c r="BF493" s="7">
        <f>IF(AND(AQ493=1,AM493="Non"),1,0)</f>
        <v/>
      </c>
      <c r="BG493" s="21">
        <f>IF(AND(BF493=1,Z493&lt;&gt;""),Z493,0)</f>
        <v/>
      </c>
      <c r="BH493" s="7">
        <f>IF(AND(BF493=1,AN493="Oui"),1,0)</f>
        <v/>
      </c>
      <c r="BI493" s="7">
        <f>IF(AS493=1,N493,"")</f>
        <v/>
      </c>
      <c r="BJ493" s="7">
        <f>IF(BF493=1,N493,"")</f>
        <v/>
      </c>
      <c r="BK493" s="7">
        <f>IF(BF493=1,M493,"")</f>
        <v/>
      </c>
      <c r="BL493" s="7">
        <f>IF(AR493=1,D493&amp;" | "&amp;J493,"")</f>
        <v/>
      </c>
      <c r="BM493" s="7">
        <f>IF(AND(AR493=1,AL493="Non"),D493,"")</f>
        <v/>
      </c>
      <c r="BN493" s="7">
        <f>IF(OR(AO493="",AO493="OK"),0,1)</f>
        <v/>
      </c>
    </row>
    <row r="494" ht="18" customHeight="1">
      <c r="A494" s="7" t="n"/>
      <c r="B494" s="7" t="n"/>
      <c r="C494" s="7" t="n"/>
      <c r="D494" s="7" t="n"/>
      <c r="E494" s="7" t="n"/>
      <c r="F494" s="7" t="n"/>
      <c r="G494" s="7" t="n"/>
      <c r="H494" s="7" t="n"/>
      <c r="I494" s="7" t="n"/>
      <c r="J494" s="7" t="n"/>
      <c r="K494" s="7" t="n"/>
      <c r="L494" s="7" t="n"/>
      <c r="M494" s="7" t="n"/>
      <c r="N494" s="7" t="n"/>
      <c r="O494" s="7" t="n"/>
      <c r="P494" s="7" t="n"/>
      <c r="Q494" s="7" t="n"/>
      <c r="R494" s="20" t="n"/>
      <c r="S494" s="16" t="n"/>
      <c r="T494" s="20" t="n"/>
      <c r="U494" s="20" t="n"/>
      <c r="V494" s="16" t="n"/>
      <c r="W494" s="16" t="n"/>
      <c r="X494" s="21" t="n"/>
      <c r="Y494" s="21" t="n"/>
      <c r="Z494" s="21" t="n"/>
      <c r="AA494" s="21" t="n"/>
      <c r="AB494" s="21" t="n"/>
      <c r="AC494" s="7" t="n"/>
      <c r="AD494" s="7" t="n"/>
      <c r="AE494" s="22" t="n"/>
      <c r="AF494" s="22" t="n"/>
      <c r="AG494" s="22" t="n"/>
      <c r="AH494" s="22">
        <f>IF(A494="","",SUM(AE494:AG494))</f>
        <v/>
      </c>
      <c r="AI494" s="21">
        <f>IF(AND(R494&lt;&gt;"",T494&lt;&gt;""),(T494-R494)*24,"")</f>
        <v/>
      </c>
      <c r="AJ494" s="21">
        <f>IF(AND(R494&lt;&gt;"",U494&lt;&gt;""),(U494-R494)*24,"")</f>
        <v/>
      </c>
      <c r="AK494" s="7">
        <f>IF(OR(AA494="",AI494=""),"",IF(AI494&lt;=AA494,"Oui","Non"))</f>
        <v/>
      </c>
      <c r="AL494" s="7">
        <f>IF(OR(AB494="",AJ494=""),"",IF(AJ494&lt;=AB494,"Oui","Non"))</f>
        <v/>
      </c>
      <c r="AM494" s="7">
        <f>IF(A494="","",IF(OR(N494="Réalisé",N494="Clôturé"),"Oui","Non"))</f>
        <v/>
      </c>
      <c r="AN494" s="7">
        <f>IF(AM494="","",IF(AND(AM494="Non",S494&lt;&gt;"",S494&lt;'Tableau de bord'!$C$7),"Oui","Non"))</f>
        <v/>
      </c>
      <c r="AO494" s="7">
        <f>IF(A494="","",IF(COUNTIF($A$5:$A$504,A494)&gt;1,"N° d’OT en double",IF(COUNTIF('Sites et équipements'!$D$5:$D$204,F494)=0,"Code installation inconnu",IF(OR(D494="",J494="",N494="",M494=""),"Champ obligatoire manquant",IF(AND(R494="",S494=""),"Date de demande ou planifiée manquante",IF(AND(AM494="Oui",V494=""),"Date de réalisation manquante",IF(AND(N494="Clôturé",W494=""),"Date de clôture manquante",IF(OR(AND(T494&lt;&gt;"",R494&lt;&gt;"",T494&lt;R494),AND(U494&lt;&gt;"",T494&lt;&gt;"",U494&lt;T494)),"Chronologie incohérente",IF(AND(Q494="Oui",U494=""),"Rétablissement non daté","OK")))))))))</f>
        <v/>
      </c>
      <c r="AP494" s="16">
        <f>IF(R494&lt;&gt;"",R494,IF(S494&lt;&gt;"",S494,""))</f>
        <v/>
      </c>
      <c r="AQ494" s="7">
        <f>IF(AND(A494&lt;&gt;"",OR('Tableau de bord'!$C$9="",D494='Tableau de bord'!$C$9),OR('Tableau de bord'!$C$10="",E494='Tableau de bord'!$C$10),OR('Tableau de bord'!$C$11="",G494='Tableau de bord'!$C$11),OR('Tableau de bord'!$C$12="",H494='Tableau de bord'!$C$12),OR('Tableau de bord'!$C$13="",J494='Tableau de bord'!$C$13),OR('Tableau de bord'!$C$14="",N494='Tableau de bord'!$C$14),OR('Tableau de bord'!$C$15="",M494='Tableau de bord'!$C$15),OR('Tableau de bord'!$C$16="",O494='Tableau de bord'!$C$16),OR('Tableau de bord'!$C$17="",AD494='Tableau de bord'!$C$17)),1,0)</f>
        <v/>
      </c>
      <c r="AR494" s="7">
        <f>IF(AND(A494&lt;&gt;"",AP494&lt;&gt;""),IF(AND(AP494&gt;='Tableau de bord'!$C$5,AP494&lt;'Tableau de bord'!$C$6+1),1,0),0)</f>
        <v/>
      </c>
      <c r="AS494" s="7">
        <f>IF(AND(AQ494=1,AR494=1),1,0)</f>
        <v/>
      </c>
      <c r="AT494" s="7">
        <f>IF(AND(AS494=1,J494="Corrective"),1,0)</f>
        <v/>
      </c>
      <c r="AU494" s="7">
        <f>IF(AND(AS494=1,J494="Préventive"),1,0)</f>
        <v/>
      </c>
      <c r="AV494" s="7">
        <f>IF(AND(AS494=1,Q494="Oui"),1,0)</f>
        <v/>
      </c>
      <c r="AW494" s="21">
        <f>IF(AND(AV494=1,AJ494&lt;&gt;""),AJ494,0)</f>
        <v/>
      </c>
      <c r="AX494" s="21">
        <f>IF(AND(AS494=1,Y494&lt;&gt;""),Y494,0)</f>
        <v/>
      </c>
      <c r="AY494" s="22">
        <f>IF(AND(AS494=1,AH494&lt;&gt;""),AH494,0)</f>
        <v/>
      </c>
      <c r="AZ494" s="22">
        <f>IF(AS494=1,SUM(AE494:AF494),0)</f>
        <v/>
      </c>
      <c r="BA494" s="22">
        <f>IF(AND(AS494=1,AC494="Hors forfait"),AY494,0)</f>
        <v/>
      </c>
      <c r="BB494" s="7">
        <f>IF(AND(AS494=1,AK494&lt;&gt;""),1,0)</f>
        <v/>
      </c>
      <c r="BC494" s="7">
        <f>IF(AND(BB494=1,AK494="Oui"),1,0)</f>
        <v/>
      </c>
      <c r="BD494" s="7">
        <f>IF(AND(AS494=1,AL494&lt;&gt;""),1,0)</f>
        <v/>
      </c>
      <c r="BE494" s="7">
        <f>IF(AND(BD494=1,AL494="Oui"),1,0)</f>
        <v/>
      </c>
      <c r="BF494" s="7">
        <f>IF(AND(AQ494=1,AM494="Non"),1,0)</f>
        <v/>
      </c>
      <c r="BG494" s="21">
        <f>IF(AND(BF494=1,Z494&lt;&gt;""),Z494,0)</f>
        <v/>
      </c>
      <c r="BH494" s="7">
        <f>IF(AND(BF494=1,AN494="Oui"),1,0)</f>
        <v/>
      </c>
      <c r="BI494" s="7">
        <f>IF(AS494=1,N494,"")</f>
        <v/>
      </c>
      <c r="BJ494" s="7">
        <f>IF(BF494=1,N494,"")</f>
        <v/>
      </c>
      <c r="BK494" s="7">
        <f>IF(BF494=1,M494,"")</f>
        <v/>
      </c>
      <c r="BL494" s="7">
        <f>IF(AR494=1,D494&amp;" | "&amp;J494,"")</f>
        <v/>
      </c>
      <c r="BM494" s="7">
        <f>IF(AND(AR494=1,AL494="Non"),D494,"")</f>
        <v/>
      </c>
      <c r="BN494" s="7">
        <f>IF(OR(AO494="",AO494="OK"),0,1)</f>
        <v/>
      </c>
    </row>
    <row r="495" ht="18" customHeight="1">
      <c r="A495" s="7" t="n"/>
      <c r="B495" s="7" t="n"/>
      <c r="C495" s="7" t="n"/>
      <c r="D495" s="7" t="n"/>
      <c r="E495" s="7" t="n"/>
      <c r="F495" s="7" t="n"/>
      <c r="G495" s="7" t="n"/>
      <c r="H495" s="7" t="n"/>
      <c r="I495" s="7" t="n"/>
      <c r="J495" s="7" t="n"/>
      <c r="K495" s="7" t="n"/>
      <c r="L495" s="7" t="n"/>
      <c r="M495" s="7" t="n"/>
      <c r="N495" s="7" t="n"/>
      <c r="O495" s="7" t="n"/>
      <c r="P495" s="7" t="n"/>
      <c r="Q495" s="7" t="n"/>
      <c r="R495" s="20" t="n"/>
      <c r="S495" s="16" t="n"/>
      <c r="T495" s="20" t="n"/>
      <c r="U495" s="20" t="n"/>
      <c r="V495" s="16" t="n"/>
      <c r="W495" s="16" t="n"/>
      <c r="X495" s="21" t="n"/>
      <c r="Y495" s="21" t="n"/>
      <c r="Z495" s="21" t="n"/>
      <c r="AA495" s="21" t="n"/>
      <c r="AB495" s="21" t="n"/>
      <c r="AC495" s="7" t="n"/>
      <c r="AD495" s="7" t="n"/>
      <c r="AE495" s="22" t="n"/>
      <c r="AF495" s="22" t="n"/>
      <c r="AG495" s="22" t="n"/>
      <c r="AH495" s="22">
        <f>IF(A495="","",SUM(AE495:AG495))</f>
        <v/>
      </c>
      <c r="AI495" s="21">
        <f>IF(AND(R495&lt;&gt;"",T495&lt;&gt;""),(T495-R495)*24,"")</f>
        <v/>
      </c>
      <c r="AJ495" s="21">
        <f>IF(AND(R495&lt;&gt;"",U495&lt;&gt;""),(U495-R495)*24,"")</f>
        <v/>
      </c>
      <c r="AK495" s="7">
        <f>IF(OR(AA495="",AI495=""),"",IF(AI495&lt;=AA495,"Oui","Non"))</f>
        <v/>
      </c>
      <c r="AL495" s="7">
        <f>IF(OR(AB495="",AJ495=""),"",IF(AJ495&lt;=AB495,"Oui","Non"))</f>
        <v/>
      </c>
      <c r="AM495" s="7">
        <f>IF(A495="","",IF(OR(N495="Réalisé",N495="Clôturé"),"Oui","Non"))</f>
        <v/>
      </c>
      <c r="AN495" s="7">
        <f>IF(AM495="","",IF(AND(AM495="Non",S495&lt;&gt;"",S495&lt;'Tableau de bord'!$C$7),"Oui","Non"))</f>
        <v/>
      </c>
      <c r="AO495" s="7">
        <f>IF(A495="","",IF(COUNTIF($A$5:$A$504,A495)&gt;1,"N° d’OT en double",IF(COUNTIF('Sites et équipements'!$D$5:$D$204,F495)=0,"Code installation inconnu",IF(OR(D495="",J495="",N495="",M495=""),"Champ obligatoire manquant",IF(AND(R495="",S495=""),"Date de demande ou planifiée manquante",IF(AND(AM495="Oui",V495=""),"Date de réalisation manquante",IF(AND(N495="Clôturé",W495=""),"Date de clôture manquante",IF(OR(AND(T495&lt;&gt;"",R495&lt;&gt;"",T495&lt;R495),AND(U495&lt;&gt;"",T495&lt;&gt;"",U495&lt;T495)),"Chronologie incohérente",IF(AND(Q495="Oui",U495=""),"Rétablissement non daté","OK")))))))))</f>
        <v/>
      </c>
      <c r="AP495" s="16">
        <f>IF(R495&lt;&gt;"",R495,IF(S495&lt;&gt;"",S495,""))</f>
        <v/>
      </c>
      <c r="AQ495" s="7">
        <f>IF(AND(A495&lt;&gt;"",OR('Tableau de bord'!$C$9="",D495='Tableau de bord'!$C$9),OR('Tableau de bord'!$C$10="",E495='Tableau de bord'!$C$10),OR('Tableau de bord'!$C$11="",G495='Tableau de bord'!$C$11),OR('Tableau de bord'!$C$12="",H495='Tableau de bord'!$C$12),OR('Tableau de bord'!$C$13="",J495='Tableau de bord'!$C$13),OR('Tableau de bord'!$C$14="",N495='Tableau de bord'!$C$14),OR('Tableau de bord'!$C$15="",M495='Tableau de bord'!$C$15),OR('Tableau de bord'!$C$16="",O495='Tableau de bord'!$C$16),OR('Tableau de bord'!$C$17="",AD495='Tableau de bord'!$C$17)),1,0)</f>
        <v/>
      </c>
      <c r="AR495" s="7">
        <f>IF(AND(A495&lt;&gt;"",AP495&lt;&gt;""),IF(AND(AP495&gt;='Tableau de bord'!$C$5,AP495&lt;'Tableau de bord'!$C$6+1),1,0),0)</f>
        <v/>
      </c>
      <c r="AS495" s="7">
        <f>IF(AND(AQ495=1,AR495=1),1,0)</f>
        <v/>
      </c>
      <c r="AT495" s="7">
        <f>IF(AND(AS495=1,J495="Corrective"),1,0)</f>
        <v/>
      </c>
      <c r="AU495" s="7">
        <f>IF(AND(AS495=1,J495="Préventive"),1,0)</f>
        <v/>
      </c>
      <c r="AV495" s="7">
        <f>IF(AND(AS495=1,Q495="Oui"),1,0)</f>
        <v/>
      </c>
      <c r="AW495" s="21">
        <f>IF(AND(AV495=1,AJ495&lt;&gt;""),AJ495,0)</f>
        <v/>
      </c>
      <c r="AX495" s="21">
        <f>IF(AND(AS495=1,Y495&lt;&gt;""),Y495,0)</f>
        <v/>
      </c>
      <c r="AY495" s="22">
        <f>IF(AND(AS495=1,AH495&lt;&gt;""),AH495,0)</f>
        <v/>
      </c>
      <c r="AZ495" s="22">
        <f>IF(AS495=1,SUM(AE495:AF495),0)</f>
        <v/>
      </c>
      <c r="BA495" s="22">
        <f>IF(AND(AS495=1,AC495="Hors forfait"),AY495,0)</f>
        <v/>
      </c>
      <c r="BB495" s="7">
        <f>IF(AND(AS495=1,AK495&lt;&gt;""),1,0)</f>
        <v/>
      </c>
      <c r="BC495" s="7">
        <f>IF(AND(BB495=1,AK495="Oui"),1,0)</f>
        <v/>
      </c>
      <c r="BD495" s="7">
        <f>IF(AND(AS495=1,AL495&lt;&gt;""),1,0)</f>
        <v/>
      </c>
      <c r="BE495" s="7">
        <f>IF(AND(BD495=1,AL495="Oui"),1,0)</f>
        <v/>
      </c>
      <c r="BF495" s="7">
        <f>IF(AND(AQ495=1,AM495="Non"),1,0)</f>
        <v/>
      </c>
      <c r="BG495" s="21">
        <f>IF(AND(BF495=1,Z495&lt;&gt;""),Z495,0)</f>
        <v/>
      </c>
      <c r="BH495" s="7">
        <f>IF(AND(BF495=1,AN495="Oui"),1,0)</f>
        <v/>
      </c>
      <c r="BI495" s="7">
        <f>IF(AS495=1,N495,"")</f>
        <v/>
      </c>
      <c r="BJ495" s="7">
        <f>IF(BF495=1,N495,"")</f>
        <v/>
      </c>
      <c r="BK495" s="7">
        <f>IF(BF495=1,M495,"")</f>
        <v/>
      </c>
      <c r="BL495" s="7">
        <f>IF(AR495=1,D495&amp;" | "&amp;J495,"")</f>
        <v/>
      </c>
      <c r="BM495" s="7">
        <f>IF(AND(AR495=1,AL495="Non"),D495,"")</f>
        <v/>
      </c>
      <c r="BN495" s="7">
        <f>IF(OR(AO495="",AO495="OK"),0,1)</f>
        <v/>
      </c>
    </row>
    <row r="496" ht="18" customHeight="1">
      <c r="A496" s="7" t="n"/>
      <c r="B496" s="7" t="n"/>
      <c r="C496" s="7" t="n"/>
      <c r="D496" s="7" t="n"/>
      <c r="E496" s="7" t="n"/>
      <c r="F496" s="7" t="n"/>
      <c r="G496" s="7" t="n"/>
      <c r="H496" s="7" t="n"/>
      <c r="I496" s="7" t="n"/>
      <c r="J496" s="7" t="n"/>
      <c r="K496" s="7" t="n"/>
      <c r="L496" s="7" t="n"/>
      <c r="M496" s="7" t="n"/>
      <c r="N496" s="7" t="n"/>
      <c r="O496" s="7" t="n"/>
      <c r="P496" s="7" t="n"/>
      <c r="Q496" s="7" t="n"/>
      <c r="R496" s="20" t="n"/>
      <c r="S496" s="16" t="n"/>
      <c r="T496" s="20" t="n"/>
      <c r="U496" s="20" t="n"/>
      <c r="V496" s="16" t="n"/>
      <c r="W496" s="16" t="n"/>
      <c r="X496" s="21" t="n"/>
      <c r="Y496" s="21" t="n"/>
      <c r="Z496" s="21" t="n"/>
      <c r="AA496" s="21" t="n"/>
      <c r="AB496" s="21" t="n"/>
      <c r="AC496" s="7" t="n"/>
      <c r="AD496" s="7" t="n"/>
      <c r="AE496" s="22" t="n"/>
      <c r="AF496" s="22" t="n"/>
      <c r="AG496" s="22" t="n"/>
      <c r="AH496" s="22">
        <f>IF(A496="","",SUM(AE496:AG496))</f>
        <v/>
      </c>
      <c r="AI496" s="21">
        <f>IF(AND(R496&lt;&gt;"",T496&lt;&gt;""),(T496-R496)*24,"")</f>
        <v/>
      </c>
      <c r="AJ496" s="21">
        <f>IF(AND(R496&lt;&gt;"",U496&lt;&gt;""),(U496-R496)*24,"")</f>
        <v/>
      </c>
      <c r="AK496" s="7">
        <f>IF(OR(AA496="",AI496=""),"",IF(AI496&lt;=AA496,"Oui","Non"))</f>
        <v/>
      </c>
      <c r="AL496" s="7">
        <f>IF(OR(AB496="",AJ496=""),"",IF(AJ496&lt;=AB496,"Oui","Non"))</f>
        <v/>
      </c>
      <c r="AM496" s="7">
        <f>IF(A496="","",IF(OR(N496="Réalisé",N496="Clôturé"),"Oui","Non"))</f>
        <v/>
      </c>
      <c r="AN496" s="7">
        <f>IF(AM496="","",IF(AND(AM496="Non",S496&lt;&gt;"",S496&lt;'Tableau de bord'!$C$7),"Oui","Non"))</f>
        <v/>
      </c>
      <c r="AO496" s="7">
        <f>IF(A496="","",IF(COUNTIF($A$5:$A$504,A496)&gt;1,"N° d’OT en double",IF(COUNTIF('Sites et équipements'!$D$5:$D$204,F496)=0,"Code installation inconnu",IF(OR(D496="",J496="",N496="",M496=""),"Champ obligatoire manquant",IF(AND(R496="",S496=""),"Date de demande ou planifiée manquante",IF(AND(AM496="Oui",V496=""),"Date de réalisation manquante",IF(AND(N496="Clôturé",W496=""),"Date de clôture manquante",IF(OR(AND(T496&lt;&gt;"",R496&lt;&gt;"",T496&lt;R496),AND(U496&lt;&gt;"",T496&lt;&gt;"",U496&lt;T496)),"Chronologie incohérente",IF(AND(Q496="Oui",U496=""),"Rétablissement non daté","OK")))))))))</f>
        <v/>
      </c>
      <c r="AP496" s="16">
        <f>IF(R496&lt;&gt;"",R496,IF(S496&lt;&gt;"",S496,""))</f>
        <v/>
      </c>
      <c r="AQ496" s="7">
        <f>IF(AND(A496&lt;&gt;"",OR('Tableau de bord'!$C$9="",D496='Tableau de bord'!$C$9),OR('Tableau de bord'!$C$10="",E496='Tableau de bord'!$C$10),OR('Tableau de bord'!$C$11="",G496='Tableau de bord'!$C$11),OR('Tableau de bord'!$C$12="",H496='Tableau de bord'!$C$12),OR('Tableau de bord'!$C$13="",J496='Tableau de bord'!$C$13),OR('Tableau de bord'!$C$14="",N496='Tableau de bord'!$C$14),OR('Tableau de bord'!$C$15="",M496='Tableau de bord'!$C$15),OR('Tableau de bord'!$C$16="",O496='Tableau de bord'!$C$16),OR('Tableau de bord'!$C$17="",AD496='Tableau de bord'!$C$17)),1,0)</f>
        <v/>
      </c>
      <c r="AR496" s="7">
        <f>IF(AND(A496&lt;&gt;"",AP496&lt;&gt;""),IF(AND(AP496&gt;='Tableau de bord'!$C$5,AP496&lt;'Tableau de bord'!$C$6+1),1,0),0)</f>
        <v/>
      </c>
      <c r="AS496" s="7">
        <f>IF(AND(AQ496=1,AR496=1),1,0)</f>
        <v/>
      </c>
      <c r="AT496" s="7">
        <f>IF(AND(AS496=1,J496="Corrective"),1,0)</f>
        <v/>
      </c>
      <c r="AU496" s="7">
        <f>IF(AND(AS496=1,J496="Préventive"),1,0)</f>
        <v/>
      </c>
      <c r="AV496" s="7">
        <f>IF(AND(AS496=1,Q496="Oui"),1,0)</f>
        <v/>
      </c>
      <c r="AW496" s="21">
        <f>IF(AND(AV496=1,AJ496&lt;&gt;""),AJ496,0)</f>
        <v/>
      </c>
      <c r="AX496" s="21">
        <f>IF(AND(AS496=1,Y496&lt;&gt;""),Y496,0)</f>
        <v/>
      </c>
      <c r="AY496" s="22">
        <f>IF(AND(AS496=1,AH496&lt;&gt;""),AH496,0)</f>
        <v/>
      </c>
      <c r="AZ496" s="22">
        <f>IF(AS496=1,SUM(AE496:AF496),0)</f>
        <v/>
      </c>
      <c r="BA496" s="22">
        <f>IF(AND(AS496=1,AC496="Hors forfait"),AY496,0)</f>
        <v/>
      </c>
      <c r="BB496" s="7">
        <f>IF(AND(AS496=1,AK496&lt;&gt;""),1,0)</f>
        <v/>
      </c>
      <c r="BC496" s="7">
        <f>IF(AND(BB496=1,AK496="Oui"),1,0)</f>
        <v/>
      </c>
      <c r="BD496" s="7">
        <f>IF(AND(AS496=1,AL496&lt;&gt;""),1,0)</f>
        <v/>
      </c>
      <c r="BE496" s="7">
        <f>IF(AND(BD496=1,AL496="Oui"),1,0)</f>
        <v/>
      </c>
      <c r="BF496" s="7">
        <f>IF(AND(AQ496=1,AM496="Non"),1,0)</f>
        <v/>
      </c>
      <c r="BG496" s="21">
        <f>IF(AND(BF496=1,Z496&lt;&gt;""),Z496,0)</f>
        <v/>
      </c>
      <c r="BH496" s="7">
        <f>IF(AND(BF496=1,AN496="Oui"),1,0)</f>
        <v/>
      </c>
      <c r="BI496" s="7">
        <f>IF(AS496=1,N496,"")</f>
        <v/>
      </c>
      <c r="BJ496" s="7">
        <f>IF(BF496=1,N496,"")</f>
        <v/>
      </c>
      <c r="BK496" s="7">
        <f>IF(BF496=1,M496,"")</f>
        <v/>
      </c>
      <c r="BL496" s="7">
        <f>IF(AR496=1,D496&amp;" | "&amp;J496,"")</f>
        <v/>
      </c>
      <c r="BM496" s="7">
        <f>IF(AND(AR496=1,AL496="Non"),D496,"")</f>
        <v/>
      </c>
      <c r="BN496" s="7">
        <f>IF(OR(AO496="",AO496="OK"),0,1)</f>
        <v/>
      </c>
    </row>
    <row r="497" ht="18" customHeight="1">
      <c r="A497" s="7" t="n"/>
      <c r="B497" s="7" t="n"/>
      <c r="C497" s="7" t="n"/>
      <c r="D497" s="7" t="n"/>
      <c r="E497" s="7" t="n"/>
      <c r="F497" s="7" t="n"/>
      <c r="G497" s="7" t="n"/>
      <c r="H497" s="7" t="n"/>
      <c r="I497" s="7" t="n"/>
      <c r="J497" s="7" t="n"/>
      <c r="K497" s="7" t="n"/>
      <c r="L497" s="7" t="n"/>
      <c r="M497" s="7" t="n"/>
      <c r="N497" s="7" t="n"/>
      <c r="O497" s="7" t="n"/>
      <c r="P497" s="7" t="n"/>
      <c r="Q497" s="7" t="n"/>
      <c r="R497" s="20" t="n"/>
      <c r="S497" s="16" t="n"/>
      <c r="T497" s="20" t="n"/>
      <c r="U497" s="20" t="n"/>
      <c r="V497" s="16" t="n"/>
      <c r="W497" s="16" t="n"/>
      <c r="X497" s="21" t="n"/>
      <c r="Y497" s="21" t="n"/>
      <c r="Z497" s="21" t="n"/>
      <c r="AA497" s="21" t="n"/>
      <c r="AB497" s="21" t="n"/>
      <c r="AC497" s="7" t="n"/>
      <c r="AD497" s="7" t="n"/>
      <c r="AE497" s="22" t="n"/>
      <c r="AF497" s="22" t="n"/>
      <c r="AG497" s="22" t="n"/>
      <c r="AH497" s="22">
        <f>IF(A497="","",SUM(AE497:AG497))</f>
        <v/>
      </c>
      <c r="AI497" s="21">
        <f>IF(AND(R497&lt;&gt;"",T497&lt;&gt;""),(T497-R497)*24,"")</f>
        <v/>
      </c>
      <c r="AJ497" s="21">
        <f>IF(AND(R497&lt;&gt;"",U497&lt;&gt;""),(U497-R497)*24,"")</f>
        <v/>
      </c>
      <c r="AK497" s="7">
        <f>IF(OR(AA497="",AI497=""),"",IF(AI497&lt;=AA497,"Oui","Non"))</f>
        <v/>
      </c>
      <c r="AL497" s="7">
        <f>IF(OR(AB497="",AJ497=""),"",IF(AJ497&lt;=AB497,"Oui","Non"))</f>
        <v/>
      </c>
      <c r="AM497" s="7">
        <f>IF(A497="","",IF(OR(N497="Réalisé",N497="Clôturé"),"Oui","Non"))</f>
        <v/>
      </c>
      <c r="AN497" s="7">
        <f>IF(AM497="","",IF(AND(AM497="Non",S497&lt;&gt;"",S497&lt;'Tableau de bord'!$C$7),"Oui","Non"))</f>
        <v/>
      </c>
      <c r="AO497" s="7">
        <f>IF(A497="","",IF(COUNTIF($A$5:$A$504,A497)&gt;1,"N° d’OT en double",IF(COUNTIF('Sites et équipements'!$D$5:$D$204,F497)=0,"Code installation inconnu",IF(OR(D497="",J497="",N497="",M497=""),"Champ obligatoire manquant",IF(AND(R497="",S497=""),"Date de demande ou planifiée manquante",IF(AND(AM497="Oui",V497=""),"Date de réalisation manquante",IF(AND(N497="Clôturé",W497=""),"Date de clôture manquante",IF(OR(AND(T497&lt;&gt;"",R497&lt;&gt;"",T497&lt;R497),AND(U497&lt;&gt;"",T497&lt;&gt;"",U497&lt;T497)),"Chronologie incohérente",IF(AND(Q497="Oui",U497=""),"Rétablissement non daté","OK")))))))))</f>
        <v/>
      </c>
      <c r="AP497" s="16">
        <f>IF(R497&lt;&gt;"",R497,IF(S497&lt;&gt;"",S497,""))</f>
        <v/>
      </c>
      <c r="AQ497" s="7">
        <f>IF(AND(A497&lt;&gt;"",OR('Tableau de bord'!$C$9="",D497='Tableau de bord'!$C$9),OR('Tableau de bord'!$C$10="",E497='Tableau de bord'!$C$10),OR('Tableau de bord'!$C$11="",G497='Tableau de bord'!$C$11),OR('Tableau de bord'!$C$12="",H497='Tableau de bord'!$C$12),OR('Tableau de bord'!$C$13="",J497='Tableau de bord'!$C$13),OR('Tableau de bord'!$C$14="",N497='Tableau de bord'!$C$14),OR('Tableau de bord'!$C$15="",M497='Tableau de bord'!$C$15),OR('Tableau de bord'!$C$16="",O497='Tableau de bord'!$C$16),OR('Tableau de bord'!$C$17="",AD497='Tableau de bord'!$C$17)),1,0)</f>
        <v/>
      </c>
      <c r="AR497" s="7">
        <f>IF(AND(A497&lt;&gt;"",AP497&lt;&gt;""),IF(AND(AP497&gt;='Tableau de bord'!$C$5,AP497&lt;'Tableau de bord'!$C$6+1),1,0),0)</f>
        <v/>
      </c>
      <c r="AS497" s="7">
        <f>IF(AND(AQ497=1,AR497=1),1,0)</f>
        <v/>
      </c>
      <c r="AT497" s="7">
        <f>IF(AND(AS497=1,J497="Corrective"),1,0)</f>
        <v/>
      </c>
      <c r="AU497" s="7">
        <f>IF(AND(AS497=1,J497="Préventive"),1,0)</f>
        <v/>
      </c>
      <c r="AV497" s="7">
        <f>IF(AND(AS497=1,Q497="Oui"),1,0)</f>
        <v/>
      </c>
      <c r="AW497" s="21">
        <f>IF(AND(AV497=1,AJ497&lt;&gt;""),AJ497,0)</f>
        <v/>
      </c>
      <c r="AX497" s="21">
        <f>IF(AND(AS497=1,Y497&lt;&gt;""),Y497,0)</f>
        <v/>
      </c>
      <c r="AY497" s="22">
        <f>IF(AND(AS497=1,AH497&lt;&gt;""),AH497,0)</f>
        <v/>
      </c>
      <c r="AZ497" s="22">
        <f>IF(AS497=1,SUM(AE497:AF497),0)</f>
        <v/>
      </c>
      <c r="BA497" s="22">
        <f>IF(AND(AS497=1,AC497="Hors forfait"),AY497,0)</f>
        <v/>
      </c>
      <c r="BB497" s="7">
        <f>IF(AND(AS497=1,AK497&lt;&gt;""),1,0)</f>
        <v/>
      </c>
      <c r="BC497" s="7">
        <f>IF(AND(BB497=1,AK497="Oui"),1,0)</f>
        <v/>
      </c>
      <c r="BD497" s="7">
        <f>IF(AND(AS497=1,AL497&lt;&gt;""),1,0)</f>
        <v/>
      </c>
      <c r="BE497" s="7">
        <f>IF(AND(BD497=1,AL497="Oui"),1,0)</f>
        <v/>
      </c>
      <c r="BF497" s="7">
        <f>IF(AND(AQ497=1,AM497="Non"),1,0)</f>
        <v/>
      </c>
      <c r="BG497" s="21">
        <f>IF(AND(BF497=1,Z497&lt;&gt;""),Z497,0)</f>
        <v/>
      </c>
      <c r="BH497" s="7">
        <f>IF(AND(BF497=1,AN497="Oui"),1,0)</f>
        <v/>
      </c>
      <c r="BI497" s="7">
        <f>IF(AS497=1,N497,"")</f>
        <v/>
      </c>
      <c r="BJ497" s="7">
        <f>IF(BF497=1,N497,"")</f>
        <v/>
      </c>
      <c r="BK497" s="7">
        <f>IF(BF497=1,M497,"")</f>
        <v/>
      </c>
      <c r="BL497" s="7">
        <f>IF(AR497=1,D497&amp;" | "&amp;J497,"")</f>
        <v/>
      </c>
      <c r="BM497" s="7">
        <f>IF(AND(AR497=1,AL497="Non"),D497,"")</f>
        <v/>
      </c>
      <c r="BN497" s="7">
        <f>IF(OR(AO497="",AO497="OK"),0,1)</f>
        <v/>
      </c>
    </row>
    <row r="498" ht="18" customHeight="1">
      <c r="A498" s="7" t="n"/>
      <c r="B498" s="7" t="n"/>
      <c r="C498" s="7" t="n"/>
      <c r="D498" s="7" t="n"/>
      <c r="E498" s="7" t="n"/>
      <c r="F498" s="7" t="n"/>
      <c r="G498" s="7" t="n"/>
      <c r="H498" s="7" t="n"/>
      <c r="I498" s="7" t="n"/>
      <c r="J498" s="7" t="n"/>
      <c r="K498" s="7" t="n"/>
      <c r="L498" s="7" t="n"/>
      <c r="M498" s="7" t="n"/>
      <c r="N498" s="7" t="n"/>
      <c r="O498" s="7" t="n"/>
      <c r="P498" s="7" t="n"/>
      <c r="Q498" s="7" t="n"/>
      <c r="R498" s="20" t="n"/>
      <c r="S498" s="16" t="n"/>
      <c r="T498" s="20" t="n"/>
      <c r="U498" s="20" t="n"/>
      <c r="V498" s="16" t="n"/>
      <c r="W498" s="16" t="n"/>
      <c r="X498" s="21" t="n"/>
      <c r="Y498" s="21" t="n"/>
      <c r="Z498" s="21" t="n"/>
      <c r="AA498" s="21" t="n"/>
      <c r="AB498" s="21" t="n"/>
      <c r="AC498" s="7" t="n"/>
      <c r="AD498" s="7" t="n"/>
      <c r="AE498" s="22" t="n"/>
      <c r="AF498" s="22" t="n"/>
      <c r="AG498" s="22" t="n"/>
      <c r="AH498" s="22">
        <f>IF(A498="","",SUM(AE498:AG498))</f>
        <v/>
      </c>
      <c r="AI498" s="21">
        <f>IF(AND(R498&lt;&gt;"",T498&lt;&gt;""),(T498-R498)*24,"")</f>
        <v/>
      </c>
      <c r="AJ498" s="21">
        <f>IF(AND(R498&lt;&gt;"",U498&lt;&gt;""),(U498-R498)*24,"")</f>
        <v/>
      </c>
      <c r="AK498" s="7">
        <f>IF(OR(AA498="",AI498=""),"",IF(AI498&lt;=AA498,"Oui","Non"))</f>
        <v/>
      </c>
      <c r="AL498" s="7">
        <f>IF(OR(AB498="",AJ498=""),"",IF(AJ498&lt;=AB498,"Oui","Non"))</f>
        <v/>
      </c>
      <c r="AM498" s="7">
        <f>IF(A498="","",IF(OR(N498="Réalisé",N498="Clôturé"),"Oui","Non"))</f>
        <v/>
      </c>
      <c r="AN498" s="7">
        <f>IF(AM498="","",IF(AND(AM498="Non",S498&lt;&gt;"",S498&lt;'Tableau de bord'!$C$7),"Oui","Non"))</f>
        <v/>
      </c>
      <c r="AO498" s="7">
        <f>IF(A498="","",IF(COUNTIF($A$5:$A$504,A498)&gt;1,"N° d’OT en double",IF(COUNTIF('Sites et équipements'!$D$5:$D$204,F498)=0,"Code installation inconnu",IF(OR(D498="",J498="",N498="",M498=""),"Champ obligatoire manquant",IF(AND(R498="",S498=""),"Date de demande ou planifiée manquante",IF(AND(AM498="Oui",V498=""),"Date de réalisation manquante",IF(AND(N498="Clôturé",W498=""),"Date de clôture manquante",IF(OR(AND(T498&lt;&gt;"",R498&lt;&gt;"",T498&lt;R498),AND(U498&lt;&gt;"",T498&lt;&gt;"",U498&lt;T498)),"Chronologie incohérente",IF(AND(Q498="Oui",U498=""),"Rétablissement non daté","OK")))))))))</f>
        <v/>
      </c>
      <c r="AP498" s="16">
        <f>IF(R498&lt;&gt;"",R498,IF(S498&lt;&gt;"",S498,""))</f>
        <v/>
      </c>
      <c r="AQ498" s="7">
        <f>IF(AND(A498&lt;&gt;"",OR('Tableau de bord'!$C$9="",D498='Tableau de bord'!$C$9),OR('Tableau de bord'!$C$10="",E498='Tableau de bord'!$C$10),OR('Tableau de bord'!$C$11="",G498='Tableau de bord'!$C$11),OR('Tableau de bord'!$C$12="",H498='Tableau de bord'!$C$12),OR('Tableau de bord'!$C$13="",J498='Tableau de bord'!$C$13),OR('Tableau de bord'!$C$14="",N498='Tableau de bord'!$C$14),OR('Tableau de bord'!$C$15="",M498='Tableau de bord'!$C$15),OR('Tableau de bord'!$C$16="",O498='Tableau de bord'!$C$16),OR('Tableau de bord'!$C$17="",AD498='Tableau de bord'!$C$17)),1,0)</f>
        <v/>
      </c>
      <c r="AR498" s="7">
        <f>IF(AND(A498&lt;&gt;"",AP498&lt;&gt;""),IF(AND(AP498&gt;='Tableau de bord'!$C$5,AP498&lt;'Tableau de bord'!$C$6+1),1,0),0)</f>
        <v/>
      </c>
      <c r="AS498" s="7">
        <f>IF(AND(AQ498=1,AR498=1),1,0)</f>
        <v/>
      </c>
      <c r="AT498" s="7">
        <f>IF(AND(AS498=1,J498="Corrective"),1,0)</f>
        <v/>
      </c>
      <c r="AU498" s="7">
        <f>IF(AND(AS498=1,J498="Préventive"),1,0)</f>
        <v/>
      </c>
      <c r="AV498" s="7">
        <f>IF(AND(AS498=1,Q498="Oui"),1,0)</f>
        <v/>
      </c>
      <c r="AW498" s="21">
        <f>IF(AND(AV498=1,AJ498&lt;&gt;""),AJ498,0)</f>
        <v/>
      </c>
      <c r="AX498" s="21">
        <f>IF(AND(AS498=1,Y498&lt;&gt;""),Y498,0)</f>
        <v/>
      </c>
      <c r="AY498" s="22">
        <f>IF(AND(AS498=1,AH498&lt;&gt;""),AH498,0)</f>
        <v/>
      </c>
      <c r="AZ498" s="22">
        <f>IF(AS498=1,SUM(AE498:AF498),0)</f>
        <v/>
      </c>
      <c r="BA498" s="22">
        <f>IF(AND(AS498=1,AC498="Hors forfait"),AY498,0)</f>
        <v/>
      </c>
      <c r="BB498" s="7">
        <f>IF(AND(AS498=1,AK498&lt;&gt;""),1,0)</f>
        <v/>
      </c>
      <c r="BC498" s="7">
        <f>IF(AND(BB498=1,AK498="Oui"),1,0)</f>
        <v/>
      </c>
      <c r="BD498" s="7">
        <f>IF(AND(AS498=1,AL498&lt;&gt;""),1,0)</f>
        <v/>
      </c>
      <c r="BE498" s="7">
        <f>IF(AND(BD498=1,AL498="Oui"),1,0)</f>
        <v/>
      </c>
      <c r="BF498" s="7">
        <f>IF(AND(AQ498=1,AM498="Non"),1,0)</f>
        <v/>
      </c>
      <c r="BG498" s="21">
        <f>IF(AND(BF498=1,Z498&lt;&gt;""),Z498,0)</f>
        <v/>
      </c>
      <c r="BH498" s="7">
        <f>IF(AND(BF498=1,AN498="Oui"),1,0)</f>
        <v/>
      </c>
      <c r="BI498" s="7">
        <f>IF(AS498=1,N498,"")</f>
        <v/>
      </c>
      <c r="BJ498" s="7">
        <f>IF(BF498=1,N498,"")</f>
        <v/>
      </c>
      <c r="BK498" s="7">
        <f>IF(BF498=1,M498,"")</f>
        <v/>
      </c>
      <c r="BL498" s="7">
        <f>IF(AR498=1,D498&amp;" | "&amp;J498,"")</f>
        <v/>
      </c>
      <c r="BM498" s="7">
        <f>IF(AND(AR498=1,AL498="Non"),D498,"")</f>
        <v/>
      </c>
      <c r="BN498" s="7">
        <f>IF(OR(AO498="",AO498="OK"),0,1)</f>
        <v/>
      </c>
    </row>
    <row r="499" ht="18" customHeight="1">
      <c r="A499" s="7" t="n"/>
      <c r="B499" s="7" t="n"/>
      <c r="C499" s="7" t="n"/>
      <c r="D499" s="7" t="n"/>
      <c r="E499" s="7" t="n"/>
      <c r="F499" s="7" t="n"/>
      <c r="G499" s="7" t="n"/>
      <c r="H499" s="7" t="n"/>
      <c r="I499" s="7" t="n"/>
      <c r="J499" s="7" t="n"/>
      <c r="K499" s="7" t="n"/>
      <c r="L499" s="7" t="n"/>
      <c r="M499" s="7" t="n"/>
      <c r="N499" s="7" t="n"/>
      <c r="O499" s="7" t="n"/>
      <c r="P499" s="7" t="n"/>
      <c r="Q499" s="7" t="n"/>
      <c r="R499" s="20" t="n"/>
      <c r="S499" s="16" t="n"/>
      <c r="T499" s="20" t="n"/>
      <c r="U499" s="20" t="n"/>
      <c r="V499" s="16" t="n"/>
      <c r="W499" s="16" t="n"/>
      <c r="X499" s="21" t="n"/>
      <c r="Y499" s="21" t="n"/>
      <c r="Z499" s="21" t="n"/>
      <c r="AA499" s="21" t="n"/>
      <c r="AB499" s="21" t="n"/>
      <c r="AC499" s="7" t="n"/>
      <c r="AD499" s="7" t="n"/>
      <c r="AE499" s="22" t="n"/>
      <c r="AF499" s="22" t="n"/>
      <c r="AG499" s="22" t="n"/>
      <c r="AH499" s="22">
        <f>IF(A499="","",SUM(AE499:AG499))</f>
        <v/>
      </c>
      <c r="AI499" s="21">
        <f>IF(AND(R499&lt;&gt;"",T499&lt;&gt;""),(T499-R499)*24,"")</f>
        <v/>
      </c>
      <c r="AJ499" s="21">
        <f>IF(AND(R499&lt;&gt;"",U499&lt;&gt;""),(U499-R499)*24,"")</f>
        <v/>
      </c>
      <c r="AK499" s="7">
        <f>IF(OR(AA499="",AI499=""),"",IF(AI499&lt;=AA499,"Oui","Non"))</f>
        <v/>
      </c>
      <c r="AL499" s="7">
        <f>IF(OR(AB499="",AJ499=""),"",IF(AJ499&lt;=AB499,"Oui","Non"))</f>
        <v/>
      </c>
      <c r="AM499" s="7">
        <f>IF(A499="","",IF(OR(N499="Réalisé",N499="Clôturé"),"Oui","Non"))</f>
        <v/>
      </c>
      <c r="AN499" s="7">
        <f>IF(AM499="","",IF(AND(AM499="Non",S499&lt;&gt;"",S499&lt;'Tableau de bord'!$C$7),"Oui","Non"))</f>
        <v/>
      </c>
      <c r="AO499" s="7">
        <f>IF(A499="","",IF(COUNTIF($A$5:$A$504,A499)&gt;1,"N° d’OT en double",IF(COUNTIF('Sites et équipements'!$D$5:$D$204,F499)=0,"Code installation inconnu",IF(OR(D499="",J499="",N499="",M499=""),"Champ obligatoire manquant",IF(AND(R499="",S499=""),"Date de demande ou planifiée manquante",IF(AND(AM499="Oui",V499=""),"Date de réalisation manquante",IF(AND(N499="Clôturé",W499=""),"Date de clôture manquante",IF(OR(AND(T499&lt;&gt;"",R499&lt;&gt;"",T499&lt;R499),AND(U499&lt;&gt;"",T499&lt;&gt;"",U499&lt;T499)),"Chronologie incohérente",IF(AND(Q499="Oui",U499=""),"Rétablissement non daté","OK")))))))))</f>
        <v/>
      </c>
      <c r="AP499" s="16">
        <f>IF(R499&lt;&gt;"",R499,IF(S499&lt;&gt;"",S499,""))</f>
        <v/>
      </c>
      <c r="AQ499" s="7">
        <f>IF(AND(A499&lt;&gt;"",OR('Tableau de bord'!$C$9="",D499='Tableau de bord'!$C$9),OR('Tableau de bord'!$C$10="",E499='Tableau de bord'!$C$10),OR('Tableau de bord'!$C$11="",G499='Tableau de bord'!$C$11),OR('Tableau de bord'!$C$12="",H499='Tableau de bord'!$C$12),OR('Tableau de bord'!$C$13="",J499='Tableau de bord'!$C$13),OR('Tableau de bord'!$C$14="",N499='Tableau de bord'!$C$14),OR('Tableau de bord'!$C$15="",M499='Tableau de bord'!$C$15),OR('Tableau de bord'!$C$16="",O499='Tableau de bord'!$C$16),OR('Tableau de bord'!$C$17="",AD499='Tableau de bord'!$C$17)),1,0)</f>
        <v/>
      </c>
      <c r="AR499" s="7">
        <f>IF(AND(A499&lt;&gt;"",AP499&lt;&gt;""),IF(AND(AP499&gt;='Tableau de bord'!$C$5,AP499&lt;'Tableau de bord'!$C$6+1),1,0),0)</f>
        <v/>
      </c>
      <c r="AS499" s="7">
        <f>IF(AND(AQ499=1,AR499=1),1,0)</f>
        <v/>
      </c>
      <c r="AT499" s="7">
        <f>IF(AND(AS499=1,J499="Corrective"),1,0)</f>
        <v/>
      </c>
      <c r="AU499" s="7">
        <f>IF(AND(AS499=1,J499="Préventive"),1,0)</f>
        <v/>
      </c>
      <c r="AV499" s="7">
        <f>IF(AND(AS499=1,Q499="Oui"),1,0)</f>
        <v/>
      </c>
      <c r="AW499" s="21">
        <f>IF(AND(AV499=1,AJ499&lt;&gt;""),AJ499,0)</f>
        <v/>
      </c>
      <c r="AX499" s="21">
        <f>IF(AND(AS499=1,Y499&lt;&gt;""),Y499,0)</f>
        <v/>
      </c>
      <c r="AY499" s="22">
        <f>IF(AND(AS499=1,AH499&lt;&gt;""),AH499,0)</f>
        <v/>
      </c>
      <c r="AZ499" s="22">
        <f>IF(AS499=1,SUM(AE499:AF499),0)</f>
        <v/>
      </c>
      <c r="BA499" s="22">
        <f>IF(AND(AS499=1,AC499="Hors forfait"),AY499,0)</f>
        <v/>
      </c>
      <c r="BB499" s="7">
        <f>IF(AND(AS499=1,AK499&lt;&gt;""),1,0)</f>
        <v/>
      </c>
      <c r="BC499" s="7">
        <f>IF(AND(BB499=1,AK499="Oui"),1,0)</f>
        <v/>
      </c>
      <c r="BD499" s="7">
        <f>IF(AND(AS499=1,AL499&lt;&gt;""),1,0)</f>
        <v/>
      </c>
      <c r="BE499" s="7">
        <f>IF(AND(BD499=1,AL499="Oui"),1,0)</f>
        <v/>
      </c>
      <c r="BF499" s="7">
        <f>IF(AND(AQ499=1,AM499="Non"),1,0)</f>
        <v/>
      </c>
      <c r="BG499" s="21">
        <f>IF(AND(BF499=1,Z499&lt;&gt;""),Z499,0)</f>
        <v/>
      </c>
      <c r="BH499" s="7">
        <f>IF(AND(BF499=1,AN499="Oui"),1,0)</f>
        <v/>
      </c>
      <c r="BI499" s="7">
        <f>IF(AS499=1,N499,"")</f>
        <v/>
      </c>
      <c r="BJ499" s="7">
        <f>IF(BF499=1,N499,"")</f>
        <v/>
      </c>
      <c r="BK499" s="7">
        <f>IF(BF499=1,M499,"")</f>
        <v/>
      </c>
      <c r="BL499" s="7">
        <f>IF(AR499=1,D499&amp;" | "&amp;J499,"")</f>
        <v/>
      </c>
      <c r="BM499" s="7">
        <f>IF(AND(AR499=1,AL499="Non"),D499,"")</f>
        <v/>
      </c>
      <c r="BN499" s="7">
        <f>IF(OR(AO499="",AO499="OK"),0,1)</f>
        <v/>
      </c>
    </row>
    <row r="500" ht="18" customHeight="1">
      <c r="A500" s="7" t="n"/>
      <c r="B500" s="7" t="n"/>
      <c r="C500" s="7" t="n"/>
      <c r="D500" s="7" t="n"/>
      <c r="E500" s="7" t="n"/>
      <c r="F500" s="7" t="n"/>
      <c r="G500" s="7" t="n"/>
      <c r="H500" s="7" t="n"/>
      <c r="I500" s="7" t="n"/>
      <c r="J500" s="7" t="n"/>
      <c r="K500" s="7" t="n"/>
      <c r="L500" s="7" t="n"/>
      <c r="M500" s="7" t="n"/>
      <c r="N500" s="7" t="n"/>
      <c r="O500" s="7" t="n"/>
      <c r="P500" s="7" t="n"/>
      <c r="Q500" s="7" t="n"/>
      <c r="R500" s="20" t="n"/>
      <c r="S500" s="16" t="n"/>
      <c r="T500" s="20" t="n"/>
      <c r="U500" s="20" t="n"/>
      <c r="V500" s="16" t="n"/>
      <c r="W500" s="16" t="n"/>
      <c r="X500" s="21" t="n"/>
      <c r="Y500" s="21" t="n"/>
      <c r="Z500" s="21" t="n"/>
      <c r="AA500" s="21" t="n"/>
      <c r="AB500" s="21" t="n"/>
      <c r="AC500" s="7" t="n"/>
      <c r="AD500" s="7" t="n"/>
      <c r="AE500" s="22" t="n"/>
      <c r="AF500" s="22" t="n"/>
      <c r="AG500" s="22" t="n"/>
      <c r="AH500" s="22">
        <f>IF(A500="","",SUM(AE500:AG500))</f>
        <v/>
      </c>
      <c r="AI500" s="21">
        <f>IF(AND(R500&lt;&gt;"",T500&lt;&gt;""),(T500-R500)*24,"")</f>
        <v/>
      </c>
      <c r="AJ500" s="21">
        <f>IF(AND(R500&lt;&gt;"",U500&lt;&gt;""),(U500-R500)*24,"")</f>
        <v/>
      </c>
      <c r="AK500" s="7">
        <f>IF(OR(AA500="",AI500=""),"",IF(AI500&lt;=AA500,"Oui","Non"))</f>
        <v/>
      </c>
      <c r="AL500" s="7">
        <f>IF(OR(AB500="",AJ500=""),"",IF(AJ500&lt;=AB500,"Oui","Non"))</f>
        <v/>
      </c>
      <c r="AM500" s="7">
        <f>IF(A500="","",IF(OR(N500="Réalisé",N500="Clôturé"),"Oui","Non"))</f>
        <v/>
      </c>
      <c r="AN500" s="7">
        <f>IF(AM500="","",IF(AND(AM500="Non",S500&lt;&gt;"",S500&lt;'Tableau de bord'!$C$7),"Oui","Non"))</f>
        <v/>
      </c>
      <c r="AO500" s="7">
        <f>IF(A500="","",IF(COUNTIF($A$5:$A$504,A500)&gt;1,"N° d’OT en double",IF(COUNTIF('Sites et équipements'!$D$5:$D$204,F500)=0,"Code installation inconnu",IF(OR(D500="",J500="",N500="",M500=""),"Champ obligatoire manquant",IF(AND(R500="",S500=""),"Date de demande ou planifiée manquante",IF(AND(AM500="Oui",V500=""),"Date de réalisation manquante",IF(AND(N500="Clôturé",W500=""),"Date de clôture manquante",IF(OR(AND(T500&lt;&gt;"",R500&lt;&gt;"",T500&lt;R500),AND(U500&lt;&gt;"",T500&lt;&gt;"",U500&lt;T500)),"Chronologie incohérente",IF(AND(Q500="Oui",U500=""),"Rétablissement non daté","OK")))))))))</f>
        <v/>
      </c>
      <c r="AP500" s="16">
        <f>IF(R500&lt;&gt;"",R500,IF(S500&lt;&gt;"",S500,""))</f>
        <v/>
      </c>
      <c r="AQ500" s="7">
        <f>IF(AND(A500&lt;&gt;"",OR('Tableau de bord'!$C$9="",D500='Tableau de bord'!$C$9),OR('Tableau de bord'!$C$10="",E500='Tableau de bord'!$C$10),OR('Tableau de bord'!$C$11="",G500='Tableau de bord'!$C$11),OR('Tableau de bord'!$C$12="",H500='Tableau de bord'!$C$12),OR('Tableau de bord'!$C$13="",J500='Tableau de bord'!$C$13),OR('Tableau de bord'!$C$14="",N500='Tableau de bord'!$C$14),OR('Tableau de bord'!$C$15="",M500='Tableau de bord'!$C$15),OR('Tableau de bord'!$C$16="",O500='Tableau de bord'!$C$16),OR('Tableau de bord'!$C$17="",AD500='Tableau de bord'!$C$17)),1,0)</f>
        <v/>
      </c>
      <c r="AR500" s="7">
        <f>IF(AND(A500&lt;&gt;"",AP500&lt;&gt;""),IF(AND(AP500&gt;='Tableau de bord'!$C$5,AP500&lt;'Tableau de bord'!$C$6+1),1,0),0)</f>
        <v/>
      </c>
      <c r="AS500" s="7">
        <f>IF(AND(AQ500=1,AR500=1),1,0)</f>
        <v/>
      </c>
      <c r="AT500" s="7">
        <f>IF(AND(AS500=1,J500="Corrective"),1,0)</f>
        <v/>
      </c>
      <c r="AU500" s="7">
        <f>IF(AND(AS500=1,J500="Préventive"),1,0)</f>
        <v/>
      </c>
      <c r="AV500" s="7">
        <f>IF(AND(AS500=1,Q500="Oui"),1,0)</f>
        <v/>
      </c>
      <c r="AW500" s="21">
        <f>IF(AND(AV500=1,AJ500&lt;&gt;""),AJ500,0)</f>
        <v/>
      </c>
      <c r="AX500" s="21">
        <f>IF(AND(AS500=1,Y500&lt;&gt;""),Y500,0)</f>
        <v/>
      </c>
      <c r="AY500" s="22">
        <f>IF(AND(AS500=1,AH500&lt;&gt;""),AH500,0)</f>
        <v/>
      </c>
      <c r="AZ500" s="22">
        <f>IF(AS500=1,SUM(AE500:AF500),0)</f>
        <v/>
      </c>
      <c r="BA500" s="22">
        <f>IF(AND(AS500=1,AC500="Hors forfait"),AY500,0)</f>
        <v/>
      </c>
      <c r="BB500" s="7">
        <f>IF(AND(AS500=1,AK500&lt;&gt;""),1,0)</f>
        <v/>
      </c>
      <c r="BC500" s="7">
        <f>IF(AND(BB500=1,AK500="Oui"),1,0)</f>
        <v/>
      </c>
      <c r="BD500" s="7">
        <f>IF(AND(AS500=1,AL500&lt;&gt;""),1,0)</f>
        <v/>
      </c>
      <c r="BE500" s="7">
        <f>IF(AND(BD500=1,AL500="Oui"),1,0)</f>
        <v/>
      </c>
      <c r="BF500" s="7">
        <f>IF(AND(AQ500=1,AM500="Non"),1,0)</f>
        <v/>
      </c>
      <c r="BG500" s="21">
        <f>IF(AND(BF500=1,Z500&lt;&gt;""),Z500,0)</f>
        <v/>
      </c>
      <c r="BH500" s="7">
        <f>IF(AND(BF500=1,AN500="Oui"),1,0)</f>
        <v/>
      </c>
      <c r="BI500" s="7">
        <f>IF(AS500=1,N500,"")</f>
        <v/>
      </c>
      <c r="BJ500" s="7">
        <f>IF(BF500=1,N500,"")</f>
        <v/>
      </c>
      <c r="BK500" s="7">
        <f>IF(BF500=1,M500,"")</f>
        <v/>
      </c>
      <c r="BL500" s="7">
        <f>IF(AR500=1,D500&amp;" | "&amp;J500,"")</f>
        <v/>
      </c>
      <c r="BM500" s="7">
        <f>IF(AND(AR500=1,AL500="Non"),D500,"")</f>
        <v/>
      </c>
      <c r="BN500" s="7">
        <f>IF(OR(AO500="",AO500="OK"),0,1)</f>
        <v/>
      </c>
    </row>
    <row r="501" ht="18" customHeight="1">
      <c r="A501" s="7" t="n"/>
      <c r="B501" s="7" t="n"/>
      <c r="C501" s="7" t="n"/>
      <c r="D501" s="7" t="n"/>
      <c r="E501" s="7" t="n"/>
      <c r="F501" s="7" t="n"/>
      <c r="G501" s="7" t="n"/>
      <c r="H501" s="7" t="n"/>
      <c r="I501" s="7" t="n"/>
      <c r="J501" s="7" t="n"/>
      <c r="K501" s="7" t="n"/>
      <c r="L501" s="7" t="n"/>
      <c r="M501" s="7" t="n"/>
      <c r="N501" s="7" t="n"/>
      <c r="O501" s="7" t="n"/>
      <c r="P501" s="7" t="n"/>
      <c r="Q501" s="7" t="n"/>
      <c r="R501" s="20" t="n"/>
      <c r="S501" s="16" t="n"/>
      <c r="T501" s="20" t="n"/>
      <c r="U501" s="20" t="n"/>
      <c r="V501" s="16" t="n"/>
      <c r="W501" s="16" t="n"/>
      <c r="X501" s="21" t="n"/>
      <c r="Y501" s="21" t="n"/>
      <c r="Z501" s="21" t="n"/>
      <c r="AA501" s="21" t="n"/>
      <c r="AB501" s="21" t="n"/>
      <c r="AC501" s="7" t="n"/>
      <c r="AD501" s="7" t="n"/>
      <c r="AE501" s="22" t="n"/>
      <c r="AF501" s="22" t="n"/>
      <c r="AG501" s="22" t="n"/>
      <c r="AH501" s="22">
        <f>IF(A501="","",SUM(AE501:AG501))</f>
        <v/>
      </c>
      <c r="AI501" s="21">
        <f>IF(AND(R501&lt;&gt;"",T501&lt;&gt;""),(T501-R501)*24,"")</f>
        <v/>
      </c>
      <c r="AJ501" s="21">
        <f>IF(AND(R501&lt;&gt;"",U501&lt;&gt;""),(U501-R501)*24,"")</f>
        <v/>
      </c>
      <c r="AK501" s="7">
        <f>IF(OR(AA501="",AI501=""),"",IF(AI501&lt;=AA501,"Oui","Non"))</f>
        <v/>
      </c>
      <c r="AL501" s="7">
        <f>IF(OR(AB501="",AJ501=""),"",IF(AJ501&lt;=AB501,"Oui","Non"))</f>
        <v/>
      </c>
      <c r="AM501" s="7">
        <f>IF(A501="","",IF(OR(N501="Réalisé",N501="Clôturé"),"Oui","Non"))</f>
        <v/>
      </c>
      <c r="AN501" s="7">
        <f>IF(AM501="","",IF(AND(AM501="Non",S501&lt;&gt;"",S501&lt;'Tableau de bord'!$C$7),"Oui","Non"))</f>
        <v/>
      </c>
      <c r="AO501" s="7">
        <f>IF(A501="","",IF(COUNTIF($A$5:$A$504,A501)&gt;1,"N° d’OT en double",IF(COUNTIF('Sites et équipements'!$D$5:$D$204,F501)=0,"Code installation inconnu",IF(OR(D501="",J501="",N501="",M501=""),"Champ obligatoire manquant",IF(AND(R501="",S501=""),"Date de demande ou planifiée manquante",IF(AND(AM501="Oui",V501=""),"Date de réalisation manquante",IF(AND(N501="Clôturé",W501=""),"Date de clôture manquante",IF(OR(AND(T501&lt;&gt;"",R501&lt;&gt;"",T501&lt;R501),AND(U501&lt;&gt;"",T501&lt;&gt;"",U501&lt;T501)),"Chronologie incohérente",IF(AND(Q501="Oui",U501=""),"Rétablissement non daté","OK")))))))))</f>
        <v/>
      </c>
      <c r="AP501" s="16">
        <f>IF(R501&lt;&gt;"",R501,IF(S501&lt;&gt;"",S501,""))</f>
        <v/>
      </c>
      <c r="AQ501" s="7">
        <f>IF(AND(A501&lt;&gt;"",OR('Tableau de bord'!$C$9="",D501='Tableau de bord'!$C$9),OR('Tableau de bord'!$C$10="",E501='Tableau de bord'!$C$10),OR('Tableau de bord'!$C$11="",G501='Tableau de bord'!$C$11),OR('Tableau de bord'!$C$12="",H501='Tableau de bord'!$C$12),OR('Tableau de bord'!$C$13="",J501='Tableau de bord'!$C$13),OR('Tableau de bord'!$C$14="",N501='Tableau de bord'!$C$14),OR('Tableau de bord'!$C$15="",M501='Tableau de bord'!$C$15),OR('Tableau de bord'!$C$16="",O501='Tableau de bord'!$C$16),OR('Tableau de bord'!$C$17="",AD501='Tableau de bord'!$C$17)),1,0)</f>
        <v/>
      </c>
      <c r="AR501" s="7">
        <f>IF(AND(A501&lt;&gt;"",AP501&lt;&gt;""),IF(AND(AP501&gt;='Tableau de bord'!$C$5,AP501&lt;'Tableau de bord'!$C$6+1),1,0),0)</f>
        <v/>
      </c>
      <c r="AS501" s="7">
        <f>IF(AND(AQ501=1,AR501=1),1,0)</f>
        <v/>
      </c>
      <c r="AT501" s="7">
        <f>IF(AND(AS501=1,J501="Corrective"),1,0)</f>
        <v/>
      </c>
      <c r="AU501" s="7">
        <f>IF(AND(AS501=1,J501="Préventive"),1,0)</f>
        <v/>
      </c>
      <c r="AV501" s="7">
        <f>IF(AND(AS501=1,Q501="Oui"),1,0)</f>
        <v/>
      </c>
      <c r="AW501" s="21">
        <f>IF(AND(AV501=1,AJ501&lt;&gt;""),AJ501,0)</f>
        <v/>
      </c>
      <c r="AX501" s="21">
        <f>IF(AND(AS501=1,Y501&lt;&gt;""),Y501,0)</f>
        <v/>
      </c>
      <c r="AY501" s="22">
        <f>IF(AND(AS501=1,AH501&lt;&gt;""),AH501,0)</f>
        <v/>
      </c>
      <c r="AZ501" s="22">
        <f>IF(AS501=1,SUM(AE501:AF501),0)</f>
        <v/>
      </c>
      <c r="BA501" s="22">
        <f>IF(AND(AS501=1,AC501="Hors forfait"),AY501,0)</f>
        <v/>
      </c>
      <c r="BB501" s="7">
        <f>IF(AND(AS501=1,AK501&lt;&gt;""),1,0)</f>
        <v/>
      </c>
      <c r="BC501" s="7">
        <f>IF(AND(BB501=1,AK501="Oui"),1,0)</f>
        <v/>
      </c>
      <c r="BD501" s="7">
        <f>IF(AND(AS501=1,AL501&lt;&gt;""),1,0)</f>
        <v/>
      </c>
      <c r="BE501" s="7">
        <f>IF(AND(BD501=1,AL501="Oui"),1,0)</f>
        <v/>
      </c>
      <c r="BF501" s="7">
        <f>IF(AND(AQ501=1,AM501="Non"),1,0)</f>
        <v/>
      </c>
      <c r="BG501" s="21">
        <f>IF(AND(BF501=1,Z501&lt;&gt;""),Z501,0)</f>
        <v/>
      </c>
      <c r="BH501" s="7">
        <f>IF(AND(BF501=1,AN501="Oui"),1,0)</f>
        <v/>
      </c>
      <c r="BI501" s="7">
        <f>IF(AS501=1,N501,"")</f>
        <v/>
      </c>
      <c r="BJ501" s="7">
        <f>IF(BF501=1,N501,"")</f>
        <v/>
      </c>
      <c r="BK501" s="7">
        <f>IF(BF501=1,M501,"")</f>
        <v/>
      </c>
      <c r="BL501" s="7">
        <f>IF(AR501=1,D501&amp;" | "&amp;J501,"")</f>
        <v/>
      </c>
      <c r="BM501" s="7">
        <f>IF(AND(AR501=1,AL501="Non"),D501,"")</f>
        <v/>
      </c>
      <c r="BN501" s="7">
        <f>IF(OR(AO501="",AO501="OK"),0,1)</f>
        <v/>
      </c>
    </row>
    <row r="502" ht="18" customHeight="1">
      <c r="A502" s="7" t="n"/>
      <c r="B502" s="7" t="n"/>
      <c r="C502" s="7" t="n"/>
      <c r="D502" s="7" t="n"/>
      <c r="E502" s="7" t="n"/>
      <c r="F502" s="7" t="n"/>
      <c r="G502" s="7" t="n"/>
      <c r="H502" s="7" t="n"/>
      <c r="I502" s="7" t="n"/>
      <c r="J502" s="7" t="n"/>
      <c r="K502" s="7" t="n"/>
      <c r="L502" s="7" t="n"/>
      <c r="M502" s="7" t="n"/>
      <c r="N502" s="7" t="n"/>
      <c r="O502" s="7" t="n"/>
      <c r="P502" s="7" t="n"/>
      <c r="Q502" s="7" t="n"/>
      <c r="R502" s="20" t="n"/>
      <c r="S502" s="16" t="n"/>
      <c r="T502" s="20" t="n"/>
      <c r="U502" s="20" t="n"/>
      <c r="V502" s="16" t="n"/>
      <c r="W502" s="16" t="n"/>
      <c r="X502" s="21" t="n"/>
      <c r="Y502" s="21" t="n"/>
      <c r="Z502" s="21" t="n"/>
      <c r="AA502" s="21" t="n"/>
      <c r="AB502" s="21" t="n"/>
      <c r="AC502" s="7" t="n"/>
      <c r="AD502" s="7" t="n"/>
      <c r="AE502" s="22" t="n"/>
      <c r="AF502" s="22" t="n"/>
      <c r="AG502" s="22" t="n"/>
      <c r="AH502" s="22">
        <f>IF(A502="","",SUM(AE502:AG502))</f>
        <v/>
      </c>
      <c r="AI502" s="21">
        <f>IF(AND(R502&lt;&gt;"",T502&lt;&gt;""),(T502-R502)*24,"")</f>
        <v/>
      </c>
      <c r="AJ502" s="21">
        <f>IF(AND(R502&lt;&gt;"",U502&lt;&gt;""),(U502-R502)*24,"")</f>
        <v/>
      </c>
      <c r="AK502" s="7">
        <f>IF(OR(AA502="",AI502=""),"",IF(AI502&lt;=AA502,"Oui","Non"))</f>
        <v/>
      </c>
      <c r="AL502" s="7">
        <f>IF(OR(AB502="",AJ502=""),"",IF(AJ502&lt;=AB502,"Oui","Non"))</f>
        <v/>
      </c>
      <c r="AM502" s="7">
        <f>IF(A502="","",IF(OR(N502="Réalisé",N502="Clôturé"),"Oui","Non"))</f>
        <v/>
      </c>
      <c r="AN502" s="7">
        <f>IF(AM502="","",IF(AND(AM502="Non",S502&lt;&gt;"",S502&lt;'Tableau de bord'!$C$7),"Oui","Non"))</f>
        <v/>
      </c>
      <c r="AO502" s="7">
        <f>IF(A502="","",IF(COUNTIF($A$5:$A$504,A502)&gt;1,"N° d’OT en double",IF(COUNTIF('Sites et équipements'!$D$5:$D$204,F502)=0,"Code installation inconnu",IF(OR(D502="",J502="",N502="",M502=""),"Champ obligatoire manquant",IF(AND(R502="",S502=""),"Date de demande ou planifiée manquante",IF(AND(AM502="Oui",V502=""),"Date de réalisation manquante",IF(AND(N502="Clôturé",W502=""),"Date de clôture manquante",IF(OR(AND(T502&lt;&gt;"",R502&lt;&gt;"",T502&lt;R502),AND(U502&lt;&gt;"",T502&lt;&gt;"",U502&lt;T502)),"Chronologie incohérente",IF(AND(Q502="Oui",U502=""),"Rétablissement non daté","OK")))))))))</f>
        <v/>
      </c>
      <c r="AP502" s="16">
        <f>IF(R502&lt;&gt;"",R502,IF(S502&lt;&gt;"",S502,""))</f>
        <v/>
      </c>
      <c r="AQ502" s="7">
        <f>IF(AND(A502&lt;&gt;"",OR('Tableau de bord'!$C$9="",D502='Tableau de bord'!$C$9),OR('Tableau de bord'!$C$10="",E502='Tableau de bord'!$C$10),OR('Tableau de bord'!$C$11="",G502='Tableau de bord'!$C$11),OR('Tableau de bord'!$C$12="",H502='Tableau de bord'!$C$12),OR('Tableau de bord'!$C$13="",J502='Tableau de bord'!$C$13),OR('Tableau de bord'!$C$14="",N502='Tableau de bord'!$C$14),OR('Tableau de bord'!$C$15="",M502='Tableau de bord'!$C$15),OR('Tableau de bord'!$C$16="",O502='Tableau de bord'!$C$16),OR('Tableau de bord'!$C$17="",AD502='Tableau de bord'!$C$17)),1,0)</f>
        <v/>
      </c>
      <c r="AR502" s="7">
        <f>IF(AND(A502&lt;&gt;"",AP502&lt;&gt;""),IF(AND(AP502&gt;='Tableau de bord'!$C$5,AP502&lt;'Tableau de bord'!$C$6+1),1,0),0)</f>
        <v/>
      </c>
      <c r="AS502" s="7">
        <f>IF(AND(AQ502=1,AR502=1),1,0)</f>
        <v/>
      </c>
      <c r="AT502" s="7">
        <f>IF(AND(AS502=1,J502="Corrective"),1,0)</f>
        <v/>
      </c>
      <c r="AU502" s="7">
        <f>IF(AND(AS502=1,J502="Préventive"),1,0)</f>
        <v/>
      </c>
      <c r="AV502" s="7">
        <f>IF(AND(AS502=1,Q502="Oui"),1,0)</f>
        <v/>
      </c>
      <c r="AW502" s="21">
        <f>IF(AND(AV502=1,AJ502&lt;&gt;""),AJ502,0)</f>
        <v/>
      </c>
      <c r="AX502" s="21">
        <f>IF(AND(AS502=1,Y502&lt;&gt;""),Y502,0)</f>
        <v/>
      </c>
      <c r="AY502" s="22">
        <f>IF(AND(AS502=1,AH502&lt;&gt;""),AH502,0)</f>
        <v/>
      </c>
      <c r="AZ502" s="22">
        <f>IF(AS502=1,SUM(AE502:AF502),0)</f>
        <v/>
      </c>
      <c r="BA502" s="22">
        <f>IF(AND(AS502=1,AC502="Hors forfait"),AY502,0)</f>
        <v/>
      </c>
      <c r="BB502" s="7">
        <f>IF(AND(AS502=1,AK502&lt;&gt;""),1,0)</f>
        <v/>
      </c>
      <c r="BC502" s="7">
        <f>IF(AND(BB502=1,AK502="Oui"),1,0)</f>
        <v/>
      </c>
      <c r="BD502" s="7">
        <f>IF(AND(AS502=1,AL502&lt;&gt;""),1,0)</f>
        <v/>
      </c>
      <c r="BE502" s="7">
        <f>IF(AND(BD502=1,AL502="Oui"),1,0)</f>
        <v/>
      </c>
      <c r="BF502" s="7">
        <f>IF(AND(AQ502=1,AM502="Non"),1,0)</f>
        <v/>
      </c>
      <c r="BG502" s="21">
        <f>IF(AND(BF502=1,Z502&lt;&gt;""),Z502,0)</f>
        <v/>
      </c>
      <c r="BH502" s="7">
        <f>IF(AND(BF502=1,AN502="Oui"),1,0)</f>
        <v/>
      </c>
      <c r="BI502" s="7">
        <f>IF(AS502=1,N502,"")</f>
        <v/>
      </c>
      <c r="BJ502" s="7">
        <f>IF(BF502=1,N502,"")</f>
        <v/>
      </c>
      <c r="BK502" s="7">
        <f>IF(BF502=1,M502,"")</f>
        <v/>
      </c>
      <c r="BL502" s="7">
        <f>IF(AR502=1,D502&amp;" | "&amp;J502,"")</f>
        <v/>
      </c>
      <c r="BM502" s="7">
        <f>IF(AND(AR502=1,AL502="Non"),D502,"")</f>
        <v/>
      </c>
      <c r="BN502" s="7">
        <f>IF(OR(AO502="",AO502="OK"),0,1)</f>
        <v/>
      </c>
    </row>
    <row r="503" ht="18" customHeight="1">
      <c r="A503" s="7" t="n"/>
      <c r="B503" s="7" t="n"/>
      <c r="C503" s="7" t="n"/>
      <c r="D503" s="7" t="n"/>
      <c r="E503" s="7" t="n"/>
      <c r="F503" s="7" t="n"/>
      <c r="G503" s="7" t="n"/>
      <c r="H503" s="7" t="n"/>
      <c r="I503" s="7" t="n"/>
      <c r="J503" s="7" t="n"/>
      <c r="K503" s="7" t="n"/>
      <c r="L503" s="7" t="n"/>
      <c r="M503" s="7" t="n"/>
      <c r="N503" s="7" t="n"/>
      <c r="O503" s="7" t="n"/>
      <c r="P503" s="7" t="n"/>
      <c r="Q503" s="7" t="n"/>
      <c r="R503" s="20" t="n"/>
      <c r="S503" s="16" t="n"/>
      <c r="T503" s="20" t="n"/>
      <c r="U503" s="20" t="n"/>
      <c r="V503" s="16" t="n"/>
      <c r="W503" s="16" t="n"/>
      <c r="X503" s="21" t="n"/>
      <c r="Y503" s="21" t="n"/>
      <c r="Z503" s="21" t="n"/>
      <c r="AA503" s="21" t="n"/>
      <c r="AB503" s="21" t="n"/>
      <c r="AC503" s="7" t="n"/>
      <c r="AD503" s="7" t="n"/>
      <c r="AE503" s="22" t="n"/>
      <c r="AF503" s="22" t="n"/>
      <c r="AG503" s="22" t="n"/>
      <c r="AH503" s="22">
        <f>IF(A503="","",SUM(AE503:AG503))</f>
        <v/>
      </c>
      <c r="AI503" s="21">
        <f>IF(AND(R503&lt;&gt;"",T503&lt;&gt;""),(T503-R503)*24,"")</f>
        <v/>
      </c>
      <c r="AJ503" s="21">
        <f>IF(AND(R503&lt;&gt;"",U503&lt;&gt;""),(U503-R503)*24,"")</f>
        <v/>
      </c>
      <c r="AK503" s="7">
        <f>IF(OR(AA503="",AI503=""),"",IF(AI503&lt;=AA503,"Oui","Non"))</f>
        <v/>
      </c>
      <c r="AL503" s="7">
        <f>IF(OR(AB503="",AJ503=""),"",IF(AJ503&lt;=AB503,"Oui","Non"))</f>
        <v/>
      </c>
      <c r="AM503" s="7">
        <f>IF(A503="","",IF(OR(N503="Réalisé",N503="Clôturé"),"Oui","Non"))</f>
        <v/>
      </c>
      <c r="AN503" s="7">
        <f>IF(AM503="","",IF(AND(AM503="Non",S503&lt;&gt;"",S503&lt;'Tableau de bord'!$C$7),"Oui","Non"))</f>
        <v/>
      </c>
      <c r="AO503" s="7">
        <f>IF(A503="","",IF(COUNTIF($A$5:$A$504,A503)&gt;1,"N° d’OT en double",IF(COUNTIF('Sites et équipements'!$D$5:$D$204,F503)=0,"Code installation inconnu",IF(OR(D503="",J503="",N503="",M503=""),"Champ obligatoire manquant",IF(AND(R503="",S503=""),"Date de demande ou planifiée manquante",IF(AND(AM503="Oui",V503=""),"Date de réalisation manquante",IF(AND(N503="Clôturé",W503=""),"Date de clôture manquante",IF(OR(AND(T503&lt;&gt;"",R503&lt;&gt;"",T503&lt;R503),AND(U503&lt;&gt;"",T503&lt;&gt;"",U503&lt;T503)),"Chronologie incohérente",IF(AND(Q503="Oui",U503=""),"Rétablissement non daté","OK")))))))))</f>
        <v/>
      </c>
      <c r="AP503" s="16">
        <f>IF(R503&lt;&gt;"",R503,IF(S503&lt;&gt;"",S503,""))</f>
        <v/>
      </c>
      <c r="AQ503" s="7">
        <f>IF(AND(A503&lt;&gt;"",OR('Tableau de bord'!$C$9="",D503='Tableau de bord'!$C$9),OR('Tableau de bord'!$C$10="",E503='Tableau de bord'!$C$10),OR('Tableau de bord'!$C$11="",G503='Tableau de bord'!$C$11),OR('Tableau de bord'!$C$12="",H503='Tableau de bord'!$C$12),OR('Tableau de bord'!$C$13="",J503='Tableau de bord'!$C$13),OR('Tableau de bord'!$C$14="",N503='Tableau de bord'!$C$14),OR('Tableau de bord'!$C$15="",M503='Tableau de bord'!$C$15),OR('Tableau de bord'!$C$16="",O503='Tableau de bord'!$C$16),OR('Tableau de bord'!$C$17="",AD503='Tableau de bord'!$C$17)),1,0)</f>
        <v/>
      </c>
      <c r="AR503" s="7">
        <f>IF(AND(A503&lt;&gt;"",AP503&lt;&gt;""),IF(AND(AP503&gt;='Tableau de bord'!$C$5,AP503&lt;'Tableau de bord'!$C$6+1),1,0),0)</f>
        <v/>
      </c>
      <c r="AS503" s="7">
        <f>IF(AND(AQ503=1,AR503=1),1,0)</f>
        <v/>
      </c>
      <c r="AT503" s="7">
        <f>IF(AND(AS503=1,J503="Corrective"),1,0)</f>
        <v/>
      </c>
      <c r="AU503" s="7">
        <f>IF(AND(AS503=1,J503="Préventive"),1,0)</f>
        <v/>
      </c>
      <c r="AV503" s="7">
        <f>IF(AND(AS503=1,Q503="Oui"),1,0)</f>
        <v/>
      </c>
      <c r="AW503" s="21">
        <f>IF(AND(AV503=1,AJ503&lt;&gt;""),AJ503,0)</f>
        <v/>
      </c>
      <c r="AX503" s="21">
        <f>IF(AND(AS503=1,Y503&lt;&gt;""),Y503,0)</f>
        <v/>
      </c>
      <c r="AY503" s="22">
        <f>IF(AND(AS503=1,AH503&lt;&gt;""),AH503,0)</f>
        <v/>
      </c>
      <c r="AZ503" s="22">
        <f>IF(AS503=1,SUM(AE503:AF503),0)</f>
        <v/>
      </c>
      <c r="BA503" s="22">
        <f>IF(AND(AS503=1,AC503="Hors forfait"),AY503,0)</f>
        <v/>
      </c>
      <c r="BB503" s="7">
        <f>IF(AND(AS503=1,AK503&lt;&gt;""),1,0)</f>
        <v/>
      </c>
      <c r="BC503" s="7">
        <f>IF(AND(BB503=1,AK503="Oui"),1,0)</f>
        <v/>
      </c>
      <c r="BD503" s="7">
        <f>IF(AND(AS503=1,AL503&lt;&gt;""),1,0)</f>
        <v/>
      </c>
      <c r="BE503" s="7">
        <f>IF(AND(BD503=1,AL503="Oui"),1,0)</f>
        <v/>
      </c>
      <c r="BF503" s="7">
        <f>IF(AND(AQ503=1,AM503="Non"),1,0)</f>
        <v/>
      </c>
      <c r="BG503" s="21">
        <f>IF(AND(BF503=1,Z503&lt;&gt;""),Z503,0)</f>
        <v/>
      </c>
      <c r="BH503" s="7">
        <f>IF(AND(BF503=1,AN503="Oui"),1,0)</f>
        <v/>
      </c>
      <c r="BI503" s="7">
        <f>IF(AS503=1,N503,"")</f>
        <v/>
      </c>
      <c r="BJ503" s="7">
        <f>IF(BF503=1,N503,"")</f>
        <v/>
      </c>
      <c r="BK503" s="7">
        <f>IF(BF503=1,M503,"")</f>
        <v/>
      </c>
      <c r="BL503" s="7">
        <f>IF(AR503=1,D503&amp;" | "&amp;J503,"")</f>
        <v/>
      </c>
      <c r="BM503" s="7">
        <f>IF(AND(AR503=1,AL503="Non"),D503,"")</f>
        <v/>
      </c>
      <c r="BN503" s="7">
        <f>IF(OR(AO503="",AO503="OK"),0,1)</f>
        <v/>
      </c>
    </row>
    <row r="504" ht="18" customHeight="1">
      <c r="A504" s="7" t="n"/>
      <c r="B504" s="7" t="n"/>
      <c r="C504" s="7" t="n"/>
      <c r="D504" s="7" t="n"/>
      <c r="E504" s="7" t="n"/>
      <c r="F504" s="7" t="n"/>
      <c r="G504" s="7" t="n"/>
      <c r="H504" s="7" t="n"/>
      <c r="I504" s="7" t="n"/>
      <c r="J504" s="7" t="n"/>
      <c r="K504" s="7" t="n"/>
      <c r="L504" s="7" t="n"/>
      <c r="M504" s="7" t="n"/>
      <c r="N504" s="7" t="n"/>
      <c r="O504" s="7" t="n"/>
      <c r="P504" s="7" t="n"/>
      <c r="Q504" s="7" t="n"/>
      <c r="R504" s="20" t="n"/>
      <c r="S504" s="16" t="n"/>
      <c r="T504" s="20" t="n"/>
      <c r="U504" s="20" t="n"/>
      <c r="V504" s="16" t="n"/>
      <c r="W504" s="16" t="n"/>
      <c r="X504" s="21" t="n"/>
      <c r="Y504" s="21" t="n"/>
      <c r="Z504" s="21" t="n"/>
      <c r="AA504" s="21" t="n"/>
      <c r="AB504" s="21" t="n"/>
      <c r="AC504" s="7" t="n"/>
      <c r="AD504" s="7" t="n"/>
      <c r="AE504" s="22" t="n"/>
      <c r="AF504" s="22" t="n"/>
      <c r="AG504" s="22" t="n"/>
      <c r="AH504" s="22">
        <f>IF(A504="","",SUM(AE504:AG504))</f>
        <v/>
      </c>
      <c r="AI504" s="21">
        <f>IF(AND(R504&lt;&gt;"",T504&lt;&gt;""),(T504-R504)*24,"")</f>
        <v/>
      </c>
      <c r="AJ504" s="21">
        <f>IF(AND(R504&lt;&gt;"",U504&lt;&gt;""),(U504-R504)*24,"")</f>
        <v/>
      </c>
      <c r="AK504" s="7">
        <f>IF(OR(AA504="",AI504=""),"",IF(AI504&lt;=AA504,"Oui","Non"))</f>
        <v/>
      </c>
      <c r="AL504" s="7">
        <f>IF(OR(AB504="",AJ504=""),"",IF(AJ504&lt;=AB504,"Oui","Non"))</f>
        <v/>
      </c>
      <c r="AM504" s="7">
        <f>IF(A504="","",IF(OR(N504="Réalisé",N504="Clôturé"),"Oui","Non"))</f>
        <v/>
      </c>
      <c r="AN504" s="7">
        <f>IF(AM504="","",IF(AND(AM504="Non",S504&lt;&gt;"",S504&lt;'Tableau de bord'!$C$7),"Oui","Non"))</f>
        <v/>
      </c>
      <c r="AO504" s="7">
        <f>IF(A504="","",IF(COUNTIF($A$5:$A$504,A504)&gt;1,"N° d’OT en double",IF(COUNTIF('Sites et équipements'!$D$5:$D$204,F504)=0,"Code installation inconnu",IF(OR(D504="",J504="",N504="",M504=""),"Champ obligatoire manquant",IF(AND(R504="",S504=""),"Date de demande ou planifiée manquante",IF(AND(AM504="Oui",V504=""),"Date de réalisation manquante",IF(AND(N504="Clôturé",W504=""),"Date de clôture manquante",IF(OR(AND(T504&lt;&gt;"",R504&lt;&gt;"",T504&lt;R504),AND(U504&lt;&gt;"",T504&lt;&gt;"",U504&lt;T504)),"Chronologie incohérente",IF(AND(Q504="Oui",U504=""),"Rétablissement non daté","OK")))))))))</f>
        <v/>
      </c>
      <c r="AP504" s="16">
        <f>IF(R504&lt;&gt;"",R504,IF(S504&lt;&gt;"",S504,""))</f>
        <v/>
      </c>
      <c r="AQ504" s="7">
        <f>IF(AND(A504&lt;&gt;"",OR('Tableau de bord'!$C$9="",D504='Tableau de bord'!$C$9),OR('Tableau de bord'!$C$10="",E504='Tableau de bord'!$C$10),OR('Tableau de bord'!$C$11="",G504='Tableau de bord'!$C$11),OR('Tableau de bord'!$C$12="",H504='Tableau de bord'!$C$12),OR('Tableau de bord'!$C$13="",J504='Tableau de bord'!$C$13),OR('Tableau de bord'!$C$14="",N504='Tableau de bord'!$C$14),OR('Tableau de bord'!$C$15="",M504='Tableau de bord'!$C$15),OR('Tableau de bord'!$C$16="",O504='Tableau de bord'!$C$16),OR('Tableau de bord'!$C$17="",AD504='Tableau de bord'!$C$17)),1,0)</f>
        <v/>
      </c>
      <c r="AR504" s="7">
        <f>IF(AND(A504&lt;&gt;"",AP504&lt;&gt;""),IF(AND(AP504&gt;='Tableau de bord'!$C$5,AP504&lt;'Tableau de bord'!$C$6+1),1,0),0)</f>
        <v/>
      </c>
      <c r="AS504" s="7">
        <f>IF(AND(AQ504=1,AR504=1),1,0)</f>
        <v/>
      </c>
      <c r="AT504" s="7">
        <f>IF(AND(AS504=1,J504="Corrective"),1,0)</f>
        <v/>
      </c>
      <c r="AU504" s="7">
        <f>IF(AND(AS504=1,J504="Préventive"),1,0)</f>
        <v/>
      </c>
      <c r="AV504" s="7">
        <f>IF(AND(AS504=1,Q504="Oui"),1,0)</f>
        <v/>
      </c>
      <c r="AW504" s="21">
        <f>IF(AND(AV504=1,AJ504&lt;&gt;""),AJ504,0)</f>
        <v/>
      </c>
      <c r="AX504" s="21">
        <f>IF(AND(AS504=1,Y504&lt;&gt;""),Y504,0)</f>
        <v/>
      </c>
      <c r="AY504" s="22">
        <f>IF(AND(AS504=1,AH504&lt;&gt;""),AH504,0)</f>
        <v/>
      </c>
      <c r="AZ504" s="22">
        <f>IF(AS504=1,SUM(AE504:AF504),0)</f>
        <v/>
      </c>
      <c r="BA504" s="22">
        <f>IF(AND(AS504=1,AC504="Hors forfait"),AY504,0)</f>
        <v/>
      </c>
      <c r="BB504" s="7">
        <f>IF(AND(AS504=1,AK504&lt;&gt;""),1,0)</f>
        <v/>
      </c>
      <c r="BC504" s="7">
        <f>IF(AND(BB504=1,AK504="Oui"),1,0)</f>
        <v/>
      </c>
      <c r="BD504" s="7">
        <f>IF(AND(AS504=1,AL504&lt;&gt;""),1,0)</f>
        <v/>
      </c>
      <c r="BE504" s="7">
        <f>IF(AND(BD504=1,AL504="Oui"),1,0)</f>
        <v/>
      </c>
      <c r="BF504" s="7">
        <f>IF(AND(AQ504=1,AM504="Non"),1,0)</f>
        <v/>
      </c>
      <c r="BG504" s="21">
        <f>IF(AND(BF504=1,Z504&lt;&gt;""),Z504,0)</f>
        <v/>
      </c>
      <c r="BH504" s="7">
        <f>IF(AND(BF504=1,AN504="Oui"),1,0)</f>
        <v/>
      </c>
      <c r="BI504" s="7">
        <f>IF(AS504=1,N504,"")</f>
        <v/>
      </c>
      <c r="BJ504" s="7">
        <f>IF(BF504=1,N504,"")</f>
        <v/>
      </c>
      <c r="BK504" s="7">
        <f>IF(BF504=1,M504,"")</f>
        <v/>
      </c>
      <c r="BL504" s="7">
        <f>IF(AR504=1,D504&amp;" | "&amp;J504,"")</f>
        <v/>
      </c>
      <c r="BM504" s="7">
        <f>IF(AND(AR504=1,AL504="Non"),D504,"")</f>
        <v/>
      </c>
      <c r="BN504" s="7">
        <f>IF(OR(AO504="",AO504="OK"),0,1)</f>
        <v/>
      </c>
    </row>
  </sheetData>
  <autoFilter ref="A4:BN504"/>
  <mergeCells count="2">
    <mergeCell ref="A1:BN1"/>
    <mergeCell ref="A2:BN2"/>
  </mergeCells>
  <conditionalFormatting sqref="AO5:AO504">
    <cfRule type="expression" priority="1" dxfId="0">
      <formula>AND(AO5&lt;&gt;"",AO5&lt;&gt;"OK")</formula>
    </cfRule>
  </conditionalFormatting>
  <conditionalFormatting sqref="AN5:AN504">
    <cfRule type="expression" priority="2" dxfId="0">
      <formula>AN5="Oui"</formula>
    </cfRule>
  </conditionalFormatting>
  <conditionalFormatting sqref="AK5:AL504">
    <cfRule type="expression" priority="3" dxfId="0">
      <formula>AK5="Non"</formula>
    </cfRule>
  </conditionalFormatting>
  <conditionalFormatting sqref="M5:M504">
    <cfRule type="expression" priority="4" dxfId="1">
      <formula>M5="Urgente"</formula>
    </cfRule>
  </conditionalFormatting>
  <dataValidations count="16">
    <dataValidation sqref="G5:G504" showDropDown="0" showInputMessage="0" showErrorMessage="1" allowBlank="1" errorTitle="Valeur hors liste" error="Choisissez une valeur de la liste (modifiable dans la feuille Mode d’emploi)." type="list">
      <formula1>='Mode d’emploi'!$C$6:$C$30</formula1>
    </dataValidation>
    <dataValidation sqref="H5:H504" showDropDown="0" showInputMessage="0" showErrorMessage="1" allowBlank="1" errorTitle="Valeur hors liste" error="Choisissez une valeur de la liste (modifiable dans la feuille Mode d’emploi)." type="list">
      <formula1>='Mode d’emploi'!$D$6:$D$30</formula1>
    </dataValidation>
    <dataValidation sqref="J5:J504" showDropDown="0" showInputMessage="0" showErrorMessage="1" allowBlank="1" errorTitle="Valeur hors liste" error="Choisissez une valeur de la liste (modifiable dans la feuille Mode d’emploi)." type="list">
      <formula1>='Mode d’emploi'!$E$6:$E$30</formula1>
    </dataValidation>
    <dataValidation sqref="K5:K504" showDropDown="0" showInputMessage="0" showErrorMessage="1" allowBlank="1" errorTitle="Valeur hors liste" error="Choisissez une valeur de la liste (modifiable dans la feuille Mode d’emploi)." type="list">
      <formula1>='Mode d’emploi'!$F$6:$F$30</formula1>
    </dataValidation>
    <dataValidation sqref="M5:M504" showDropDown="0" showInputMessage="0" showErrorMessage="1" allowBlank="1" errorTitle="Valeur hors liste" error="Choisissez une valeur de la liste (modifiable dans la feuille Mode d’emploi)." type="list">
      <formula1>='Mode d’emploi'!$G$6:$G$30</formula1>
    </dataValidation>
    <dataValidation sqref="N5:N504" showDropDown="0" showInputMessage="0" showErrorMessage="1" allowBlank="1" errorTitle="Valeur hors liste" error="Choisissez une valeur de la liste (modifiable dans la feuille Mode d’emploi)." type="list">
      <formula1>='Mode d’emploi'!$H$6:$H$30</formula1>
    </dataValidation>
    <dataValidation sqref="O5:O504" showDropDown="0" showInputMessage="0" showErrorMessage="1" allowBlank="1" errorTitle="Valeur hors liste" error="Choisissez une valeur de la liste (modifiable dans la feuille Mode d’emploi)." type="list">
      <formula1>='Mode d’emploi'!$N$6:$N$30</formula1>
    </dataValidation>
    <dataValidation sqref="P5:P504" showDropDown="0" showInputMessage="0" showErrorMessage="1" allowBlank="1" errorTitle="Valeur hors liste" error="Choisissez une valeur de la liste (modifiable dans la feuille Mode d’emploi)." type="list">
      <formula1>='Mode d’emploi'!$O$6:$O$30</formula1>
    </dataValidation>
    <dataValidation sqref="Q5:Q504" showDropDown="0" showInputMessage="0" showErrorMessage="1" allowBlank="1" errorTitle="Valeur hors liste" error="Choisissez une valeur de la liste (modifiable dans la feuille Mode d’emploi)." type="list">
      <formula1>='Mode d’emploi'!$K$6:$K$30</formula1>
    </dataValidation>
    <dataValidation sqref="AC5:AC504" showDropDown="0" showInputMessage="0" showErrorMessage="1" allowBlank="1" errorTitle="Valeur hors liste" error="Choisissez une valeur de la liste (modifiable dans la feuille Mode d’emploi)." type="list">
      <formula1>='Mode d’emploi'!$L$6:$L$30</formula1>
    </dataValidation>
    <dataValidation sqref="AD5:AD504" showDropDown="0" showInputMessage="0" showErrorMessage="1" allowBlank="1" errorTitle="Valeur hors liste" error="Choisissez une valeur de la liste (modifiable dans la feuille Mode d’emploi)." type="list">
      <formula1>='Mode d’emploi'!$M$6:$M$30</formula1>
    </dataValidation>
    <dataValidation sqref="D5:D504" showDropDown="0" showInputMessage="0" showErrorMessage="1" allowBlank="1" errorTitle="Valeur hors liste" error="Choisissez une valeur de la liste (modifiable dans la feuille Mode d’emploi)." type="list">
      <formula1>='Sites et équipements'!$A$5:$A$204</formula1>
    </dataValidation>
    <dataValidation sqref="E5:E504" showDropDown="0" showInputMessage="0" showErrorMessage="1" allowBlank="1" errorTitle="Valeur hors liste" error="Choisissez une valeur de la liste (modifiable dans la feuille Mode d’emploi)." type="list">
      <formula1>='Sites et équipements'!$B$5:$B$204</formula1>
    </dataValidation>
    <dataValidation sqref="F5:F504" showDropDown="0" showInputMessage="0" showErrorMessage="1" allowBlank="1" errorTitle="Valeur hors liste" error="Choisissez une valeur de la liste (modifiable dans la feuille Mode d’emploi)." type="list">
      <formula1>='Sites et équipements'!$D$5:$D$204</formula1>
    </dataValidation>
    <dataValidation sqref="L5:L504" showDropDown="0" showInputMessage="0" showErrorMessage="1" allowBlank="1" error="Niveau de maintenance de 1 à 5 (NF X 60-000)." type="whole" operator="between">
      <formula1>1</formula1>
      <formula2>5</formula2>
    </dataValidation>
    <dataValidation sqref="X5:X504 Y5:Y504 Z5:Z504 AA5:AA504 AB5:AB504 AE5:AE504 AF5:AF504 AG5:AG504" showDropDown="0" showInputMessage="0" showErrorMessage="1" allowBlank="1" error="Saisissez une valeur positive (heures ou euros HT)." type="decimal" operator="greaterThanOrEqual">
      <formula1>0</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B1:J75"/>
  <sheetViews>
    <sheetView showGridLines="0" workbookViewId="0">
      <pane ySplit="3" topLeftCell="A4" activePane="bottomLeft" state="frozen"/>
      <selection pane="bottomLeft" activeCell="A1" sqref="A1"/>
    </sheetView>
  </sheetViews>
  <sheetFormatPr baseColWidth="8" defaultRowHeight="15"/>
  <cols>
    <col width="2" customWidth="1" min="1" max="1"/>
    <col width="34" customWidth="1" min="2" max="2"/>
    <col width="22" customWidth="1" min="3" max="3"/>
    <col width="2" customWidth="1" min="4" max="4"/>
    <col width="40" customWidth="1" min="5" max="5"/>
    <col width="14" customWidth="1" min="6" max="6"/>
    <col width="12" customWidth="1" min="7" max="7"/>
    <col width="44" customWidth="1" min="8" max="8"/>
    <col width="50" customWidth="1" min="9" max="9"/>
    <col width="14" customWidth="1" min="10" max="10"/>
  </cols>
  <sheetData>
    <row r="1" ht="24" customHeight="1">
      <c r="B1" s="1" t="inlineStr">
        <is>
          <t>harmony.  par Depanneo  —  Tableau de bord de maintenance</t>
        </is>
      </c>
    </row>
    <row r="2" ht="26" customHeight="1">
      <c r="B2" s="10" t="inlineStr">
        <is>
          <t>Synthèse calculée à partir des feuilles Sites et équipements, Planning préventif et Interventions. Réglez la période et les filtres, puis exportez cette feuille en PDF.  Modèle fourni à titre indicatif, à adapter et à faire valider avant usage.</t>
        </is>
      </c>
    </row>
    <row r="4">
      <c r="B4" s="6" t="inlineStr">
        <is>
          <t>Période et filtres</t>
        </is>
      </c>
      <c r="C4" s="6" t="inlineStr">
        <is>
          <t>Valeur</t>
        </is>
      </c>
      <c r="E4" s="6" t="inlineStr">
        <is>
          <t>Indicateur</t>
        </is>
      </c>
      <c r="F4" s="6" t="inlineStr">
        <is>
          <t>Valeur</t>
        </is>
      </c>
      <c r="G4" s="6" t="inlineStr">
        <is>
          <t>Unité</t>
        </is>
      </c>
      <c r="H4" s="6" t="inlineStr">
        <is>
          <t>Mode de calcul</t>
        </is>
      </c>
      <c r="I4" s="6" t="inlineStr">
        <is>
          <t>Lecture et action</t>
        </is>
      </c>
    </row>
    <row r="5">
      <c r="B5" s="23" t="inlineStr">
        <is>
          <t>Début de période *</t>
        </is>
      </c>
      <c r="C5" s="24" t="n">
        <v>46204</v>
      </c>
      <c r="E5" s="25" t="inlineStr">
        <is>
          <t>DÉCIDEUR — disponibilité, coûts, risques</t>
        </is>
      </c>
    </row>
    <row r="6" ht="28" customHeight="1">
      <c r="B6" s="23" t="inlineStr">
        <is>
          <t>Fin de période *</t>
        </is>
      </c>
      <c r="C6" s="24" t="n">
        <v>46295</v>
      </c>
      <c r="E6" s="23" t="inlineStr">
        <is>
          <t>Installations dans le périmètre</t>
        </is>
      </c>
      <c r="F6" s="26">
        <f>SUM('Sites et équipements'!$O$5:$O$204)</f>
        <v/>
      </c>
      <c r="G6" s="27" t="inlineStr">
        <is>
          <t>nb</t>
        </is>
      </c>
      <c r="H6" s="23" t="inlineStr">
        <is>
          <t>Installations du référentiel retenues par les filtres</t>
        </is>
      </c>
      <c r="I6" s="23" t="inlineStr"/>
    </row>
    <row r="7" ht="18" customHeight="1">
      <c r="B7" s="23" t="inlineStr">
        <is>
          <t>Date d’arrêté de la situation *</t>
        </is>
      </c>
      <c r="C7" s="24" t="n">
        <v>46295</v>
      </c>
      <c r="E7" s="23" t="inlineStr">
        <is>
          <t>Durée totale observée</t>
        </is>
      </c>
      <c r="F7" s="26">
        <f>IF(C8="","",C8*F6)</f>
        <v/>
      </c>
      <c r="G7" s="27" t="inlineStr">
        <is>
          <t>h</t>
        </is>
      </c>
      <c r="H7" s="23" t="inlineStr">
        <is>
          <t>Temps requis × nombre d’installations</t>
        </is>
      </c>
      <c r="I7" s="23" t="inlineStr"/>
    </row>
    <row r="8" ht="28" customHeight="1">
      <c r="B8" s="23" t="inlineStr">
        <is>
          <t>Temps requis par installation sur la période (h)</t>
        </is>
      </c>
      <c r="C8" s="28">
        <f>IF(AND(C5&lt;&gt;"",C6&lt;&gt;""),(C6-C5+1)*24,"")</f>
        <v/>
      </c>
      <c r="E8" s="23" t="inlineStr">
        <is>
          <t>Durée d’arrêt cumulée</t>
        </is>
      </c>
      <c r="F8" s="29">
        <f>SUM('Interventions'!$AX$5:$AX$504)</f>
        <v/>
      </c>
      <c r="G8" s="27" t="inlineStr">
        <is>
          <t>h</t>
        </is>
      </c>
      <c r="H8" s="23" t="inlineStr">
        <is>
          <t>Somme des durées d’arrêt des interventions retenues</t>
        </is>
      </c>
      <c r="I8" s="23" t="inlineStr"/>
    </row>
    <row r="9" ht="28" customHeight="1">
      <c r="B9" s="23" t="inlineStr">
        <is>
          <t>Site</t>
        </is>
      </c>
      <c r="C9" s="30" t="n"/>
      <c r="E9" s="23" t="inlineStr">
        <is>
          <t>Disponibilité</t>
        </is>
      </c>
      <c r="F9" s="31">
        <f>IF(OR(F7="",F7=0),"",(F7-F8)/F7)</f>
        <v/>
      </c>
      <c r="G9" s="27" t="inlineStr">
        <is>
          <t>%</t>
        </is>
      </c>
      <c r="H9" s="23" t="inlineStr">
        <is>
          <t>Durée de fonctionnement ÷ durée totale observée × 100</t>
        </is>
      </c>
      <c r="I9" s="23" t="inlineStr">
        <is>
          <t>Une baisse appelle une analyse par site ou par installation.</t>
        </is>
      </c>
    </row>
    <row r="10" ht="28" customHeight="1">
      <c r="B10" s="23" t="inlineStr">
        <is>
          <t>Bâtiment</t>
        </is>
      </c>
      <c r="C10" s="30" t="n"/>
      <c r="E10" s="23" t="inlineStr">
        <is>
          <t>Coût total</t>
        </is>
      </c>
      <c r="F10" s="32">
        <f>SUM('Interventions'!$AY$5:$AY$504)</f>
        <v/>
      </c>
      <c r="G10" s="27" t="inlineStr">
        <is>
          <t>€ HT</t>
        </is>
      </c>
      <c r="H10" s="23" t="inlineStr">
        <is>
          <t>Somme des coûts totaux des interventions retenues</t>
        </is>
      </c>
      <c r="I10" s="23" t="inlineStr"/>
    </row>
    <row r="11" ht="28" customHeight="1">
      <c r="B11" s="23" t="inlineStr">
        <is>
          <t>Lot technique</t>
        </is>
      </c>
      <c r="C11" s="30" t="n"/>
      <c r="E11" s="23" t="inlineStr">
        <is>
          <t>dont pièces, fournitures et consommables</t>
        </is>
      </c>
      <c r="F11" s="32">
        <f>SUM('Interventions'!$AZ$5:$AZ$504)</f>
        <v/>
      </c>
      <c r="G11" s="27" t="inlineStr">
        <is>
          <t>€ HT</t>
        </is>
      </c>
      <c r="H11" s="23" t="inlineStr">
        <is>
          <t>Somme des montants pièces, fournitures et consommables</t>
        </is>
      </c>
      <c r="I11" s="23" t="inlineStr"/>
    </row>
    <row r="12" ht="28" customHeight="1">
      <c r="B12" s="23" t="inlineStr">
        <is>
          <t>Criticité</t>
        </is>
      </c>
      <c r="C12" s="30" t="n"/>
      <c r="E12" s="23" t="inlineStr">
        <is>
          <t>dont opérations hors forfait</t>
        </is>
      </c>
      <c r="F12" s="32">
        <f>SUM('Interventions'!$BA$5:$BA$504)</f>
        <v/>
      </c>
      <c r="G12" s="27" t="inlineStr">
        <is>
          <t>€ HT</t>
        </is>
      </c>
      <c r="H12" s="23" t="inlineStr">
        <is>
          <t>Coûts des interventions « Hors forfait »</t>
        </is>
      </c>
      <c r="I12" s="23" t="inlineStr">
        <is>
          <t>Évite d’imputer au contrat des montants hors périmètre.</t>
        </is>
      </c>
    </row>
    <row r="13" ht="28" customHeight="1">
      <c r="B13" s="23" t="inlineStr">
        <is>
          <t>Type de maintenance (préventive ou corrective)</t>
        </is>
      </c>
      <c r="C13" s="30" t="n"/>
      <c r="E13" s="23" t="inlineStr">
        <is>
          <t>Surface du périmètre</t>
        </is>
      </c>
      <c r="F13" s="26">
        <f>SUM('Sites et équipements'!$P$5:$P$204)</f>
        <v/>
      </c>
      <c r="G13" s="27" t="inlineStr">
        <is>
          <t>m²</t>
        </is>
      </c>
      <c r="H13" s="23" t="inlineStr">
        <is>
          <t>Surface de chaque bâtiment retenu, comptée une fois</t>
        </is>
      </c>
      <c r="I13" s="23" t="inlineStr"/>
    </row>
    <row r="14" ht="18" customHeight="1">
      <c r="B14" s="23" t="inlineStr">
        <is>
          <t>Statut (interventions)</t>
        </is>
      </c>
      <c r="C14" s="30" t="n"/>
      <c r="E14" s="23" t="inlineStr">
        <is>
          <t>Coût au mètre carré</t>
        </is>
      </c>
      <c r="F14" s="33">
        <f>IF(OR(F13="",F13=0),"",F10/F13)</f>
        <v/>
      </c>
      <c r="G14" s="27" t="inlineStr">
        <is>
          <t>€ HT/m²</t>
        </is>
      </c>
      <c r="H14" s="23" t="inlineStr">
        <is>
          <t>Coût total ÷ surface du périmètre</t>
        </is>
      </c>
      <c r="I14" s="23" t="inlineStr">
        <is>
          <t>Compare des sites de tailles différentes.</t>
        </is>
      </c>
    </row>
    <row r="15" ht="28" customHeight="1">
      <c r="B15" s="23" t="inlineStr">
        <is>
          <t>Priorité (interventions)</t>
        </is>
      </c>
      <c r="C15" s="30" t="n"/>
      <c r="E15" s="23" t="inlineStr">
        <is>
          <t>Échéances réglementaires en retard</t>
        </is>
      </c>
      <c r="F15" s="26">
        <f>SUM('Planning préventif'!$AB$5:$AB$304)</f>
        <v/>
      </c>
      <c r="G15" s="27" t="inlineStr">
        <is>
          <t>nb</t>
        </is>
      </c>
      <c r="H15" s="23" t="inlineStr">
        <is>
          <t>Échéances préventives « Obligation réglementaire = Oui » dépassées à la date d’arrêté</t>
        </is>
      </c>
      <c r="I15" s="23" t="inlineStr">
        <is>
          <t>Contrôler l’échéance et planifier la vérification sans délai.</t>
        </is>
      </c>
    </row>
    <row r="16">
      <c r="B16" s="23" t="inlineStr">
        <is>
          <t>Prestataire</t>
        </is>
      </c>
      <c r="C16" s="30" t="n"/>
      <c r="E16" s="25" t="inlineStr">
        <is>
          <t>RESPONSABLE MAINTENANCE — planning, retards, charge, défaillances</t>
        </is>
      </c>
    </row>
    <row r="17" ht="18" customHeight="1">
      <c r="B17" s="23" t="inlineStr">
        <is>
          <t>Prestation contractuelle (P2 ou P3)</t>
        </is>
      </c>
      <c r="C17" s="30" t="n"/>
      <c r="E17" s="23" t="inlineStr">
        <is>
          <t>Échéances préventives planifiées sur la période</t>
        </is>
      </c>
      <c r="F17" s="26">
        <f>SUM('Planning préventif'!$Y$5:$Y$304)</f>
        <v/>
      </c>
      <c r="G17" s="27" t="inlineStr">
        <is>
          <t>nb</t>
        </is>
      </c>
      <c r="H17" s="23" t="inlineStr">
        <is>
          <t>Échéances du planning comprises dans la période</t>
        </is>
      </c>
      <c r="I17" s="23" t="inlineStr"/>
    </row>
    <row r="18" ht="28" customHeight="1">
      <c r="B18" s="34" t="inlineStr">
        <is>
          <t>* Obligatoire. Laissez un filtre vide pour inclure toutes les valeurs. Le temps requis vaut par défaut 24 h × nombre de jours ; remplacez-le par la durée d’ouverture requise si besoin.</t>
        </is>
      </c>
      <c r="E18" s="23" t="inlineStr">
        <is>
          <t>Échéances préventives réalisées</t>
        </is>
      </c>
      <c r="F18" s="26">
        <f>SUM('Planning préventif'!$Z$5:$Z$304)</f>
        <v/>
      </c>
      <c r="G18" s="27" t="inlineStr">
        <is>
          <t>nb</t>
        </is>
      </c>
      <c r="H18" s="23" t="inlineStr">
        <is>
          <t>Échéances de la période ayant une date de réalisation</t>
        </is>
      </c>
      <c r="I18" s="23" t="inlineStr"/>
    </row>
    <row r="19" ht="28" customHeight="1">
      <c r="E19" s="23" t="inlineStr">
        <is>
          <t>Réalisation du préventif</t>
        </is>
      </c>
      <c r="F19" s="31">
        <f>IF(OR(F17="",F17=0),"",F18/F17)</f>
        <v/>
      </c>
      <c r="G19" s="27" t="inlineStr">
        <is>
          <t>%</t>
        </is>
      </c>
      <c r="H19" s="23" t="inlineStr">
        <is>
          <t>Ordres préventifs réalisés ÷ ordres préventifs planifiés × 100</t>
        </is>
      </c>
      <c r="I19" s="23" t="inlineStr">
        <is>
          <t>Une dérive conduit à revoir les priorités ou les ressources.</t>
        </is>
      </c>
    </row>
    <row r="20" ht="28" customHeight="1">
      <c r="E20" s="23" t="inlineStr">
        <is>
          <t>Échéances préventives en retard</t>
        </is>
      </c>
      <c r="F20" s="26">
        <f>SUM('Planning préventif'!$AA$5:$AA$304)</f>
        <v/>
      </c>
      <c r="G20" s="27" t="inlineStr">
        <is>
          <t>nb</t>
        </is>
      </c>
      <c r="H20" s="23" t="inlineStr">
        <is>
          <t>Échéances dépassées et non réalisées à la date d’arrêté</t>
        </is>
      </c>
      <c r="I20" s="23" t="inlineStr"/>
    </row>
    <row r="21" ht="18" customHeight="1">
      <c r="E21" s="23" t="inlineStr">
        <is>
          <t>Demandes correctives sur la période</t>
        </is>
      </c>
      <c r="F21" s="26">
        <f>SUM('Interventions'!$AT$5:$AT$504)</f>
        <v/>
      </c>
      <c r="G21" s="27" t="inlineStr">
        <is>
          <t>nb</t>
        </is>
      </c>
      <c r="H21" s="23" t="inlineStr">
        <is>
          <t>Interventions de nature corrective retenues</t>
        </is>
      </c>
      <c r="I21" s="23" t="inlineStr"/>
    </row>
    <row r="22" ht="18" customHeight="1">
      <c r="B22" s="6" t="inlineStr">
        <is>
          <t>Interventions par statut (période)</t>
        </is>
      </c>
      <c r="C22" s="6" t="inlineStr">
        <is>
          <t>Nombre</t>
        </is>
      </c>
      <c r="E22" s="23" t="inlineStr">
        <is>
          <t>Interventions préventives sur la période</t>
        </is>
      </c>
      <c r="F22" s="26">
        <f>SUM('Interventions'!$AU$5:$AU$504)</f>
        <v/>
      </c>
      <c r="G22" s="27" t="inlineStr">
        <is>
          <t>nb</t>
        </is>
      </c>
      <c r="H22" s="23" t="inlineStr">
        <is>
          <t>Interventions de nature préventive retenues</t>
        </is>
      </c>
      <c r="I22" s="23" t="inlineStr"/>
    </row>
    <row r="23" ht="28" customHeight="1">
      <c r="B23" s="35" t="inlineStr">
        <is>
          <t>Demandé</t>
        </is>
      </c>
      <c r="C23" s="36">
        <f>COUNTIF('Interventions'!$BI$5:$BI$504,"Demandé")</f>
        <v/>
      </c>
      <c r="E23" s="23" t="inlineStr">
        <is>
          <t>Ratio correctif / préventif</t>
        </is>
      </c>
      <c r="F23" s="37">
        <f>IF(OR(F22="",F22=0),"",F21/F22)</f>
        <v/>
      </c>
      <c r="G23" s="27" t="inlineStr">
        <is>
          <t>ratio</t>
        </is>
      </c>
      <c r="H23" s="23" t="inlineStr">
        <is>
          <t>Volume correctif ÷ volume préventif</t>
        </is>
      </c>
      <c r="I23" s="23" t="inlineStr">
        <is>
          <t>Met en évidence un déséquilibre de la maintenance.</t>
        </is>
      </c>
    </row>
    <row r="24" ht="18" customHeight="1">
      <c r="B24" s="35" t="inlineStr">
        <is>
          <t>Planifié</t>
        </is>
      </c>
      <c r="C24" s="36">
        <f>COUNTIF('Interventions'!$BI$5:$BI$504,"Planifié")</f>
        <v/>
      </c>
      <c r="E24" s="23" t="inlineStr">
        <is>
          <t>Demandes correctives pour 1 000 m²</t>
        </is>
      </c>
      <c r="F24" s="37">
        <f>IF(OR(F13="",F13=0),"",F21/F13*1000)</f>
        <v/>
      </c>
      <c r="G24" s="27" t="inlineStr">
        <is>
          <t>nb</t>
        </is>
      </c>
      <c r="H24" s="23" t="inlineStr">
        <is>
          <t>Demandes correctives ÷ surface × 1 000</t>
        </is>
      </c>
      <c r="I24" s="23" t="inlineStr"/>
    </row>
    <row r="25" ht="28" customHeight="1">
      <c r="B25" s="35" t="inlineStr">
        <is>
          <t>En cours</t>
        </is>
      </c>
      <c r="C25" s="36">
        <f>COUNTIF('Interventions'!$BI$5:$BI$504,"En cours")</f>
        <v/>
      </c>
      <c r="E25" s="23" t="inlineStr">
        <is>
          <t>Défaillances sur la période</t>
        </is>
      </c>
      <c r="F25" s="26">
        <f>SUM('Interventions'!$AV$5:$AV$504)</f>
        <v/>
      </c>
      <c r="G25" s="27" t="inlineStr">
        <is>
          <t>nb</t>
        </is>
      </c>
      <c r="H25" s="23" t="inlineStr">
        <is>
          <t>Interventions retenues marquées « Défaillance = Oui »</t>
        </is>
      </c>
      <c r="I25" s="23" t="inlineStr"/>
    </row>
    <row r="26" ht="28" customHeight="1">
      <c r="B26" s="35" t="inlineStr">
        <is>
          <t>En attente de pièce</t>
        </is>
      </c>
      <c r="C26" s="36">
        <f>COUNTIF('Interventions'!$BI$5:$BI$504,"En attente de pièce")</f>
        <v/>
      </c>
      <c r="E26" s="23" t="inlineStr">
        <is>
          <t>MTBF</t>
        </is>
      </c>
      <c r="F26" s="26">
        <f>IF(OR(F25="",F25=0,F7=""),"",(F7-F8)/F25)</f>
        <v/>
      </c>
      <c r="G26" s="27" t="inlineStr">
        <is>
          <t>h</t>
        </is>
      </c>
      <c r="H26" s="23" t="inlineStr">
        <is>
          <t>Durée totale de fonctionnement ÷ nombre de défaillances</t>
        </is>
      </c>
      <c r="I26" s="23" t="inlineStr">
        <is>
          <t>Peu significatif si les défaillances sont rares.</t>
        </is>
      </c>
    </row>
    <row r="27" ht="28" customHeight="1">
      <c r="B27" s="35" t="inlineStr">
        <is>
          <t>Réalisé</t>
        </is>
      </c>
      <c r="C27" s="36">
        <f>COUNTIF('Interventions'!$BI$5:$BI$504,"Réalisé")</f>
        <v/>
      </c>
      <c r="E27" s="23" t="inlineStr">
        <is>
          <t>MTTR</t>
        </is>
      </c>
      <c r="F27" s="29">
        <f>IF(OR(F25="",F25=0),"",SUM('Interventions'!$AW$5:$AW$504)/F25)</f>
        <v/>
      </c>
      <c r="G27" s="27" t="inlineStr">
        <is>
          <t>h</t>
        </is>
      </c>
      <c r="H27" s="23" t="inlineStr">
        <is>
          <t>Durée totale de rétablissement ÷ nombre de défaillances</t>
        </is>
      </c>
      <c r="I27" s="23" t="inlineStr"/>
    </row>
    <row r="28" ht="28" customHeight="1">
      <c r="B28" s="35" t="inlineStr">
        <is>
          <t>Clôturé</t>
        </is>
      </c>
      <c r="C28" s="36">
        <f>COUNTIF('Interventions'!$BI$5:$BI$504,"Clôturé")</f>
        <v/>
      </c>
      <c r="E28" s="23" t="inlineStr">
        <is>
          <t>Respect de la GTI</t>
        </is>
      </c>
      <c r="F28" s="31">
        <f>IF(SUM('Interventions'!$BB$5:$BB$504)=0,"",SUM('Interventions'!$BC$5:$BC$504)/SUM('Interventions'!$BB$5:$BB$504))</f>
        <v/>
      </c>
      <c r="G28" s="27" t="inlineStr">
        <is>
          <t>%</t>
        </is>
      </c>
      <c r="H28" s="23" t="inlineStr">
        <is>
          <t>Ordres pris en charge dans le délai ÷ ordres avec GTI × 100</t>
        </is>
      </c>
      <c r="I28" s="23" t="inlineStr">
        <is>
          <t>Vérifie l’engagement de prise en charge.</t>
        </is>
      </c>
    </row>
    <row r="29" ht="28" customHeight="1">
      <c r="E29" s="23" t="inlineStr">
        <is>
          <t>Respect de la GTR</t>
        </is>
      </c>
      <c r="F29" s="31">
        <f>IF(SUM('Interventions'!$BD$5:$BD$504)=0,"",SUM('Interventions'!$BE$5:$BE$504)/SUM('Interventions'!$BD$5:$BD$504))</f>
        <v/>
      </c>
      <c r="G29" s="27" t="inlineStr">
        <is>
          <t>%</t>
        </is>
      </c>
      <c r="H29" s="23" t="inlineStr">
        <is>
          <t>Ordres rétablis dans le délai ÷ ordres avec GTR × 100</t>
        </is>
      </c>
      <c r="I29" s="23" t="inlineStr">
        <is>
          <t>Vérifie l’engagement de rétablissement.</t>
        </is>
      </c>
    </row>
    <row r="30" ht="28" customHeight="1">
      <c r="E30" s="23" t="inlineStr">
        <is>
          <t>Ordres de travail ouverts</t>
        </is>
      </c>
      <c r="F30" s="26">
        <f>SUM('Interventions'!$BF$5:$BF$504)</f>
        <v/>
      </c>
      <c r="G30" s="27" t="inlineStr">
        <is>
          <t>nb</t>
        </is>
      </c>
      <c r="H30" s="23" t="inlineStr">
        <is>
          <t>Ordres non soldés (hors Réalisé et Clôturé), toutes dates</t>
        </is>
      </c>
      <c r="I30" s="23" t="inlineStr"/>
    </row>
    <row r="31" ht="18" customHeight="1">
      <c r="E31" s="23" t="inlineStr">
        <is>
          <t>Charge en attente</t>
        </is>
      </c>
      <c r="F31" s="29">
        <f>SUM('Interventions'!$BG$5:$BG$504)</f>
        <v/>
      </c>
      <c r="G31" s="27" t="inlineStr">
        <is>
          <t>h</t>
        </is>
      </c>
      <c r="H31" s="23" t="inlineStr">
        <is>
          <t>Somme des charges estimées des ordres non soldés</t>
        </is>
      </c>
      <c r="I31" s="23" t="inlineStr"/>
    </row>
    <row r="32" ht="28" customHeight="1">
      <c r="E32" s="23" t="inlineStr">
        <is>
          <t>Ordres en retard</t>
        </is>
      </c>
      <c r="F32" s="26">
        <f>SUM('Interventions'!$BH$5:$BH$504)</f>
        <v/>
      </c>
      <c r="G32" s="27" t="inlineStr">
        <is>
          <t>nb</t>
        </is>
      </c>
      <c r="H32" s="23" t="inlineStr">
        <is>
          <t>Ordres non soldés dont la date planifiée est dépassée</t>
        </is>
      </c>
      <c r="I32" s="23" t="inlineStr">
        <is>
          <t>Revoir l’affectation ou relancer le prestataire.</t>
        </is>
      </c>
    </row>
    <row r="33">
      <c r="E33" s="25" t="inlineStr">
        <is>
          <t>OPÉRATIONNEL — ordres ouverts par priorité et par statut</t>
        </is>
      </c>
    </row>
    <row r="34" ht="18" customHeight="1">
      <c r="E34" s="23" t="inlineStr">
        <is>
          <t>Ordres ouverts — priorité urgente</t>
        </is>
      </c>
      <c r="F34" s="26">
        <f>COUNTIF('Interventions'!$BK$5:$BK$504,"Urgente")</f>
        <v/>
      </c>
      <c r="G34" s="27" t="inlineStr">
        <is>
          <t>nb</t>
        </is>
      </c>
      <c r="H34" s="23" t="inlineStr">
        <is>
          <t>Ordres non soldés de cette priorité</t>
        </is>
      </c>
      <c r="I34" s="23" t="inlineStr"/>
    </row>
    <row r="35" ht="18" customHeight="1">
      <c r="E35" s="23" t="inlineStr">
        <is>
          <t>Ordres ouverts — priorité haute</t>
        </is>
      </c>
      <c r="F35" s="26">
        <f>COUNTIF('Interventions'!$BK$5:$BK$504,"Haute")</f>
        <v/>
      </c>
      <c r="G35" s="27" t="inlineStr">
        <is>
          <t>nb</t>
        </is>
      </c>
      <c r="H35" s="23" t="inlineStr">
        <is>
          <t>Ordres non soldés de cette priorité</t>
        </is>
      </c>
      <c r="I35" s="23" t="inlineStr"/>
    </row>
    <row r="36" ht="18" customHeight="1">
      <c r="E36" s="23" t="inlineStr">
        <is>
          <t>Ordres ouverts — priorité normale</t>
        </is>
      </c>
      <c r="F36" s="26">
        <f>COUNTIF('Interventions'!$BK$5:$BK$504,"Normale")</f>
        <v/>
      </c>
      <c r="G36" s="27" t="inlineStr">
        <is>
          <t>nb</t>
        </is>
      </c>
      <c r="H36" s="23" t="inlineStr">
        <is>
          <t>Ordres non soldés de cette priorité</t>
        </is>
      </c>
      <c r="I36" s="23" t="inlineStr"/>
    </row>
    <row r="37" ht="18" customHeight="1">
      <c r="E37" s="23" t="inlineStr">
        <is>
          <t>Ordres ouverts — priorité basse</t>
        </is>
      </c>
      <c r="F37" s="26">
        <f>COUNTIF('Interventions'!$BK$5:$BK$504,"Basse")</f>
        <v/>
      </c>
      <c r="G37" s="27" t="inlineStr">
        <is>
          <t>nb</t>
        </is>
      </c>
      <c r="H37" s="23" t="inlineStr">
        <is>
          <t>Ordres non soldés de cette priorité</t>
        </is>
      </c>
      <c r="I37" s="23" t="inlineStr"/>
    </row>
    <row r="38" ht="18" customHeight="1">
      <c r="E38" s="23" t="inlineStr">
        <is>
          <t>Ordres ouverts — demandé</t>
        </is>
      </c>
      <c r="F38" s="26">
        <f>COUNTIF('Interventions'!$BJ$5:$BJ$504,"Demandé")</f>
        <v/>
      </c>
      <c r="G38" s="27" t="inlineStr">
        <is>
          <t>nb</t>
        </is>
      </c>
      <c r="H38" s="23" t="inlineStr">
        <is>
          <t>Ordres non soldés à ce statut</t>
        </is>
      </c>
      <c r="I38" s="23" t="inlineStr"/>
    </row>
    <row r="39" ht="18" customHeight="1">
      <c r="E39" s="23" t="inlineStr">
        <is>
          <t>Ordres ouverts — planifié</t>
        </is>
      </c>
      <c r="F39" s="26">
        <f>COUNTIF('Interventions'!$BJ$5:$BJ$504,"Planifié")</f>
        <v/>
      </c>
      <c r="G39" s="27" t="inlineStr">
        <is>
          <t>nb</t>
        </is>
      </c>
      <c r="H39" s="23" t="inlineStr">
        <is>
          <t>Ordres non soldés à ce statut</t>
        </is>
      </c>
      <c r="I39" s="23" t="inlineStr"/>
    </row>
    <row r="40" ht="18" customHeight="1">
      <c r="E40" s="23" t="inlineStr">
        <is>
          <t>Ordres ouverts — en cours</t>
        </is>
      </c>
      <c r="F40" s="26">
        <f>COUNTIF('Interventions'!$BJ$5:$BJ$504,"En cours")</f>
        <v/>
      </c>
      <c r="G40" s="27" t="inlineStr">
        <is>
          <t>nb</t>
        </is>
      </c>
      <c r="H40" s="23" t="inlineStr">
        <is>
          <t>Ordres non soldés à ce statut</t>
        </is>
      </c>
      <c r="I40" s="23" t="inlineStr"/>
    </row>
    <row r="41" ht="18" customHeight="1">
      <c r="E41" s="23" t="inlineStr">
        <is>
          <t>Ordres ouverts — en attente de pièce</t>
        </is>
      </c>
      <c r="F41" s="26">
        <f>COUNTIF('Interventions'!$BJ$5:$BJ$504,"En attente de pièce")</f>
        <v/>
      </c>
      <c r="G41" s="27" t="inlineStr">
        <is>
          <t>nb</t>
        </is>
      </c>
      <c r="H41" s="23" t="inlineStr">
        <is>
          <t>Ordres non soldés à ce statut</t>
        </is>
      </c>
      <c r="I41" s="23" t="inlineStr"/>
    </row>
    <row r="42">
      <c r="E42" s="25" t="inlineStr">
        <is>
          <t>CONTRÔLES — à solder avant diffusion</t>
        </is>
      </c>
    </row>
    <row r="43" ht="18" customHeight="1">
      <c r="E43" s="23" t="inlineStr">
        <is>
          <t>Lignes en anomalie — Sites et équipements</t>
        </is>
      </c>
      <c r="F43" s="26">
        <f>SUM('Sites et équipements'!$Q$5:$Q$204)</f>
        <v/>
      </c>
      <c r="G43" s="27" t="inlineStr">
        <is>
          <t>nb</t>
        </is>
      </c>
      <c r="H43" s="23" t="inlineStr">
        <is>
          <t>Colonne Contrôle différente de « OK »</t>
        </is>
      </c>
      <c r="I43" s="23" t="inlineStr"/>
    </row>
    <row r="44" ht="18" customHeight="1">
      <c r="E44" s="23" t="inlineStr">
        <is>
          <t>Lignes en anomalie — Planning préventif</t>
        </is>
      </c>
      <c r="F44" s="26">
        <f>SUM('Planning préventif'!$AF$5:$AF$304)</f>
        <v/>
      </c>
      <c r="G44" s="27" t="inlineStr">
        <is>
          <t>nb</t>
        </is>
      </c>
      <c r="H44" s="23" t="inlineStr">
        <is>
          <t>Colonne Contrôle différente de « OK »</t>
        </is>
      </c>
      <c r="I44" s="23" t="inlineStr"/>
    </row>
    <row r="45" ht="28" customHeight="1">
      <c r="E45" s="23" t="inlineStr">
        <is>
          <t>Lignes en anomalie — Interventions</t>
        </is>
      </c>
      <c r="F45" s="26">
        <f>SUM('Interventions'!$BN$5:$BN$504)</f>
        <v/>
      </c>
      <c r="G45" s="27" t="inlineStr">
        <is>
          <t>nb</t>
        </is>
      </c>
      <c r="H45" s="23" t="inlineStr">
        <is>
          <t>Colonne Contrôle différente de « OK »</t>
        </is>
      </c>
      <c r="I45" s="23" t="inlineStr">
        <is>
          <t>Une formule correcte ne compense pas une saisie incomplète.</t>
        </is>
      </c>
    </row>
    <row r="47">
      <c r="B47" s="4" t="inlineStr">
        <is>
          <t>COMPARAISON DES SITES — période sélectionnée uniquement (les autres filtres ne s’appliquent pas)</t>
        </is>
      </c>
    </row>
    <row r="48" ht="32" customHeight="1">
      <c r="B48" s="6" t="inlineStr">
        <is>
          <t>Site (à choisir)</t>
        </is>
      </c>
      <c r="C48" s="6" t="inlineStr">
        <is>
          <t>Demandes correctives</t>
        </is>
      </c>
      <c r="D48" s="6" t="inlineStr">
        <is>
          <t>Interventions préventives</t>
        </is>
      </c>
      <c r="E48" s="6" t="inlineStr">
        <is>
          <t>Ratio correctif / préventif</t>
        </is>
      </c>
      <c r="F48" s="6" t="inlineStr">
        <is>
          <t>Échéances planifiées</t>
        </is>
      </c>
      <c r="G48" s="6" t="inlineStr">
        <is>
          <t>Échéances réalisées</t>
        </is>
      </c>
      <c r="H48" s="6" t="inlineStr">
        <is>
          <t>Réalisation du préventif</t>
        </is>
      </c>
      <c r="I48" s="6" t="inlineStr">
        <is>
          <t>GTR non respectées</t>
        </is>
      </c>
      <c r="J48" s="6" t="inlineStr">
        <is>
          <t>Échéances en retard</t>
        </is>
      </c>
    </row>
    <row r="49">
      <c r="B49" s="38" t="inlineStr">
        <is>
          <t>Exemple – Siège</t>
        </is>
      </c>
      <c r="C49" s="39">
        <f>IF($B49="","",COUNTIF('Interventions'!$BL$5:$BL$504,$B49&amp;" | Corrective"))</f>
        <v/>
      </c>
      <c r="D49" s="39">
        <f>IF($B49="","",COUNTIF('Interventions'!$BL$5:$BL$504,$B49&amp;" | Préventive"))</f>
        <v/>
      </c>
      <c r="E49" s="40">
        <f>IF(OR($B49="",D49=0),"",C49/D49)</f>
        <v/>
      </c>
      <c r="F49" s="39">
        <f>IF($B49="","",COUNTIF('Planning préventif'!$AC$5:$AC$304,$B49))</f>
        <v/>
      </c>
      <c r="G49" s="39">
        <f>IF($B49="","",COUNTIF('Planning préventif'!$AD$5:$AD$304,$B49))</f>
        <v/>
      </c>
      <c r="H49" s="41">
        <f>IF(OR($B49="",F49=0),"",G49/F49)</f>
        <v/>
      </c>
      <c r="I49" s="39">
        <f>IF($B49="","",COUNTIF('Interventions'!$BM$5:$BM$504,$B49))</f>
        <v/>
      </c>
      <c r="J49" s="39">
        <f>IF($B49="","",COUNTIF('Planning préventif'!$AE$5:$AE$304,$B49))</f>
        <v/>
      </c>
    </row>
    <row r="50">
      <c r="B50" s="38" t="inlineStr">
        <is>
          <t>Exemple – Agence Nord</t>
        </is>
      </c>
      <c r="C50" s="39">
        <f>IF($B50="","",COUNTIF('Interventions'!$BL$5:$BL$504,$B50&amp;" | Corrective"))</f>
        <v/>
      </c>
      <c r="D50" s="39">
        <f>IF($B50="","",COUNTIF('Interventions'!$BL$5:$BL$504,$B50&amp;" | Préventive"))</f>
        <v/>
      </c>
      <c r="E50" s="40">
        <f>IF(OR($B50="",D50=0),"",C50/D50)</f>
        <v/>
      </c>
      <c r="F50" s="39">
        <f>IF($B50="","",COUNTIF('Planning préventif'!$AC$5:$AC$304,$B50))</f>
        <v/>
      </c>
      <c r="G50" s="39">
        <f>IF($B50="","",COUNTIF('Planning préventif'!$AD$5:$AD$304,$B50))</f>
        <v/>
      </c>
      <c r="H50" s="41">
        <f>IF(OR($B50="",F50=0),"",G50/F50)</f>
        <v/>
      </c>
      <c r="I50" s="39">
        <f>IF($B50="","",COUNTIF('Interventions'!$BM$5:$BM$504,$B50))</f>
        <v/>
      </c>
      <c r="J50" s="39">
        <f>IF($B50="","",COUNTIF('Planning préventif'!$AE$5:$AE$304,$B50))</f>
        <v/>
      </c>
    </row>
    <row r="51">
      <c r="B51" s="42" t="n"/>
      <c r="C51" s="39">
        <f>IF($B51="","",COUNTIF('Interventions'!$BL$5:$BL$504,$B51&amp;" | Corrective"))</f>
        <v/>
      </c>
      <c r="D51" s="39">
        <f>IF($B51="","",COUNTIF('Interventions'!$BL$5:$BL$504,$B51&amp;" | Préventive"))</f>
        <v/>
      </c>
      <c r="E51" s="40">
        <f>IF(OR($B51="",D51=0),"",C51/D51)</f>
        <v/>
      </c>
      <c r="F51" s="39">
        <f>IF($B51="","",COUNTIF('Planning préventif'!$AC$5:$AC$304,$B51))</f>
        <v/>
      </c>
      <c r="G51" s="39">
        <f>IF($B51="","",COUNTIF('Planning préventif'!$AD$5:$AD$304,$B51))</f>
        <v/>
      </c>
      <c r="H51" s="41">
        <f>IF(OR($B51="",F51=0),"",G51/F51)</f>
        <v/>
      </c>
      <c r="I51" s="39">
        <f>IF($B51="","",COUNTIF('Interventions'!$BM$5:$BM$504,$B51))</f>
        <v/>
      </c>
      <c r="J51" s="39">
        <f>IF($B51="","",COUNTIF('Planning préventif'!$AE$5:$AE$304,$B51))</f>
        <v/>
      </c>
    </row>
    <row r="52">
      <c r="B52" s="42" t="n"/>
      <c r="C52" s="39">
        <f>IF($B52="","",COUNTIF('Interventions'!$BL$5:$BL$504,$B52&amp;" | Corrective"))</f>
        <v/>
      </c>
      <c r="D52" s="39">
        <f>IF($B52="","",COUNTIF('Interventions'!$BL$5:$BL$504,$B52&amp;" | Préventive"))</f>
        <v/>
      </c>
      <c r="E52" s="40">
        <f>IF(OR($B52="",D52=0),"",C52/D52)</f>
        <v/>
      </c>
      <c r="F52" s="39">
        <f>IF($B52="","",COUNTIF('Planning préventif'!$AC$5:$AC$304,$B52))</f>
        <v/>
      </c>
      <c r="G52" s="39">
        <f>IF($B52="","",COUNTIF('Planning préventif'!$AD$5:$AD$304,$B52))</f>
        <v/>
      </c>
      <c r="H52" s="41">
        <f>IF(OR($B52="",F52=0),"",G52/F52)</f>
        <v/>
      </c>
      <c r="I52" s="39">
        <f>IF($B52="","",COUNTIF('Interventions'!$BM$5:$BM$504,$B52))</f>
        <v/>
      </c>
      <c r="J52" s="39">
        <f>IF($B52="","",COUNTIF('Planning préventif'!$AE$5:$AE$304,$B52))</f>
        <v/>
      </c>
    </row>
    <row r="53">
      <c r="B53" s="42" t="n"/>
      <c r="C53" s="39">
        <f>IF($B53="","",COUNTIF('Interventions'!$BL$5:$BL$504,$B53&amp;" | Corrective"))</f>
        <v/>
      </c>
      <c r="D53" s="39">
        <f>IF($B53="","",COUNTIF('Interventions'!$BL$5:$BL$504,$B53&amp;" | Préventive"))</f>
        <v/>
      </c>
      <c r="E53" s="40">
        <f>IF(OR($B53="",D53=0),"",C53/D53)</f>
        <v/>
      </c>
      <c r="F53" s="39">
        <f>IF($B53="","",COUNTIF('Planning préventif'!$AC$5:$AC$304,$B53))</f>
        <v/>
      </c>
      <c r="G53" s="39">
        <f>IF($B53="","",COUNTIF('Planning préventif'!$AD$5:$AD$304,$B53))</f>
        <v/>
      </c>
      <c r="H53" s="41">
        <f>IF(OR($B53="",F53=0),"",G53/F53)</f>
        <v/>
      </c>
      <c r="I53" s="39">
        <f>IF($B53="","",COUNTIF('Interventions'!$BM$5:$BM$504,$B53))</f>
        <v/>
      </c>
      <c r="J53" s="39">
        <f>IF($B53="","",COUNTIF('Planning préventif'!$AE$5:$AE$304,$B53))</f>
        <v/>
      </c>
    </row>
    <row r="54">
      <c r="B54" s="42" t="n"/>
      <c r="C54" s="39">
        <f>IF($B54="","",COUNTIF('Interventions'!$BL$5:$BL$504,$B54&amp;" | Corrective"))</f>
        <v/>
      </c>
      <c r="D54" s="39">
        <f>IF($B54="","",COUNTIF('Interventions'!$BL$5:$BL$504,$B54&amp;" | Préventive"))</f>
        <v/>
      </c>
      <c r="E54" s="40">
        <f>IF(OR($B54="",D54=0),"",C54/D54)</f>
        <v/>
      </c>
      <c r="F54" s="39">
        <f>IF($B54="","",COUNTIF('Planning préventif'!$AC$5:$AC$304,$B54))</f>
        <v/>
      </c>
      <c r="G54" s="39">
        <f>IF($B54="","",COUNTIF('Planning préventif'!$AD$5:$AD$304,$B54))</f>
        <v/>
      </c>
      <c r="H54" s="41">
        <f>IF(OR($B54="",F54=0),"",G54/F54)</f>
        <v/>
      </c>
      <c r="I54" s="39">
        <f>IF($B54="","",COUNTIF('Interventions'!$BM$5:$BM$504,$B54))</f>
        <v/>
      </c>
      <c r="J54" s="39">
        <f>IF($B54="","",COUNTIF('Planning préventif'!$AE$5:$AE$304,$B54))</f>
        <v/>
      </c>
    </row>
    <row r="55">
      <c r="B55" s="42" t="n"/>
      <c r="C55" s="39">
        <f>IF($B55="","",COUNTIF('Interventions'!$BL$5:$BL$504,$B55&amp;" | Corrective"))</f>
        <v/>
      </c>
      <c r="D55" s="39">
        <f>IF($B55="","",COUNTIF('Interventions'!$BL$5:$BL$504,$B55&amp;" | Préventive"))</f>
        <v/>
      </c>
      <c r="E55" s="40">
        <f>IF(OR($B55="",D55=0),"",C55/D55)</f>
        <v/>
      </c>
      <c r="F55" s="39">
        <f>IF($B55="","",COUNTIF('Planning préventif'!$AC$5:$AC$304,$B55))</f>
        <v/>
      </c>
      <c r="G55" s="39">
        <f>IF($B55="","",COUNTIF('Planning préventif'!$AD$5:$AD$304,$B55))</f>
        <v/>
      </c>
      <c r="H55" s="41">
        <f>IF(OR($B55="",F55=0),"",G55/F55)</f>
        <v/>
      </c>
      <c r="I55" s="39">
        <f>IF($B55="","",COUNTIF('Interventions'!$BM$5:$BM$504,$B55))</f>
        <v/>
      </c>
      <c r="J55" s="39">
        <f>IF($B55="","",COUNTIF('Planning préventif'!$AE$5:$AE$304,$B55))</f>
        <v/>
      </c>
    </row>
    <row r="56">
      <c r="B56" s="42" t="n"/>
      <c r="C56" s="39">
        <f>IF($B56="","",COUNTIF('Interventions'!$BL$5:$BL$504,$B56&amp;" | Corrective"))</f>
        <v/>
      </c>
      <c r="D56" s="39">
        <f>IF($B56="","",COUNTIF('Interventions'!$BL$5:$BL$504,$B56&amp;" | Préventive"))</f>
        <v/>
      </c>
      <c r="E56" s="40">
        <f>IF(OR($B56="",D56=0),"",C56/D56)</f>
        <v/>
      </c>
      <c r="F56" s="39">
        <f>IF($B56="","",COUNTIF('Planning préventif'!$AC$5:$AC$304,$B56))</f>
        <v/>
      </c>
      <c r="G56" s="39">
        <f>IF($B56="","",COUNTIF('Planning préventif'!$AD$5:$AD$304,$B56))</f>
        <v/>
      </c>
      <c r="H56" s="41">
        <f>IF(OR($B56="",F56=0),"",G56/F56)</f>
        <v/>
      </c>
      <c r="I56" s="39">
        <f>IF($B56="","",COUNTIF('Interventions'!$BM$5:$BM$504,$B56))</f>
        <v/>
      </c>
      <c r="J56" s="39">
        <f>IF($B56="","",COUNTIF('Planning préventif'!$AE$5:$AE$304,$B56))</f>
        <v/>
      </c>
    </row>
    <row r="57">
      <c r="B57" s="2" t="inlineStr">
        <is>
          <t>Choisissez jusqu’à huit sites dans la liste. Les sites « Exemple » sont à remplacer.</t>
        </is>
      </c>
    </row>
    <row r="75">
      <c r="B75" s="43" t="inlineStr">
        <is>
          <t>Modèle fourni à titre indicatif, à adapter et à faire valider avant usage.</t>
        </is>
      </c>
    </row>
  </sheetData>
  <mergeCells count="8">
    <mergeCell ref="E16:I16"/>
    <mergeCell ref="B47:I47"/>
    <mergeCell ref="B2:I2"/>
    <mergeCell ref="E42:I42"/>
    <mergeCell ref="E33:I33"/>
    <mergeCell ref="E5:I5"/>
    <mergeCell ref="B1:I1"/>
    <mergeCell ref="B18:C19"/>
  </mergeCells>
  <conditionalFormatting sqref="F15">
    <cfRule type="expression" priority="1" dxfId="0">
      <formula>F15&gt;0</formula>
    </cfRule>
  </conditionalFormatting>
  <conditionalFormatting sqref="F20">
    <cfRule type="expression" priority="2" dxfId="0">
      <formula>F20&gt;0</formula>
    </cfRule>
  </conditionalFormatting>
  <conditionalFormatting sqref="F32">
    <cfRule type="expression" priority="3" dxfId="0">
      <formula>F32&gt;0</formula>
    </cfRule>
  </conditionalFormatting>
  <conditionalFormatting sqref="F43">
    <cfRule type="expression" priority="4" dxfId="0">
      <formula>F43&gt;0</formula>
    </cfRule>
  </conditionalFormatting>
  <conditionalFormatting sqref="F44">
    <cfRule type="expression" priority="5" dxfId="0">
      <formula>F44&gt;0</formula>
    </cfRule>
  </conditionalFormatting>
  <conditionalFormatting sqref="F45">
    <cfRule type="expression" priority="6" dxfId="0">
      <formula>F45&gt;0</formula>
    </cfRule>
  </conditionalFormatting>
  <dataValidations count="11">
    <dataValidation sqref="C9" showDropDown="0" showInputMessage="0" showErrorMessage="1" allowBlank="1" errorTitle="Valeur hors liste" error="Choisissez une valeur de la liste (modifiable dans la feuille Mode d’emploi)." type="list">
      <formula1>='Sites et équipements'!$A$5:$A$204</formula1>
    </dataValidation>
    <dataValidation sqref="C10" showDropDown="0" showInputMessage="0" showErrorMessage="1" allowBlank="1" errorTitle="Valeur hors liste" error="Choisissez une valeur de la liste (modifiable dans la feuille Mode d’emploi)." type="list">
      <formula1>='Sites et équipements'!$B$5:$B$204</formula1>
    </dataValidation>
    <dataValidation sqref="C11" showDropDown="0" showInputMessage="0" showErrorMessage="1" allowBlank="1" errorTitle="Valeur hors liste" error="Choisissez une valeur de la liste (modifiable dans la feuille Mode d’emploi)." type="list">
      <formula1>='Mode d’emploi'!$C$6:$C$30</formula1>
    </dataValidation>
    <dataValidation sqref="C12" showDropDown="0" showInputMessage="0" showErrorMessage="1" allowBlank="1" errorTitle="Valeur hors liste" error="Choisissez une valeur de la liste (modifiable dans la feuille Mode d’emploi)." type="list">
      <formula1>='Mode d’emploi'!$D$6:$D$30</formula1>
    </dataValidation>
    <dataValidation sqref="C13" showDropDown="0" showInputMessage="0" showErrorMessage="1" allowBlank="1" errorTitle="Valeur hors liste" error="Choisissez une valeur de la liste (modifiable dans la feuille Mode d’emploi)." type="list">
      <formula1>='Mode d’emploi'!$E$6:$E$30</formula1>
    </dataValidation>
    <dataValidation sqref="C14" showDropDown="0" showInputMessage="0" showErrorMessage="1" allowBlank="1" errorTitle="Valeur hors liste" error="Choisissez une valeur de la liste (modifiable dans la feuille Mode d’emploi)." type="list">
      <formula1>='Mode d’emploi'!$H$6:$H$30</formula1>
    </dataValidation>
    <dataValidation sqref="C15" showDropDown="0" showInputMessage="0" showErrorMessage="1" allowBlank="1" errorTitle="Valeur hors liste" error="Choisissez une valeur de la liste (modifiable dans la feuille Mode d’emploi)." type="list">
      <formula1>='Mode d’emploi'!$G$6:$G$30</formula1>
    </dataValidation>
    <dataValidation sqref="C16" showDropDown="0" showInputMessage="0" showErrorMessage="1" allowBlank="1" errorTitle="Valeur hors liste" error="Choisissez une valeur de la liste (modifiable dans la feuille Mode d’emploi)." type="list">
      <formula1>='Mode d’emploi'!$N$6:$N$30</formula1>
    </dataValidation>
    <dataValidation sqref="C17" showDropDown="0" showInputMessage="0" showErrorMessage="1" allowBlank="1" errorTitle="Valeur hors liste" error="Choisissez une valeur de la liste (modifiable dans la feuille Mode d’emploi)." type="list">
      <formula1>='Mode d’emploi'!$M$6:$M$30</formula1>
    </dataValidation>
    <dataValidation sqref="C5:C7" showDropDown="0" showInputMessage="0" showErrorMessage="1" allowBlank="0" error="Saisissez une date (jj/mm/aaaa)." type="date" operator="greaterThan">
      <formula1>36526</formula1>
    </dataValidation>
    <dataValidation sqref="B49:B56" showDropDown="0" showInputMessage="0" showErrorMessage="1" allowBlank="1" errorTitle="Valeur hors liste" error="Choisissez une valeur de la liste (modifiable dans la feuille Mode d’emploi)." type="list">
      <formula1>='Sites et équipements'!$A$5:$A$204</formula1>
    </dataValidation>
  </dataValidations>
  <printOptions horizontalCentered="1"/>
  <pageMargins left="0.4" right="0.4" top="0.5" bottom="0.5" header="0.5" footer="0.5"/>
  <pageSetup orientation="landscape" paperSize="9" fitToHeight="0" fitToWidth="1"/>
  <headerFooter>
    <oddHeader/>
    <oddFooter>&amp;C&amp;8 Harmony by Depanneo — Tableau de bord de maintenance — page &amp;P /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2026-10-05T14:36:19Z</dcterms:created>
  <dcterms:modified xmlns:dcterms="http://purl.org/dc/terms/" xmlns:xsi="http://www.w3.org/2001/XMLSchema-instance" xsi:type="dcterms:W3CDTF">2026-10-05T14:36:20Z</dcterms:modified>
</cp:coreProperties>
</file>