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Équipements" sheetId="2" state="visible" r:id="rId2"/>
    <sheet xmlns:r="http://schemas.openxmlformats.org/officeDocument/2006/relationships" name="Échéancier" sheetId="3" state="visible" r:id="rId3"/>
    <sheet xmlns:r="http://schemas.openxmlformats.org/officeDocument/2006/relationships" name="Charge mensuelle" sheetId="4" state="visible" r:id="rId4"/>
    <sheet xmlns:r="http://schemas.openxmlformats.org/officeDocument/2006/relationships" name="Calcul charge" sheetId="5" state="visible" r:id="rId5"/>
    <sheet xmlns:r="http://schemas.openxmlformats.org/officeDocument/2006/relationships" name="Listes" sheetId="6" state="visible" r:id="rId6"/>
  </sheets>
  <definedNames>
    <definedName name="_xlnm._FilterDatabase" localSheetId="1" hidden="1">'Équipements'!$A$4:$M$154</definedName>
    <definedName name="_xlnm.Print_Titles" localSheetId="1">'Équipements'!$4:$4</definedName>
    <definedName name="_xlnm._FilterDatabase" localSheetId="2" hidden="1">'Échéancier'!$A$4:$AB$304</definedName>
    <definedName name="_xlnm.Print_Titles" localSheetId="2">'Échéancier'!$3:$4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yyyy-mm-dd"/>
    <numFmt numFmtId="166" formatCode="0.0"/>
    <numFmt numFmtId="167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071C4D"/>
      <sz val="16"/>
    </font>
    <font>
      <name val="Calibri"/>
      <b val="1"/>
      <color rgb="00F36036"/>
      <sz val="12"/>
    </font>
    <font>
      <name val="Calibri"/>
      <color rgb="001F2937"/>
      <sz val="11"/>
    </font>
    <font>
      <name val="Calibri"/>
      <i val="1"/>
      <color rgb="005A6473"/>
      <sz val="9"/>
    </font>
    <font>
      <name val="Calibri"/>
      <b val="1"/>
      <color rgb="00FFFFFF"/>
      <sz val="11"/>
    </font>
    <font>
      <name val="Calibri"/>
      <b val="1"/>
      <color rgb="00071C4D"/>
      <sz val="10"/>
    </font>
    <font>
      <name val="Calibri"/>
      <b val="1"/>
      <color rgb="00071C4D"/>
      <sz val="1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71C4D"/>
      </patternFill>
    </fill>
    <fill>
      <patternFill patternType="solid">
        <fgColor rgb="00EEF1F6"/>
      </patternFill>
    </fill>
    <fill>
      <patternFill patternType="solid">
        <fgColor rgb="00F6F1EA"/>
      </patternFill>
    </fill>
    <fill>
      <patternFill patternType="solid">
        <fgColor rgb="00F36036"/>
      </patternFill>
    </fill>
  </fills>
  <borders count="2">
    <border>
      <left/>
      <right/>
      <top/>
      <bottom/>
      <diagonal/>
    </border>
    <border>
      <left style="thin">
        <color rgb="00E4DCCF"/>
      </left>
      <right style="thin">
        <color rgb="00E4DCCF"/>
      </right>
      <top style="thin">
        <color rgb="00E4DCCF"/>
      </top>
      <bottom style="thin">
        <color rgb="00E4DCC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bottom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4" borderId="1" applyAlignment="1" pivotButton="0" quotePrefix="0" xfId="0">
      <alignment horizontal="center" vertical="center" wrapText="1"/>
    </xf>
    <xf numFmtId="164" fontId="0" fillId="3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5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7" fillId="0" borderId="1" pivotButton="0" quotePrefix="0" xfId="0"/>
    <xf numFmtId="0" fontId="8" fillId="2" borderId="1" applyAlignment="1" pivotButton="0" quotePrefix="0" xfId="0">
      <alignment horizontal="center" vertical="center" wrapText="1"/>
    </xf>
    <xf numFmtId="166" fontId="8" fillId="2" borderId="1" applyAlignment="1" pivotButton="0" quotePrefix="0" xfId="0">
      <alignment horizontal="center" vertical="center" wrapText="1"/>
    </xf>
    <xf numFmtId="166" fontId="0" fillId="3" borderId="1" applyAlignment="1" pivotButton="0" quotePrefix="0" xfId="0">
      <alignment horizontal="center" vertical="center" wrapText="1"/>
    </xf>
    <xf numFmtId="167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b val="1"/>
        <color rgb="009B1C1C"/>
      </font>
      <fill>
        <patternFill patternType="solid">
          <fgColor rgb="00FBD5CC"/>
        </patternFill>
      </fill>
    </dxf>
    <dxf>
      <font>
        <color rgb="001E5E3A"/>
      </font>
      <fill>
        <patternFill patternType="solid">
          <fgColor rgb="00DDF2E3"/>
        </patternFill>
      </fill>
    </dxf>
    <dxf>
      <font>
        <b val="1"/>
        <color rgb="00F3603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36036"/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" t="inlineStr">
        <is>
          <t>harmony.  par Depanneo  —  Plan de maintenance préventive</t>
        </is>
      </c>
    </row>
    <row r="3" ht="26" customHeight="1">
      <c r="B3" s="2" t="inlineStr">
        <is>
          <t>À quoi sert ce fichier</t>
        </is>
      </c>
    </row>
    <row r="4" ht="32" customHeight="1">
      <c r="B4" s="3" t="inlineStr">
        <is>
          <t>Ce modèle organise, par équipement et par opération, les fréquences, responsables, dates et statuts. Il calcule l'échéancier, signale les retards et consolide la charge mensuelle d'un patrimoine tertiaire, y compris multi-sites.</t>
        </is>
      </c>
    </row>
    <row r="5" ht="32" customHeight="1">
      <c r="B5" s="3" t="inlineStr">
        <is>
          <t>C'est un outil de pilotage : il ne détermine ni les obligations ni les périodicités applicables. Les périodicités proviennent des recommandations du constructeur, de l'historique, de la criticité et des obligations applicables.</t>
        </is>
      </c>
    </row>
    <row r="6" ht="26" customHeight="1">
      <c r="B6" s="2" t="inlineStr">
        <is>
          <t>Les onglets</t>
        </is>
      </c>
    </row>
    <row r="7" ht="16" customHeight="1">
      <c r="B7" s="3" t="inlineStr">
        <is>
          <t>Équipements : inventaire des installations par site, bâtiment et zone (une ligne par équipement).</t>
        </is>
      </c>
    </row>
    <row r="8" ht="32" customHeight="1">
      <c r="B8" s="3" t="inlineStr">
        <is>
          <t>Échéancier : une ligne par équipement et par opération. Les colonnes sur fond bleuté (tolérance, échéance, statut) se calculent seules.</t>
        </is>
      </c>
    </row>
    <row r="9" ht="32" customHeight="1">
      <c r="B9" s="3" t="inlineStr">
        <is>
          <t>Charge mensuelle : opérations et heures prévues par mois, réparties entre ressources internes, P2 (conduite et petit entretien) et P3 (gros entretien-renouvellement), puis par site. Choisissez l'année en cellule B4.</t>
        </is>
      </c>
    </row>
    <row r="10" ht="16" customHeight="1">
      <c r="B10" s="3" t="inlineStr">
        <is>
          <t>Calcul charge : onglet technique alimenté automatiquement par l'échéancier. Ne pas saisir.</t>
        </is>
      </c>
    </row>
    <row r="11" ht="16" customHeight="1">
      <c r="B11" s="3" t="inlineStr">
        <is>
          <t>Listes : valeurs des listes déroulantes (familles, unités, statuts, niveaux...). Elles peuvent être complétées.</t>
        </is>
      </c>
    </row>
    <row r="12" ht="26" customHeight="1">
      <c r="B12" s="2" t="inlineStr">
        <is>
          <t>Mise à jour de l'échéancier, en six étapes</t>
        </is>
      </c>
    </row>
    <row r="13" ht="16" customHeight="1">
      <c r="B13" s="3" t="inlineStr">
        <is>
          <t>1. Renseignez l'équipement, l'opération et l'unité de fréquence.</t>
        </is>
      </c>
    </row>
    <row r="14" ht="16" customHeight="1">
      <c r="B14" s="3" t="inlineStr">
        <is>
          <t>2. Saisissez la dernière réalisation et la périodicité validée (colonne Fréquence).</t>
        </is>
      </c>
    </row>
    <row r="15" ht="32" customHeight="1">
      <c r="B15" s="3" t="inlineStr">
        <is>
          <t>3. L'échéance se calcule : MOIS.DECALER(date_dernière ; périodicité_mois) — EDATE dans la version anglaise d'Excel. Elle n'est calculée que pour l'unité « Mois ».</t>
        </is>
      </c>
    </row>
    <row r="16" ht="32" customHeight="1">
      <c r="B16" s="3" t="inlineStr">
        <is>
          <t>4. Le statut se détermine : SI(AUJOURDHUI() &gt; échéance + tolérance_jours ; « En retard » ; « À venir »). Les opérations suivies en heures de fonctionnement, en cycles ou selon l'état affichent « Hors calendrier ».</t>
        </is>
      </c>
    </row>
    <row r="17" ht="16" customHeight="1">
      <c r="B17" s="3" t="inlineStr">
        <is>
          <t>5. Une mise en forme conditionnelle colore le statut (rouge : en retard ; vert : à venir).</t>
        </is>
      </c>
    </row>
    <row r="18" ht="32" customHeight="1">
      <c r="B18" s="3" t="inlineStr">
        <is>
          <t>6. Après réalisation, remplacez la date de dernière réalisation, puis saisissez le résultat et la preuve (référence du rapport, par exemple au format PDF) : l'échéance suivante se recalcule.</t>
        </is>
      </c>
    </row>
    <row r="19" ht="32" customHeight="1">
      <c r="B19" s="3" t="inlineStr">
        <is>
          <t>Tolérance : par défaut, la colonne Tolérance traduit une marge de 10 % de la périodicité (en jours, base 30 jours par mois). Remplacez la formule par une valeur saisie si une exigence applicable impose une autre marge.</t>
        </is>
      </c>
    </row>
    <row r="20" ht="26" customHeight="1">
      <c r="B20" s="2" t="inlineStr">
        <is>
          <t>Repères de classement</t>
        </is>
      </c>
    </row>
    <row r="21" ht="32" customHeight="1">
      <c r="B21" s="3" t="inlineStr">
        <is>
          <t>Nature : distinguez la maintenance d'une vérification réglementaire. Pour une vérification réglementaire, consignez aussi les dates et les résultats dans le registre applicable.</t>
        </is>
      </c>
    </row>
    <row r="22" ht="48" customHeight="1">
      <c r="B22" s="3" t="inlineStr">
        <is>
          <t>Type de maintenance (NF EN 13306:2018) : systématique (intervalles de temps ou unités d'usage, comme les heures et les cycles), conditionnelle (selon l'état observé) et sa déclinaison prévisionnelle (selon l'évolution des données).</t>
        </is>
      </c>
    </row>
    <row r="23" ht="32" customHeight="1">
      <c r="B23" s="3" t="inlineStr">
        <is>
          <t>Niveaux de maintenance 1 à 5 (NF X 60-000:2016) : niveaux 1 et 2 en interne, niveaux 3 à 5 avec des moyens spécialisés.</t>
        </is>
      </c>
    </row>
    <row r="24" ht="32" customHeight="1">
      <c r="B24" s="3" t="inlineStr">
        <is>
          <t>Criticité à trois niveaux, croisant la sécurité ou la conformité, la continuité d'activité et le coût de défaillance : 1 = faible, 2 = moyenne, 3 = élevée.</t>
        </is>
      </c>
    </row>
    <row r="25" ht="26" customHeight="1">
      <c r="B25" s="2" t="inlineStr">
        <is>
          <t>Lignes d'exemple</t>
        </is>
      </c>
    </row>
    <row r="26" ht="32" customHeight="1">
      <c r="B26" s="3" t="inlineStr">
        <is>
          <t>Les lignes marquées « Exemple » (fond crème) illustrent le remplissage. Leurs valeurs (fréquences, durées, dates) sont fictives : supprimez-les ou remplacez-les par vos données.</t>
        </is>
      </c>
    </row>
    <row r="27" ht="26" customHeight="1">
      <c r="B27" s="2" t="inlineStr">
        <is>
          <t>Avertissement</t>
        </is>
      </c>
    </row>
    <row r="28" ht="48" customHeight="1">
      <c r="B28" s="3" t="inlineStr">
        <is>
          <t>Modèle fourni à titre indicatif, à adapter et à faire valider avant usage. Au-delà d'un périmètre maîtrisé (nombreux actifs, utilisateurs et mises à jour simultanées), une GMAO apporte alertes, historique centralisé, usage mobile et pilotage consolidé.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71C4D"/>
    <outlinePr summaryBelow="1" summaryRight="1"/>
    <pageSetUpPr fitToPage="1"/>
  </sheetPr>
  <dimension ref="A1:M154"/>
  <sheetViews>
    <sheetView workbookViewId="0">
      <pane xSplit="6" ySplit="4" topLeftCell="G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8" customWidth="1" min="2" max="2"/>
    <col width="14" customWidth="1" min="3" max="3"/>
    <col width="16" customWidth="1" min="4" max="4"/>
    <col width="16" customWidth="1" min="5" max="5"/>
    <col width="30" customWidth="1" min="6" max="6"/>
    <col width="16" customWidth="1" min="7" max="7"/>
    <col width="20" customWidth="1" min="8" max="8"/>
    <col width="14" customWidth="1" min="9" max="9"/>
    <col width="11" customWidth="1" min="10" max="10"/>
    <col width="14" customWidth="1" min="11" max="11"/>
    <col width="12" customWidth="1" min="12" max="12"/>
    <col width="30" customWidth="1" min="13" max="13"/>
  </cols>
  <sheetData>
    <row r="1" ht="24" customHeight="1">
      <c r="A1" s="1" t="inlineStr">
        <is>
          <t>harmony.  par Depanneo  —  Inventaire des équipements</t>
        </is>
      </c>
    </row>
    <row r="2" ht="30" customHeight="1">
      <c r="A2" s="4" t="inlineStr">
        <is>
          <t>Une ligne par équipement. La colonne « Opérations au plan » compte les lignes de l'échéancier rattachées à l'équipement.  Modèle fourni à titre indicatif, à adapter et à faire valider avant usage.</t>
        </is>
      </c>
    </row>
    <row r="4" ht="42" customHeight="1">
      <c r="A4" s="5" t="inlineStr">
        <is>
          <t>N°</t>
        </is>
      </c>
      <c r="B4" s="5" t="inlineStr">
        <is>
          <t>Site</t>
        </is>
      </c>
      <c r="C4" s="5" t="inlineStr">
        <is>
          <t>Bâtiment</t>
        </is>
      </c>
      <c r="D4" s="5" t="inlineStr">
        <is>
          <t>Zone</t>
        </is>
      </c>
      <c r="E4" s="5" t="inlineStr">
        <is>
          <t>Famille</t>
        </is>
      </c>
      <c r="F4" s="5" t="inlineStr">
        <is>
          <t>Équipement</t>
        </is>
      </c>
      <c r="G4" s="5" t="inlineStr">
        <is>
          <t>Repère / identifiant</t>
        </is>
      </c>
      <c r="H4" s="5" t="inlineStr">
        <is>
          <t>Marque et modèle</t>
        </is>
      </c>
      <c r="I4" s="5" t="inlineStr">
        <is>
          <t>Date de mise en service</t>
        </is>
      </c>
      <c r="J4" s="5" t="inlineStr">
        <is>
          <t>Criticité (1 à 3)</t>
        </is>
      </c>
      <c r="K4" s="5" t="inlineStr">
        <is>
          <t>Notice constructeur</t>
        </is>
      </c>
      <c r="L4" s="5" t="inlineStr">
        <is>
          <t>Opérations au plan</t>
        </is>
      </c>
      <c r="M4" s="5" t="inlineStr">
        <is>
          <t>Observations</t>
        </is>
      </c>
    </row>
    <row r="5" ht="20" customHeight="1">
      <c r="A5" s="6" t="inlineStr">
        <is>
          <t>Exemple</t>
        </is>
      </c>
      <c r="B5" s="6" t="inlineStr">
        <is>
          <t>Site A</t>
        </is>
      </c>
      <c r="C5" s="6" t="inlineStr">
        <is>
          <t>Bâtiment 1</t>
        </is>
      </c>
      <c r="D5" s="6" t="inlineStr">
        <is>
          <t>Toiture</t>
        </is>
      </c>
      <c r="E5" s="6" t="inlineStr">
        <is>
          <t>CVC</t>
        </is>
      </c>
      <c r="F5" s="6" t="inlineStr">
        <is>
          <t>Centrale de traitement d'air CTA-01</t>
        </is>
      </c>
      <c r="G5" s="6" t="inlineStr">
        <is>
          <t>CTA-01</t>
        </is>
      </c>
      <c r="H5" s="6" t="inlineStr">
        <is>
          <t>À renseigner</t>
        </is>
      </c>
      <c r="I5" s="7" t="n"/>
      <c r="J5" s="8" t="n">
        <v>2</v>
      </c>
      <c r="K5" s="6" t="inlineStr">
        <is>
          <t>Disponible</t>
        </is>
      </c>
      <c r="L5" s="9">
        <f>IF(F5="","",COUNTIF('Échéancier'!$F$5:$F$304,F5))</f>
        <v/>
      </c>
      <c r="M5" s="6" t="n"/>
    </row>
    <row r="6" ht="20" customHeight="1">
      <c r="A6" s="6" t="inlineStr">
        <is>
          <t>Exemple</t>
        </is>
      </c>
      <c r="B6" s="6" t="inlineStr">
        <is>
          <t>Site A</t>
        </is>
      </c>
      <c r="C6" s="6" t="inlineStr">
        <is>
          <t>Bâtiment 1</t>
        </is>
      </c>
      <c r="D6" s="6" t="inlineStr">
        <is>
          <t>Local TGBT</t>
        </is>
      </c>
      <c r="E6" s="6" t="inlineStr">
        <is>
          <t>Électricité</t>
        </is>
      </c>
      <c r="F6" s="6" t="inlineStr">
        <is>
          <t>Tableau général basse tension</t>
        </is>
      </c>
      <c r="G6" s="6" t="inlineStr">
        <is>
          <t>TGBT-01</t>
        </is>
      </c>
      <c r="H6" s="6" t="inlineStr">
        <is>
          <t>À renseigner</t>
        </is>
      </c>
      <c r="I6" s="7" t="n"/>
      <c r="J6" s="8" t="n">
        <v>3</v>
      </c>
      <c r="K6" s="6" t="inlineStr">
        <is>
          <t>Disponible</t>
        </is>
      </c>
      <c r="L6" s="9">
        <f>IF(F6="","",COUNTIF('Échéancier'!$F$5:$F$304,F6))</f>
        <v/>
      </c>
      <c r="M6" s="6" t="n"/>
    </row>
    <row r="7" ht="20" customHeight="1">
      <c r="A7" s="6" t="inlineStr">
        <is>
          <t>Exemple</t>
        </is>
      </c>
      <c r="B7" s="6" t="inlineStr">
        <is>
          <t>Site B</t>
        </is>
      </c>
      <c r="C7" s="6" t="inlineStr">
        <is>
          <t>Bâtiment unique</t>
        </is>
      </c>
      <c r="D7" s="6" t="inlineStr">
        <is>
          <t>Toutes zones</t>
        </is>
      </c>
      <c r="E7" s="6" t="inlineStr">
        <is>
          <t>Sécurité incendie</t>
        </is>
      </c>
      <c r="F7" s="6" t="inlineStr">
        <is>
          <t>Parc d'extincteurs</t>
        </is>
      </c>
      <c r="G7" s="6" t="inlineStr">
        <is>
          <t>EXT-B</t>
        </is>
      </c>
      <c r="H7" s="6" t="inlineStr">
        <is>
          <t>À renseigner</t>
        </is>
      </c>
      <c r="I7" s="7" t="n"/>
      <c r="J7" s="8" t="n">
        <v>3</v>
      </c>
      <c r="K7" s="6" t="inlineStr">
        <is>
          <t>À obtenir</t>
        </is>
      </c>
      <c r="L7" s="9">
        <f>IF(F7="","",COUNTIF('Échéancier'!$F$5:$F$304,F7))</f>
        <v/>
      </c>
      <c r="M7" s="6" t="n"/>
    </row>
    <row r="8" ht="20" customHeight="1">
      <c r="A8" s="10" t="n"/>
      <c r="B8" s="10" t="n"/>
      <c r="C8" s="10" t="n"/>
      <c r="D8" s="10" t="n"/>
      <c r="E8" s="10" t="n"/>
      <c r="F8" s="10" t="n"/>
      <c r="G8" s="10" t="n"/>
      <c r="H8" s="10" t="n"/>
      <c r="I8" s="11" t="n"/>
      <c r="J8" s="12" t="n"/>
      <c r="K8" s="10" t="n"/>
      <c r="L8" s="9">
        <f>IF(F8="","",COUNTIF('Échéancier'!$F$5:$F$304,F8))</f>
        <v/>
      </c>
      <c r="M8" s="10" t="n"/>
    </row>
    <row r="9" ht="20" customHeight="1">
      <c r="A9" s="10" t="n"/>
      <c r="B9" s="10" t="n"/>
      <c r="C9" s="10" t="n"/>
      <c r="D9" s="10" t="n"/>
      <c r="E9" s="10" t="n"/>
      <c r="F9" s="10" t="n"/>
      <c r="G9" s="10" t="n"/>
      <c r="H9" s="10" t="n"/>
      <c r="I9" s="11" t="n"/>
      <c r="J9" s="12" t="n"/>
      <c r="K9" s="10" t="n"/>
      <c r="L9" s="9">
        <f>IF(F9="","",COUNTIF('Échéancier'!$F$5:$F$304,F9))</f>
        <v/>
      </c>
      <c r="M9" s="10" t="n"/>
    </row>
    <row r="10" ht="20" customHeight="1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1" t="n"/>
      <c r="J10" s="12" t="n"/>
      <c r="K10" s="10" t="n"/>
      <c r="L10" s="9">
        <f>IF(F10="","",COUNTIF('Échéancier'!$F$5:$F$304,F10))</f>
        <v/>
      </c>
      <c r="M10" s="10" t="n"/>
    </row>
    <row r="11" ht="20" customHeight="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1" t="n"/>
      <c r="J11" s="12" t="n"/>
      <c r="K11" s="10" t="n"/>
      <c r="L11" s="9">
        <f>IF(F11="","",COUNTIF('Échéancier'!$F$5:$F$304,F11))</f>
        <v/>
      </c>
      <c r="M11" s="10" t="n"/>
    </row>
    <row r="12" ht="20" customHeight="1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1" t="n"/>
      <c r="J12" s="12" t="n"/>
      <c r="K12" s="10" t="n"/>
      <c r="L12" s="9">
        <f>IF(F12="","",COUNTIF('Échéancier'!$F$5:$F$304,F12))</f>
        <v/>
      </c>
      <c r="M12" s="10" t="n"/>
    </row>
    <row r="13" ht="20" customHeight="1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1" t="n"/>
      <c r="J13" s="12" t="n"/>
      <c r="K13" s="10" t="n"/>
      <c r="L13" s="9">
        <f>IF(F13="","",COUNTIF('Échéancier'!$F$5:$F$304,F13))</f>
        <v/>
      </c>
      <c r="M13" s="10" t="n"/>
    </row>
    <row r="14" ht="20" customHeight="1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1" t="n"/>
      <c r="J14" s="12" t="n"/>
      <c r="K14" s="10" t="n"/>
      <c r="L14" s="9">
        <f>IF(F14="","",COUNTIF('Échéancier'!$F$5:$F$304,F14))</f>
        <v/>
      </c>
      <c r="M14" s="10" t="n"/>
    </row>
    <row r="15" ht="20" customHeight="1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1" t="n"/>
      <c r="J15" s="12" t="n"/>
      <c r="K15" s="10" t="n"/>
      <c r="L15" s="9">
        <f>IF(F15="","",COUNTIF('Échéancier'!$F$5:$F$304,F15))</f>
        <v/>
      </c>
      <c r="M15" s="10" t="n"/>
    </row>
    <row r="16" ht="20" customHeight="1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1" t="n"/>
      <c r="J16" s="12" t="n"/>
      <c r="K16" s="10" t="n"/>
      <c r="L16" s="9">
        <f>IF(F16="","",COUNTIF('Échéancier'!$F$5:$F$304,F16))</f>
        <v/>
      </c>
      <c r="M16" s="10" t="n"/>
    </row>
    <row r="17" ht="20" customHeight="1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1" t="n"/>
      <c r="J17" s="12" t="n"/>
      <c r="K17" s="10" t="n"/>
      <c r="L17" s="9">
        <f>IF(F17="","",COUNTIF('Échéancier'!$F$5:$F$304,F17))</f>
        <v/>
      </c>
      <c r="M17" s="10" t="n"/>
    </row>
    <row r="18" ht="20" customHeight="1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1" t="n"/>
      <c r="J18" s="12" t="n"/>
      <c r="K18" s="10" t="n"/>
      <c r="L18" s="9">
        <f>IF(F18="","",COUNTIF('Échéancier'!$F$5:$F$304,F18))</f>
        <v/>
      </c>
      <c r="M18" s="10" t="n"/>
    </row>
    <row r="19" ht="20" customHeight="1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1" t="n"/>
      <c r="J19" s="12" t="n"/>
      <c r="K19" s="10" t="n"/>
      <c r="L19" s="9">
        <f>IF(F19="","",COUNTIF('Échéancier'!$F$5:$F$304,F19))</f>
        <v/>
      </c>
      <c r="M19" s="10" t="n"/>
    </row>
    <row r="20" ht="20" customHeight="1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1" t="n"/>
      <c r="J20" s="12" t="n"/>
      <c r="K20" s="10" t="n"/>
      <c r="L20" s="9">
        <f>IF(F20="","",COUNTIF('Échéancier'!$F$5:$F$304,F20))</f>
        <v/>
      </c>
      <c r="M20" s="10" t="n"/>
    </row>
    <row r="21" ht="20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1" t="n"/>
      <c r="J21" s="12" t="n"/>
      <c r="K21" s="10" t="n"/>
      <c r="L21" s="9">
        <f>IF(F21="","",COUNTIF('Échéancier'!$F$5:$F$304,F21))</f>
        <v/>
      </c>
      <c r="M21" s="10" t="n"/>
    </row>
    <row r="22" ht="2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1" t="n"/>
      <c r="J22" s="12" t="n"/>
      <c r="K22" s="10" t="n"/>
      <c r="L22" s="9">
        <f>IF(F22="","",COUNTIF('Échéancier'!$F$5:$F$304,F22))</f>
        <v/>
      </c>
      <c r="M22" s="10" t="n"/>
    </row>
    <row r="23" ht="20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1" t="n"/>
      <c r="J23" s="12" t="n"/>
      <c r="K23" s="10" t="n"/>
      <c r="L23" s="9">
        <f>IF(F23="","",COUNTIF('Échéancier'!$F$5:$F$304,F23))</f>
        <v/>
      </c>
      <c r="M23" s="10" t="n"/>
    </row>
    <row r="24" ht="2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1" t="n"/>
      <c r="J24" s="12" t="n"/>
      <c r="K24" s="10" t="n"/>
      <c r="L24" s="9">
        <f>IF(F24="","",COUNTIF('Échéancier'!$F$5:$F$304,F24))</f>
        <v/>
      </c>
      <c r="M24" s="10" t="n"/>
    </row>
    <row r="25" ht="20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1" t="n"/>
      <c r="J25" s="12" t="n"/>
      <c r="K25" s="10" t="n"/>
      <c r="L25" s="9">
        <f>IF(F25="","",COUNTIF('Échéancier'!$F$5:$F$304,F25))</f>
        <v/>
      </c>
      <c r="M25" s="10" t="n"/>
    </row>
    <row r="26" ht="2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1" t="n"/>
      <c r="J26" s="12" t="n"/>
      <c r="K26" s="10" t="n"/>
      <c r="L26" s="9">
        <f>IF(F26="","",COUNTIF('Échéancier'!$F$5:$F$304,F26))</f>
        <v/>
      </c>
      <c r="M26" s="10" t="n"/>
    </row>
    <row r="27" ht="20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1" t="n"/>
      <c r="J27" s="12" t="n"/>
      <c r="K27" s="10" t="n"/>
      <c r="L27" s="9">
        <f>IF(F27="","",COUNTIF('Échéancier'!$F$5:$F$304,F27))</f>
        <v/>
      </c>
      <c r="M27" s="10" t="n"/>
    </row>
    <row r="28" ht="2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1" t="n"/>
      <c r="J28" s="12" t="n"/>
      <c r="K28" s="10" t="n"/>
      <c r="L28" s="9">
        <f>IF(F28="","",COUNTIF('Échéancier'!$F$5:$F$304,F28))</f>
        <v/>
      </c>
      <c r="M28" s="10" t="n"/>
    </row>
    <row r="29" ht="20" customHeight="1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1" t="n"/>
      <c r="J29" s="12" t="n"/>
      <c r="K29" s="10" t="n"/>
      <c r="L29" s="9">
        <f>IF(F29="","",COUNTIF('Échéancier'!$F$5:$F$304,F29))</f>
        <v/>
      </c>
      <c r="M29" s="10" t="n"/>
    </row>
    <row r="30" ht="20" customHeight="1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1" t="n"/>
      <c r="J30" s="12" t="n"/>
      <c r="K30" s="10" t="n"/>
      <c r="L30" s="9">
        <f>IF(F30="","",COUNTIF('Échéancier'!$F$5:$F$304,F30))</f>
        <v/>
      </c>
      <c r="M30" s="10" t="n"/>
    </row>
    <row r="31" ht="20" customHeight="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1" t="n"/>
      <c r="J31" s="12" t="n"/>
      <c r="K31" s="10" t="n"/>
      <c r="L31" s="9">
        <f>IF(F31="","",COUNTIF('Échéancier'!$F$5:$F$304,F31))</f>
        <v/>
      </c>
      <c r="M31" s="10" t="n"/>
    </row>
    <row r="32" ht="20" customHeight="1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1" t="n"/>
      <c r="J32" s="12" t="n"/>
      <c r="K32" s="10" t="n"/>
      <c r="L32" s="9">
        <f>IF(F32="","",COUNTIF('Échéancier'!$F$5:$F$304,F32))</f>
        <v/>
      </c>
      <c r="M32" s="10" t="n"/>
    </row>
    <row r="33" ht="20" customHeight="1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1" t="n"/>
      <c r="J33" s="12" t="n"/>
      <c r="K33" s="10" t="n"/>
      <c r="L33" s="9">
        <f>IF(F33="","",COUNTIF('Échéancier'!$F$5:$F$304,F33))</f>
        <v/>
      </c>
      <c r="M33" s="10" t="n"/>
    </row>
    <row r="34" ht="20" customHeight="1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1" t="n"/>
      <c r="J34" s="12" t="n"/>
      <c r="K34" s="10" t="n"/>
      <c r="L34" s="9">
        <f>IF(F34="","",COUNTIF('Échéancier'!$F$5:$F$304,F34))</f>
        <v/>
      </c>
      <c r="M34" s="10" t="n"/>
    </row>
    <row r="35" ht="20" customHeight="1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1" t="n"/>
      <c r="J35" s="12" t="n"/>
      <c r="K35" s="10" t="n"/>
      <c r="L35" s="9">
        <f>IF(F35="","",COUNTIF('Échéancier'!$F$5:$F$304,F35))</f>
        <v/>
      </c>
      <c r="M35" s="10" t="n"/>
    </row>
    <row r="36" ht="20" customHeight="1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1" t="n"/>
      <c r="J36" s="12" t="n"/>
      <c r="K36" s="10" t="n"/>
      <c r="L36" s="9">
        <f>IF(F36="","",COUNTIF('Échéancier'!$F$5:$F$304,F36))</f>
        <v/>
      </c>
      <c r="M36" s="10" t="n"/>
    </row>
    <row r="37" ht="20" customHeight="1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1" t="n"/>
      <c r="J37" s="12" t="n"/>
      <c r="K37" s="10" t="n"/>
      <c r="L37" s="9">
        <f>IF(F37="","",COUNTIF('Échéancier'!$F$5:$F$304,F37))</f>
        <v/>
      </c>
      <c r="M37" s="10" t="n"/>
    </row>
    <row r="38" ht="20" customHeight="1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1" t="n"/>
      <c r="J38" s="12" t="n"/>
      <c r="K38" s="10" t="n"/>
      <c r="L38" s="9">
        <f>IF(F38="","",COUNTIF('Échéancier'!$F$5:$F$304,F38))</f>
        <v/>
      </c>
      <c r="M38" s="10" t="n"/>
    </row>
    <row r="39" ht="20" customHeight="1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1" t="n"/>
      <c r="J39" s="12" t="n"/>
      <c r="K39" s="10" t="n"/>
      <c r="L39" s="9">
        <f>IF(F39="","",COUNTIF('Échéancier'!$F$5:$F$304,F39))</f>
        <v/>
      </c>
      <c r="M39" s="10" t="n"/>
    </row>
    <row r="40" ht="20" customHeight="1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1" t="n"/>
      <c r="J40" s="12" t="n"/>
      <c r="K40" s="10" t="n"/>
      <c r="L40" s="9">
        <f>IF(F40="","",COUNTIF('Échéancier'!$F$5:$F$304,F40))</f>
        <v/>
      </c>
      <c r="M40" s="10" t="n"/>
    </row>
    <row r="41" ht="20" customHeight="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1" t="n"/>
      <c r="J41" s="12" t="n"/>
      <c r="K41" s="10" t="n"/>
      <c r="L41" s="9">
        <f>IF(F41="","",COUNTIF('Échéancier'!$F$5:$F$304,F41))</f>
        <v/>
      </c>
      <c r="M41" s="10" t="n"/>
    </row>
    <row r="42" ht="20" customHeight="1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1" t="n"/>
      <c r="J42" s="12" t="n"/>
      <c r="K42" s="10" t="n"/>
      <c r="L42" s="9">
        <f>IF(F42="","",COUNTIF('Échéancier'!$F$5:$F$304,F42))</f>
        <v/>
      </c>
      <c r="M42" s="10" t="n"/>
    </row>
    <row r="43" ht="20" customHeight="1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1" t="n"/>
      <c r="J43" s="12" t="n"/>
      <c r="K43" s="10" t="n"/>
      <c r="L43" s="9">
        <f>IF(F43="","",COUNTIF('Échéancier'!$F$5:$F$304,F43))</f>
        <v/>
      </c>
      <c r="M43" s="10" t="n"/>
    </row>
    <row r="44" ht="20" customHeight="1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1" t="n"/>
      <c r="J44" s="12" t="n"/>
      <c r="K44" s="10" t="n"/>
      <c r="L44" s="9">
        <f>IF(F44="","",COUNTIF('Échéancier'!$F$5:$F$304,F44))</f>
        <v/>
      </c>
      <c r="M44" s="10" t="n"/>
    </row>
    <row r="45" ht="20" customHeight="1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1" t="n"/>
      <c r="J45" s="12" t="n"/>
      <c r="K45" s="10" t="n"/>
      <c r="L45" s="9">
        <f>IF(F45="","",COUNTIF('Échéancier'!$F$5:$F$304,F45))</f>
        <v/>
      </c>
      <c r="M45" s="10" t="n"/>
    </row>
    <row r="46" ht="20" customHeight="1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1" t="n"/>
      <c r="J46" s="12" t="n"/>
      <c r="K46" s="10" t="n"/>
      <c r="L46" s="9">
        <f>IF(F46="","",COUNTIF('Échéancier'!$F$5:$F$304,F46))</f>
        <v/>
      </c>
      <c r="M46" s="10" t="n"/>
    </row>
    <row r="47" ht="20" customHeight="1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1" t="n"/>
      <c r="J47" s="12" t="n"/>
      <c r="K47" s="10" t="n"/>
      <c r="L47" s="9">
        <f>IF(F47="","",COUNTIF('Échéancier'!$F$5:$F$304,F47))</f>
        <v/>
      </c>
      <c r="M47" s="10" t="n"/>
    </row>
    <row r="48" ht="20" customHeight="1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1" t="n"/>
      <c r="J48" s="12" t="n"/>
      <c r="K48" s="10" t="n"/>
      <c r="L48" s="9">
        <f>IF(F48="","",COUNTIF('Échéancier'!$F$5:$F$304,F48))</f>
        <v/>
      </c>
      <c r="M48" s="10" t="n"/>
    </row>
    <row r="49" ht="20" customHeight="1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1" t="n"/>
      <c r="J49" s="12" t="n"/>
      <c r="K49" s="10" t="n"/>
      <c r="L49" s="9">
        <f>IF(F49="","",COUNTIF('Échéancier'!$F$5:$F$304,F49))</f>
        <v/>
      </c>
      <c r="M49" s="10" t="n"/>
    </row>
    <row r="50" ht="20" customHeight="1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1" t="n"/>
      <c r="J50" s="12" t="n"/>
      <c r="K50" s="10" t="n"/>
      <c r="L50" s="9">
        <f>IF(F50="","",COUNTIF('Échéancier'!$F$5:$F$304,F50))</f>
        <v/>
      </c>
      <c r="M50" s="10" t="n"/>
    </row>
    <row r="51" ht="20" customHeight="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1" t="n"/>
      <c r="J51" s="12" t="n"/>
      <c r="K51" s="10" t="n"/>
      <c r="L51" s="9">
        <f>IF(F51="","",COUNTIF('Échéancier'!$F$5:$F$304,F51))</f>
        <v/>
      </c>
      <c r="M51" s="10" t="n"/>
    </row>
    <row r="52" ht="20" customHeight="1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1" t="n"/>
      <c r="J52" s="12" t="n"/>
      <c r="K52" s="10" t="n"/>
      <c r="L52" s="9">
        <f>IF(F52="","",COUNTIF('Échéancier'!$F$5:$F$304,F52))</f>
        <v/>
      </c>
      <c r="M52" s="10" t="n"/>
    </row>
    <row r="53" ht="20" customHeight="1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1" t="n"/>
      <c r="J53" s="12" t="n"/>
      <c r="K53" s="10" t="n"/>
      <c r="L53" s="9">
        <f>IF(F53="","",COUNTIF('Échéancier'!$F$5:$F$304,F53))</f>
        <v/>
      </c>
      <c r="M53" s="10" t="n"/>
    </row>
    <row r="54" ht="20" customHeight="1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1" t="n"/>
      <c r="J54" s="12" t="n"/>
      <c r="K54" s="10" t="n"/>
      <c r="L54" s="9">
        <f>IF(F54="","",COUNTIF('Échéancier'!$F$5:$F$304,F54))</f>
        <v/>
      </c>
      <c r="M54" s="10" t="n"/>
    </row>
    <row r="55" ht="20" customHeight="1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1" t="n"/>
      <c r="J55" s="12" t="n"/>
      <c r="K55" s="10" t="n"/>
      <c r="L55" s="9">
        <f>IF(F55="","",COUNTIF('Échéancier'!$F$5:$F$304,F55))</f>
        <v/>
      </c>
      <c r="M55" s="10" t="n"/>
    </row>
    <row r="56" ht="20" customHeight="1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1" t="n"/>
      <c r="J56" s="12" t="n"/>
      <c r="K56" s="10" t="n"/>
      <c r="L56" s="9">
        <f>IF(F56="","",COUNTIF('Échéancier'!$F$5:$F$304,F56))</f>
        <v/>
      </c>
      <c r="M56" s="10" t="n"/>
    </row>
    <row r="57" ht="20" customHeight="1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1" t="n"/>
      <c r="J57" s="12" t="n"/>
      <c r="K57" s="10" t="n"/>
      <c r="L57" s="9">
        <f>IF(F57="","",COUNTIF('Échéancier'!$F$5:$F$304,F57))</f>
        <v/>
      </c>
      <c r="M57" s="10" t="n"/>
    </row>
    <row r="58" ht="20" customHeight="1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1" t="n"/>
      <c r="J58" s="12" t="n"/>
      <c r="K58" s="10" t="n"/>
      <c r="L58" s="9">
        <f>IF(F58="","",COUNTIF('Échéancier'!$F$5:$F$304,F58))</f>
        <v/>
      </c>
      <c r="M58" s="10" t="n"/>
    </row>
    <row r="59" ht="20" customHeight="1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1" t="n"/>
      <c r="J59" s="12" t="n"/>
      <c r="K59" s="10" t="n"/>
      <c r="L59" s="9">
        <f>IF(F59="","",COUNTIF('Échéancier'!$F$5:$F$304,F59))</f>
        <v/>
      </c>
      <c r="M59" s="10" t="n"/>
    </row>
    <row r="60" ht="20" customHeight="1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1" t="n"/>
      <c r="J60" s="12" t="n"/>
      <c r="K60" s="10" t="n"/>
      <c r="L60" s="9">
        <f>IF(F60="","",COUNTIF('Échéancier'!$F$5:$F$304,F60))</f>
        <v/>
      </c>
      <c r="M60" s="10" t="n"/>
    </row>
    <row r="61" ht="20" customHeight="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1" t="n"/>
      <c r="J61" s="12" t="n"/>
      <c r="K61" s="10" t="n"/>
      <c r="L61" s="9">
        <f>IF(F61="","",COUNTIF('Échéancier'!$F$5:$F$304,F61))</f>
        <v/>
      </c>
      <c r="M61" s="10" t="n"/>
    </row>
    <row r="62" ht="20" customHeight="1">
      <c r="A62" s="10" t="n"/>
      <c r="B62" s="10" t="n"/>
      <c r="C62" s="10" t="n"/>
      <c r="D62" s="10" t="n"/>
      <c r="E62" s="10" t="n"/>
      <c r="F62" s="10" t="n"/>
      <c r="G62" s="10" t="n"/>
      <c r="H62" s="10" t="n"/>
      <c r="I62" s="11" t="n"/>
      <c r="J62" s="12" t="n"/>
      <c r="K62" s="10" t="n"/>
      <c r="L62" s="9">
        <f>IF(F62="","",COUNTIF('Échéancier'!$F$5:$F$304,F62))</f>
        <v/>
      </c>
      <c r="M62" s="10" t="n"/>
    </row>
    <row r="63" ht="20" customHeight="1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1" t="n"/>
      <c r="J63" s="12" t="n"/>
      <c r="K63" s="10" t="n"/>
      <c r="L63" s="9">
        <f>IF(F63="","",COUNTIF('Échéancier'!$F$5:$F$304,F63))</f>
        <v/>
      </c>
      <c r="M63" s="10" t="n"/>
    </row>
    <row r="64" ht="20" customHeight="1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1" t="n"/>
      <c r="J64" s="12" t="n"/>
      <c r="K64" s="10" t="n"/>
      <c r="L64" s="9">
        <f>IF(F64="","",COUNTIF('Échéancier'!$F$5:$F$304,F64))</f>
        <v/>
      </c>
      <c r="M64" s="10" t="n"/>
    </row>
    <row r="65" ht="20" customHeight="1">
      <c r="A65" s="10" t="n"/>
      <c r="B65" s="10" t="n"/>
      <c r="C65" s="10" t="n"/>
      <c r="D65" s="10" t="n"/>
      <c r="E65" s="10" t="n"/>
      <c r="F65" s="10" t="n"/>
      <c r="G65" s="10" t="n"/>
      <c r="H65" s="10" t="n"/>
      <c r="I65" s="11" t="n"/>
      <c r="J65" s="12" t="n"/>
      <c r="K65" s="10" t="n"/>
      <c r="L65" s="9">
        <f>IF(F65="","",COUNTIF('Échéancier'!$F$5:$F$304,F65))</f>
        <v/>
      </c>
      <c r="M65" s="10" t="n"/>
    </row>
    <row r="66" ht="20" customHeight="1">
      <c r="A66" s="10" t="n"/>
      <c r="B66" s="10" t="n"/>
      <c r="C66" s="10" t="n"/>
      <c r="D66" s="10" t="n"/>
      <c r="E66" s="10" t="n"/>
      <c r="F66" s="10" t="n"/>
      <c r="G66" s="10" t="n"/>
      <c r="H66" s="10" t="n"/>
      <c r="I66" s="11" t="n"/>
      <c r="J66" s="12" t="n"/>
      <c r="K66" s="10" t="n"/>
      <c r="L66" s="9">
        <f>IF(F66="","",COUNTIF('Échéancier'!$F$5:$F$304,F66))</f>
        <v/>
      </c>
      <c r="M66" s="10" t="n"/>
    </row>
    <row r="67" ht="20" customHeight="1">
      <c r="A67" s="10" t="n"/>
      <c r="B67" s="10" t="n"/>
      <c r="C67" s="10" t="n"/>
      <c r="D67" s="10" t="n"/>
      <c r="E67" s="10" t="n"/>
      <c r="F67" s="10" t="n"/>
      <c r="G67" s="10" t="n"/>
      <c r="H67" s="10" t="n"/>
      <c r="I67" s="11" t="n"/>
      <c r="J67" s="12" t="n"/>
      <c r="K67" s="10" t="n"/>
      <c r="L67" s="9">
        <f>IF(F67="","",COUNTIF('Échéancier'!$F$5:$F$304,F67))</f>
        <v/>
      </c>
      <c r="M67" s="10" t="n"/>
    </row>
    <row r="68" ht="20" customHeight="1">
      <c r="A68" s="10" t="n"/>
      <c r="B68" s="10" t="n"/>
      <c r="C68" s="10" t="n"/>
      <c r="D68" s="10" t="n"/>
      <c r="E68" s="10" t="n"/>
      <c r="F68" s="10" t="n"/>
      <c r="G68" s="10" t="n"/>
      <c r="H68" s="10" t="n"/>
      <c r="I68" s="11" t="n"/>
      <c r="J68" s="12" t="n"/>
      <c r="K68" s="10" t="n"/>
      <c r="L68" s="9">
        <f>IF(F68="","",COUNTIF('Échéancier'!$F$5:$F$304,F68))</f>
        <v/>
      </c>
      <c r="M68" s="10" t="n"/>
    </row>
    <row r="69" ht="20" customHeight="1">
      <c r="A69" s="10" t="n"/>
      <c r="B69" s="10" t="n"/>
      <c r="C69" s="10" t="n"/>
      <c r="D69" s="10" t="n"/>
      <c r="E69" s="10" t="n"/>
      <c r="F69" s="10" t="n"/>
      <c r="G69" s="10" t="n"/>
      <c r="H69" s="10" t="n"/>
      <c r="I69" s="11" t="n"/>
      <c r="J69" s="12" t="n"/>
      <c r="K69" s="10" t="n"/>
      <c r="L69" s="9">
        <f>IF(F69="","",COUNTIF('Échéancier'!$F$5:$F$304,F69))</f>
        <v/>
      </c>
      <c r="M69" s="10" t="n"/>
    </row>
    <row r="70" ht="20" customHeight="1">
      <c r="A70" s="10" t="n"/>
      <c r="B70" s="10" t="n"/>
      <c r="C70" s="10" t="n"/>
      <c r="D70" s="10" t="n"/>
      <c r="E70" s="10" t="n"/>
      <c r="F70" s="10" t="n"/>
      <c r="G70" s="10" t="n"/>
      <c r="H70" s="10" t="n"/>
      <c r="I70" s="11" t="n"/>
      <c r="J70" s="12" t="n"/>
      <c r="K70" s="10" t="n"/>
      <c r="L70" s="9">
        <f>IF(F70="","",COUNTIF('Échéancier'!$F$5:$F$304,F70))</f>
        <v/>
      </c>
      <c r="M70" s="10" t="n"/>
    </row>
    <row r="71" ht="20" customHeight="1">
      <c r="A71" s="10" t="n"/>
      <c r="B71" s="10" t="n"/>
      <c r="C71" s="10" t="n"/>
      <c r="D71" s="10" t="n"/>
      <c r="E71" s="10" t="n"/>
      <c r="F71" s="10" t="n"/>
      <c r="G71" s="10" t="n"/>
      <c r="H71" s="10" t="n"/>
      <c r="I71" s="11" t="n"/>
      <c r="J71" s="12" t="n"/>
      <c r="K71" s="10" t="n"/>
      <c r="L71" s="9">
        <f>IF(F71="","",COUNTIF('Échéancier'!$F$5:$F$304,F71))</f>
        <v/>
      </c>
      <c r="M71" s="10" t="n"/>
    </row>
    <row r="72" ht="20" customHeight="1">
      <c r="A72" s="10" t="n"/>
      <c r="B72" s="10" t="n"/>
      <c r="C72" s="10" t="n"/>
      <c r="D72" s="10" t="n"/>
      <c r="E72" s="10" t="n"/>
      <c r="F72" s="10" t="n"/>
      <c r="G72" s="10" t="n"/>
      <c r="H72" s="10" t="n"/>
      <c r="I72" s="11" t="n"/>
      <c r="J72" s="12" t="n"/>
      <c r="K72" s="10" t="n"/>
      <c r="L72" s="9">
        <f>IF(F72="","",COUNTIF('Échéancier'!$F$5:$F$304,F72))</f>
        <v/>
      </c>
      <c r="M72" s="10" t="n"/>
    </row>
    <row r="73" ht="20" customHeight="1">
      <c r="A73" s="10" t="n"/>
      <c r="B73" s="10" t="n"/>
      <c r="C73" s="10" t="n"/>
      <c r="D73" s="10" t="n"/>
      <c r="E73" s="10" t="n"/>
      <c r="F73" s="10" t="n"/>
      <c r="G73" s="10" t="n"/>
      <c r="H73" s="10" t="n"/>
      <c r="I73" s="11" t="n"/>
      <c r="J73" s="12" t="n"/>
      <c r="K73" s="10" t="n"/>
      <c r="L73" s="9">
        <f>IF(F73="","",COUNTIF('Échéancier'!$F$5:$F$304,F73))</f>
        <v/>
      </c>
      <c r="M73" s="10" t="n"/>
    </row>
    <row r="74" ht="20" customHeight="1">
      <c r="A74" s="10" t="n"/>
      <c r="B74" s="10" t="n"/>
      <c r="C74" s="10" t="n"/>
      <c r="D74" s="10" t="n"/>
      <c r="E74" s="10" t="n"/>
      <c r="F74" s="10" t="n"/>
      <c r="G74" s="10" t="n"/>
      <c r="H74" s="10" t="n"/>
      <c r="I74" s="11" t="n"/>
      <c r="J74" s="12" t="n"/>
      <c r="K74" s="10" t="n"/>
      <c r="L74" s="9">
        <f>IF(F74="","",COUNTIF('Échéancier'!$F$5:$F$304,F74))</f>
        <v/>
      </c>
      <c r="M74" s="10" t="n"/>
    </row>
    <row r="75" ht="20" customHeight="1">
      <c r="A75" s="10" t="n"/>
      <c r="B75" s="10" t="n"/>
      <c r="C75" s="10" t="n"/>
      <c r="D75" s="10" t="n"/>
      <c r="E75" s="10" t="n"/>
      <c r="F75" s="10" t="n"/>
      <c r="G75" s="10" t="n"/>
      <c r="H75" s="10" t="n"/>
      <c r="I75" s="11" t="n"/>
      <c r="J75" s="12" t="n"/>
      <c r="K75" s="10" t="n"/>
      <c r="L75" s="9">
        <f>IF(F75="","",COUNTIF('Échéancier'!$F$5:$F$304,F75))</f>
        <v/>
      </c>
      <c r="M75" s="10" t="n"/>
    </row>
    <row r="76" ht="20" customHeight="1">
      <c r="A76" s="10" t="n"/>
      <c r="B76" s="10" t="n"/>
      <c r="C76" s="10" t="n"/>
      <c r="D76" s="10" t="n"/>
      <c r="E76" s="10" t="n"/>
      <c r="F76" s="10" t="n"/>
      <c r="G76" s="10" t="n"/>
      <c r="H76" s="10" t="n"/>
      <c r="I76" s="11" t="n"/>
      <c r="J76" s="12" t="n"/>
      <c r="K76" s="10" t="n"/>
      <c r="L76" s="9">
        <f>IF(F76="","",COUNTIF('Échéancier'!$F$5:$F$304,F76))</f>
        <v/>
      </c>
      <c r="M76" s="10" t="n"/>
    </row>
    <row r="77" ht="20" customHeight="1">
      <c r="A77" s="10" t="n"/>
      <c r="B77" s="10" t="n"/>
      <c r="C77" s="10" t="n"/>
      <c r="D77" s="10" t="n"/>
      <c r="E77" s="10" t="n"/>
      <c r="F77" s="10" t="n"/>
      <c r="G77" s="10" t="n"/>
      <c r="H77" s="10" t="n"/>
      <c r="I77" s="11" t="n"/>
      <c r="J77" s="12" t="n"/>
      <c r="K77" s="10" t="n"/>
      <c r="L77" s="9">
        <f>IF(F77="","",COUNTIF('Échéancier'!$F$5:$F$304,F77))</f>
        <v/>
      </c>
      <c r="M77" s="10" t="n"/>
    </row>
    <row r="78" ht="20" customHeight="1">
      <c r="A78" s="10" t="n"/>
      <c r="B78" s="10" t="n"/>
      <c r="C78" s="10" t="n"/>
      <c r="D78" s="10" t="n"/>
      <c r="E78" s="10" t="n"/>
      <c r="F78" s="10" t="n"/>
      <c r="G78" s="10" t="n"/>
      <c r="H78" s="10" t="n"/>
      <c r="I78" s="11" t="n"/>
      <c r="J78" s="12" t="n"/>
      <c r="K78" s="10" t="n"/>
      <c r="L78" s="9">
        <f>IF(F78="","",COUNTIF('Échéancier'!$F$5:$F$304,F78))</f>
        <v/>
      </c>
      <c r="M78" s="10" t="n"/>
    </row>
    <row r="79" ht="20" customHeight="1">
      <c r="A79" s="10" t="n"/>
      <c r="B79" s="10" t="n"/>
      <c r="C79" s="10" t="n"/>
      <c r="D79" s="10" t="n"/>
      <c r="E79" s="10" t="n"/>
      <c r="F79" s="10" t="n"/>
      <c r="G79" s="10" t="n"/>
      <c r="H79" s="10" t="n"/>
      <c r="I79" s="11" t="n"/>
      <c r="J79" s="12" t="n"/>
      <c r="K79" s="10" t="n"/>
      <c r="L79" s="9">
        <f>IF(F79="","",COUNTIF('Échéancier'!$F$5:$F$304,F79))</f>
        <v/>
      </c>
      <c r="M79" s="10" t="n"/>
    </row>
    <row r="80" ht="20" customHeight="1">
      <c r="A80" s="10" t="n"/>
      <c r="B80" s="10" t="n"/>
      <c r="C80" s="10" t="n"/>
      <c r="D80" s="10" t="n"/>
      <c r="E80" s="10" t="n"/>
      <c r="F80" s="10" t="n"/>
      <c r="G80" s="10" t="n"/>
      <c r="H80" s="10" t="n"/>
      <c r="I80" s="11" t="n"/>
      <c r="J80" s="12" t="n"/>
      <c r="K80" s="10" t="n"/>
      <c r="L80" s="9">
        <f>IF(F80="","",COUNTIF('Échéancier'!$F$5:$F$304,F80))</f>
        <v/>
      </c>
      <c r="M80" s="10" t="n"/>
    </row>
    <row r="81" ht="20" customHeight="1">
      <c r="A81" s="10" t="n"/>
      <c r="B81" s="10" t="n"/>
      <c r="C81" s="10" t="n"/>
      <c r="D81" s="10" t="n"/>
      <c r="E81" s="10" t="n"/>
      <c r="F81" s="10" t="n"/>
      <c r="G81" s="10" t="n"/>
      <c r="H81" s="10" t="n"/>
      <c r="I81" s="11" t="n"/>
      <c r="J81" s="12" t="n"/>
      <c r="K81" s="10" t="n"/>
      <c r="L81" s="9">
        <f>IF(F81="","",COUNTIF('Échéancier'!$F$5:$F$304,F81))</f>
        <v/>
      </c>
      <c r="M81" s="10" t="n"/>
    </row>
    <row r="82" ht="20" customHeight="1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1" t="n"/>
      <c r="J82" s="12" t="n"/>
      <c r="K82" s="10" t="n"/>
      <c r="L82" s="9">
        <f>IF(F82="","",COUNTIF('Échéancier'!$F$5:$F$304,F82))</f>
        <v/>
      </c>
      <c r="M82" s="10" t="n"/>
    </row>
    <row r="83" ht="20" customHeight="1">
      <c r="A83" s="10" t="n"/>
      <c r="B83" s="10" t="n"/>
      <c r="C83" s="10" t="n"/>
      <c r="D83" s="10" t="n"/>
      <c r="E83" s="10" t="n"/>
      <c r="F83" s="10" t="n"/>
      <c r="G83" s="10" t="n"/>
      <c r="H83" s="10" t="n"/>
      <c r="I83" s="11" t="n"/>
      <c r="J83" s="12" t="n"/>
      <c r="K83" s="10" t="n"/>
      <c r="L83" s="9">
        <f>IF(F83="","",COUNTIF('Échéancier'!$F$5:$F$304,F83))</f>
        <v/>
      </c>
      <c r="M83" s="10" t="n"/>
    </row>
    <row r="84" ht="20" customHeight="1">
      <c r="A84" s="10" t="n"/>
      <c r="B84" s="10" t="n"/>
      <c r="C84" s="10" t="n"/>
      <c r="D84" s="10" t="n"/>
      <c r="E84" s="10" t="n"/>
      <c r="F84" s="10" t="n"/>
      <c r="G84" s="10" t="n"/>
      <c r="H84" s="10" t="n"/>
      <c r="I84" s="11" t="n"/>
      <c r="J84" s="12" t="n"/>
      <c r="K84" s="10" t="n"/>
      <c r="L84" s="9">
        <f>IF(F84="","",COUNTIF('Échéancier'!$F$5:$F$304,F84))</f>
        <v/>
      </c>
      <c r="M84" s="10" t="n"/>
    </row>
    <row r="85" ht="20" customHeight="1">
      <c r="A85" s="10" t="n"/>
      <c r="B85" s="10" t="n"/>
      <c r="C85" s="10" t="n"/>
      <c r="D85" s="10" t="n"/>
      <c r="E85" s="10" t="n"/>
      <c r="F85" s="10" t="n"/>
      <c r="G85" s="10" t="n"/>
      <c r="H85" s="10" t="n"/>
      <c r="I85" s="11" t="n"/>
      <c r="J85" s="12" t="n"/>
      <c r="K85" s="10" t="n"/>
      <c r="L85" s="9">
        <f>IF(F85="","",COUNTIF('Échéancier'!$F$5:$F$304,F85))</f>
        <v/>
      </c>
      <c r="M85" s="10" t="n"/>
    </row>
    <row r="86" ht="20" customHeight="1">
      <c r="A86" s="10" t="n"/>
      <c r="B86" s="10" t="n"/>
      <c r="C86" s="10" t="n"/>
      <c r="D86" s="10" t="n"/>
      <c r="E86" s="10" t="n"/>
      <c r="F86" s="10" t="n"/>
      <c r="G86" s="10" t="n"/>
      <c r="H86" s="10" t="n"/>
      <c r="I86" s="11" t="n"/>
      <c r="J86" s="12" t="n"/>
      <c r="K86" s="10" t="n"/>
      <c r="L86" s="9">
        <f>IF(F86="","",COUNTIF('Échéancier'!$F$5:$F$304,F86))</f>
        <v/>
      </c>
      <c r="M86" s="10" t="n"/>
    </row>
    <row r="87" ht="20" customHeight="1">
      <c r="A87" s="10" t="n"/>
      <c r="B87" s="10" t="n"/>
      <c r="C87" s="10" t="n"/>
      <c r="D87" s="10" t="n"/>
      <c r="E87" s="10" t="n"/>
      <c r="F87" s="10" t="n"/>
      <c r="G87" s="10" t="n"/>
      <c r="H87" s="10" t="n"/>
      <c r="I87" s="11" t="n"/>
      <c r="J87" s="12" t="n"/>
      <c r="K87" s="10" t="n"/>
      <c r="L87" s="9">
        <f>IF(F87="","",COUNTIF('Échéancier'!$F$5:$F$304,F87))</f>
        <v/>
      </c>
      <c r="M87" s="10" t="n"/>
    </row>
    <row r="88" ht="20" customHeight="1">
      <c r="A88" s="10" t="n"/>
      <c r="B88" s="10" t="n"/>
      <c r="C88" s="10" t="n"/>
      <c r="D88" s="10" t="n"/>
      <c r="E88" s="10" t="n"/>
      <c r="F88" s="10" t="n"/>
      <c r="G88" s="10" t="n"/>
      <c r="H88" s="10" t="n"/>
      <c r="I88" s="11" t="n"/>
      <c r="J88" s="12" t="n"/>
      <c r="K88" s="10" t="n"/>
      <c r="L88" s="9">
        <f>IF(F88="","",COUNTIF('Échéancier'!$F$5:$F$304,F88))</f>
        <v/>
      </c>
      <c r="M88" s="10" t="n"/>
    </row>
    <row r="89" ht="20" customHeight="1">
      <c r="A89" s="10" t="n"/>
      <c r="B89" s="10" t="n"/>
      <c r="C89" s="10" t="n"/>
      <c r="D89" s="10" t="n"/>
      <c r="E89" s="10" t="n"/>
      <c r="F89" s="10" t="n"/>
      <c r="G89" s="10" t="n"/>
      <c r="H89" s="10" t="n"/>
      <c r="I89" s="11" t="n"/>
      <c r="J89" s="12" t="n"/>
      <c r="K89" s="10" t="n"/>
      <c r="L89" s="9">
        <f>IF(F89="","",COUNTIF('Échéancier'!$F$5:$F$304,F89))</f>
        <v/>
      </c>
      <c r="M89" s="10" t="n"/>
    </row>
    <row r="90" ht="20" customHeight="1">
      <c r="A90" s="10" t="n"/>
      <c r="B90" s="10" t="n"/>
      <c r="C90" s="10" t="n"/>
      <c r="D90" s="10" t="n"/>
      <c r="E90" s="10" t="n"/>
      <c r="F90" s="10" t="n"/>
      <c r="G90" s="10" t="n"/>
      <c r="H90" s="10" t="n"/>
      <c r="I90" s="11" t="n"/>
      <c r="J90" s="12" t="n"/>
      <c r="K90" s="10" t="n"/>
      <c r="L90" s="9">
        <f>IF(F90="","",COUNTIF('Échéancier'!$F$5:$F$304,F90))</f>
        <v/>
      </c>
      <c r="M90" s="10" t="n"/>
    </row>
    <row r="91" ht="20" customHeight="1">
      <c r="A91" s="10" t="n"/>
      <c r="B91" s="10" t="n"/>
      <c r="C91" s="10" t="n"/>
      <c r="D91" s="10" t="n"/>
      <c r="E91" s="10" t="n"/>
      <c r="F91" s="10" t="n"/>
      <c r="G91" s="10" t="n"/>
      <c r="H91" s="10" t="n"/>
      <c r="I91" s="11" t="n"/>
      <c r="J91" s="12" t="n"/>
      <c r="K91" s="10" t="n"/>
      <c r="L91" s="9">
        <f>IF(F91="","",COUNTIF('Échéancier'!$F$5:$F$304,F91))</f>
        <v/>
      </c>
      <c r="M91" s="10" t="n"/>
    </row>
    <row r="92" ht="20" customHeight="1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1" t="n"/>
      <c r="J92" s="12" t="n"/>
      <c r="K92" s="10" t="n"/>
      <c r="L92" s="9">
        <f>IF(F92="","",COUNTIF('Échéancier'!$F$5:$F$304,F92))</f>
        <v/>
      </c>
      <c r="M92" s="10" t="n"/>
    </row>
    <row r="93" ht="20" customHeight="1">
      <c r="A93" s="10" t="n"/>
      <c r="B93" s="10" t="n"/>
      <c r="C93" s="10" t="n"/>
      <c r="D93" s="10" t="n"/>
      <c r="E93" s="10" t="n"/>
      <c r="F93" s="10" t="n"/>
      <c r="G93" s="10" t="n"/>
      <c r="H93" s="10" t="n"/>
      <c r="I93" s="11" t="n"/>
      <c r="J93" s="12" t="n"/>
      <c r="K93" s="10" t="n"/>
      <c r="L93" s="9">
        <f>IF(F93="","",COUNTIF('Échéancier'!$F$5:$F$304,F93))</f>
        <v/>
      </c>
      <c r="M93" s="10" t="n"/>
    </row>
    <row r="94" ht="20" customHeight="1">
      <c r="A94" s="10" t="n"/>
      <c r="B94" s="10" t="n"/>
      <c r="C94" s="10" t="n"/>
      <c r="D94" s="10" t="n"/>
      <c r="E94" s="10" t="n"/>
      <c r="F94" s="10" t="n"/>
      <c r="G94" s="10" t="n"/>
      <c r="H94" s="10" t="n"/>
      <c r="I94" s="11" t="n"/>
      <c r="J94" s="12" t="n"/>
      <c r="K94" s="10" t="n"/>
      <c r="L94" s="9">
        <f>IF(F94="","",COUNTIF('Échéancier'!$F$5:$F$304,F94))</f>
        <v/>
      </c>
      <c r="M94" s="10" t="n"/>
    </row>
    <row r="95" ht="20" customHeight="1">
      <c r="A95" s="10" t="n"/>
      <c r="B95" s="10" t="n"/>
      <c r="C95" s="10" t="n"/>
      <c r="D95" s="10" t="n"/>
      <c r="E95" s="10" t="n"/>
      <c r="F95" s="10" t="n"/>
      <c r="G95" s="10" t="n"/>
      <c r="H95" s="10" t="n"/>
      <c r="I95" s="11" t="n"/>
      <c r="J95" s="12" t="n"/>
      <c r="K95" s="10" t="n"/>
      <c r="L95" s="9">
        <f>IF(F95="","",COUNTIF('Échéancier'!$F$5:$F$304,F95))</f>
        <v/>
      </c>
      <c r="M95" s="10" t="n"/>
    </row>
    <row r="96" ht="20" customHeight="1">
      <c r="A96" s="10" t="n"/>
      <c r="B96" s="10" t="n"/>
      <c r="C96" s="10" t="n"/>
      <c r="D96" s="10" t="n"/>
      <c r="E96" s="10" t="n"/>
      <c r="F96" s="10" t="n"/>
      <c r="G96" s="10" t="n"/>
      <c r="H96" s="10" t="n"/>
      <c r="I96" s="11" t="n"/>
      <c r="J96" s="12" t="n"/>
      <c r="K96" s="10" t="n"/>
      <c r="L96" s="9">
        <f>IF(F96="","",COUNTIF('Échéancier'!$F$5:$F$304,F96))</f>
        <v/>
      </c>
      <c r="M96" s="10" t="n"/>
    </row>
    <row r="97" ht="20" customHeight="1">
      <c r="A97" s="10" t="n"/>
      <c r="B97" s="10" t="n"/>
      <c r="C97" s="10" t="n"/>
      <c r="D97" s="10" t="n"/>
      <c r="E97" s="10" t="n"/>
      <c r="F97" s="10" t="n"/>
      <c r="G97" s="10" t="n"/>
      <c r="H97" s="10" t="n"/>
      <c r="I97" s="11" t="n"/>
      <c r="J97" s="12" t="n"/>
      <c r="K97" s="10" t="n"/>
      <c r="L97" s="9">
        <f>IF(F97="","",COUNTIF('Échéancier'!$F$5:$F$304,F97))</f>
        <v/>
      </c>
      <c r="M97" s="10" t="n"/>
    </row>
    <row r="98" ht="20" customHeight="1">
      <c r="A98" s="10" t="n"/>
      <c r="B98" s="10" t="n"/>
      <c r="C98" s="10" t="n"/>
      <c r="D98" s="10" t="n"/>
      <c r="E98" s="10" t="n"/>
      <c r="F98" s="10" t="n"/>
      <c r="G98" s="10" t="n"/>
      <c r="H98" s="10" t="n"/>
      <c r="I98" s="11" t="n"/>
      <c r="J98" s="12" t="n"/>
      <c r="K98" s="10" t="n"/>
      <c r="L98" s="9">
        <f>IF(F98="","",COUNTIF('Échéancier'!$F$5:$F$304,F98))</f>
        <v/>
      </c>
      <c r="M98" s="10" t="n"/>
    </row>
    <row r="99" ht="20" customHeight="1">
      <c r="A99" s="10" t="n"/>
      <c r="B99" s="10" t="n"/>
      <c r="C99" s="10" t="n"/>
      <c r="D99" s="10" t="n"/>
      <c r="E99" s="10" t="n"/>
      <c r="F99" s="10" t="n"/>
      <c r="G99" s="10" t="n"/>
      <c r="H99" s="10" t="n"/>
      <c r="I99" s="11" t="n"/>
      <c r="J99" s="12" t="n"/>
      <c r="K99" s="10" t="n"/>
      <c r="L99" s="9">
        <f>IF(F99="","",COUNTIF('Échéancier'!$F$5:$F$304,F99))</f>
        <v/>
      </c>
      <c r="M99" s="10" t="n"/>
    </row>
    <row r="100" ht="20" customHeight="1">
      <c r="A100" s="10" t="n"/>
      <c r="B100" s="10" t="n"/>
      <c r="C100" s="10" t="n"/>
      <c r="D100" s="10" t="n"/>
      <c r="E100" s="10" t="n"/>
      <c r="F100" s="10" t="n"/>
      <c r="G100" s="10" t="n"/>
      <c r="H100" s="10" t="n"/>
      <c r="I100" s="11" t="n"/>
      <c r="J100" s="12" t="n"/>
      <c r="K100" s="10" t="n"/>
      <c r="L100" s="9">
        <f>IF(F100="","",COUNTIF('Échéancier'!$F$5:$F$304,F100))</f>
        <v/>
      </c>
      <c r="M100" s="10" t="n"/>
    </row>
    <row r="101" ht="20" customHeight="1">
      <c r="A101" s="10" t="n"/>
      <c r="B101" s="10" t="n"/>
      <c r="C101" s="10" t="n"/>
      <c r="D101" s="10" t="n"/>
      <c r="E101" s="10" t="n"/>
      <c r="F101" s="10" t="n"/>
      <c r="G101" s="10" t="n"/>
      <c r="H101" s="10" t="n"/>
      <c r="I101" s="11" t="n"/>
      <c r="J101" s="12" t="n"/>
      <c r="K101" s="10" t="n"/>
      <c r="L101" s="9">
        <f>IF(F101="","",COUNTIF('Échéancier'!$F$5:$F$304,F101))</f>
        <v/>
      </c>
      <c r="M101" s="10" t="n"/>
    </row>
    <row r="102" ht="20" customHeight="1">
      <c r="A102" s="10" t="n"/>
      <c r="B102" s="10" t="n"/>
      <c r="C102" s="10" t="n"/>
      <c r="D102" s="10" t="n"/>
      <c r="E102" s="10" t="n"/>
      <c r="F102" s="10" t="n"/>
      <c r="G102" s="10" t="n"/>
      <c r="H102" s="10" t="n"/>
      <c r="I102" s="11" t="n"/>
      <c r="J102" s="12" t="n"/>
      <c r="K102" s="10" t="n"/>
      <c r="L102" s="9">
        <f>IF(F102="","",COUNTIF('Échéancier'!$F$5:$F$304,F102))</f>
        <v/>
      </c>
      <c r="M102" s="10" t="n"/>
    </row>
    <row r="103" ht="20" customHeight="1">
      <c r="A103" s="10" t="n"/>
      <c r="B103" s="10" t="n"/>
      <c r="C103" s="10" t="n"/>
      <c r="D103" s="10" t="n"/>
      <c r="E103" s="10" t="n"/>
      <c r="F103" s="10" t="n"/>
      <c r="G103" s="10" t="n"/>
      <c r="H103" s="10" t="n"/>
      <c r="I103" s="11" t="n"/>
      <c r="J103" s="12" t="n"/>
      <c r="K103" s="10" t="n"/>
      <c r="L103" s="9">
        <f>IF(F103="","",COUNTIF('Échéancier'!$F$5:$F$304,F103))</f>
        <v/>
      </c>
      <c r="M103" s="10" t="n"/>
    </row>
    <row r="104" ht="20" customHeight="1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1" t="n"/>
      <c r="J104" s="12" t="n"/>
      <c r="K104" s="10" t="n"/>
      <c r="L104" s="9">
        <f>IF(F104="","",COUNTIF('Échéancier'!$F$5:$F$304,F104))</f>
        <v/>
      </c>
      <c r="M104" s="10" t="n"/>
    </row>
    <row r="105" ht="20" customHeight="1">
      <c r="A105" s="10" t="n"/>
      <c r="B105" s="10" t="n"/>
      <c r="C105" s="10" t="n"/>
      <c r="D105" s="10" t="n"/>
      <c r="E105" s="10" t="n"/>
      <c r="F105" s="10" t="n"/>
      <c r="G105" s="10" t="n"/>
      <c r="H105" s="10" t="n"/>
      <c r="I105" s="11" t="n"/>
      <c r="J105" s="12" t="n"/>
      <c r="K105" s="10" t="n"/>
      <c r="L105" s="9">
        <f>IF(F105="","",COUNTIF('Échéancier'!$F$5:$F$304,F105))</f>
        <v/>
      </c>
      <c r="M105" s="10" t="n"/>
    </row>
    <row r="106" ht="20" customHeight="1">
      <c r="A106" s="10" t="n"/>
      <c r="B106" s="10" t="n"/>
      <c r="C106" s="10" t="n"/>
      <c r="D106" s="10" t="n"/>
      <c r="E106" s="10" t="n"/>
      <c r="F106" s="10" t="n"/>
      <c r="G106" s="10" t="n"/>
      <c r="H106" s="10" t="n"/>
      <c r="I106" s="11" t="n"/>
      <c r="J106" s="12" t="n"/>
      <c r="K106" s="10" t="n"/>
      <c r="L106" s="9">
        <f>IF(F106="","",COUNTIF('Échéancier'!$F$5:$F$304,F106))</f>
        <v/>
      </c>
      <c r="M106" s="10" t="n"/>
    </row>
    <row r="107" ht="20" customHeight="1">
      <c r="A107" s="10" t="n"/>
      <c r="B107" s="10" t="n"/>
      <c r="C107" s="10" t="n"/>
      <c r="D107" s="10" t="n"/>
      <c r="E107" s="10" t="n"/>
      <c r="F107" s="10" t="n"/>
      <c r="G107" s="10" t="n"/>
      <c r="H107" s="10" t="n"/>
      <c r="I107" s="11" t="n"/>
      <c r="J107" s="12" t="n"/>
      <c r="K107" s="10" t="n"/>
      <c r="L107" s="9">
        <f>IF(F107="","",COUNTIF('Échéancier'!$F$5:$F$304,F107))</f>
        <v/>
      </c>
      <c r="M107" s="10" t="n"/>
    </row>
    <row r="108" ht="20" customHeight="1">
      <c r="A108" s="10" t="n"/>
      <c r="B108" s="10" t="n"/>
      <c r="C108" s="10" t="n"/>
      <c r="D108" s="10" t="n"/>
      <c r="E108" s="10" t="n"/>
      <c r="F108" s="10" t="n"/>
      <c r="G108" s="10" t="n"/>
      <c r="H108" s="10" t="n"/>
      <c r="I108" s="11" t="n"/>
      <c r="J108" s="12" t="n"/>
      <c r="K108" s="10" t="n"/>
      <c r="L108" s="9">
        <f>IF(F108="","",COUNTIF('Échéancier'!$F$5:$F$304,F108))</f>
        <v/>
      </c>
      <c r="M108" s="10" t="n"/>
    </row>
    <row r="109" ht="20" customHeight="1">
      <c r="A109" s="10" t="n"/>
      <c r="B109" s="10" t="n"/>
      <c r="C109" s="10" t="n"/>
      <c r="D109" s="10" t="n"/>
      <c r="E109" s="10" t="n"/>
      <c r="F109" s="10" t="n"/>
      <c r="G109" s="10" t="n"/>
      <c r="H109" s="10" t="n"/>
      <c r="I109" s="11" t="n"/>
      <c r="J109" s="12" t="n"/>
      <c r="K109" s="10" t="n"/>
      <c r="L109" s="9">
        <f>IF(F109="","",COUNTIF('Échéancier'!$F$5:$F$304,F109))</f>
        <v/>
      </c>
      <c r="M109" s="10" t="n"/>
    </row>
    <row r="110" ht="20" customHeight="1">
      <c r="A110" s="10" t="n"/>
      <c r="B110" s="10" t="n"/>
      <c r="C110" s="10" t="n"/>
      <c r="D110" s="10" t="n"/>
      <c r="E110" s="10" t="n"/>
      <c r="F110" s="10" t="n"/>
      <c r="G110" s="10" t="n"/>
      <c r="H110" s="10" t="n"/>
      <c r="I110" s="11" t="n"/>
      <c r="J110" s="12" t="n"/>
      <c r="K110" s="10" t="n"/>
      <c r="L110" s="9">
        <f>IF(F110="","",COUNTIF('Échéancier'!$F$5:$F$304,F110))</f>
        <v/>
      </c>
      <c r="M110" s="10" t="n"/>
    </row>
    <row r="111" ht="20" customHeight="1">
      <c r="A111" s="10" t="n"/>
      <c r="B111" s="10" t="n"/>
      <c r="C111" s="10" t="n"/>
      <c r="D111" s="10" t="n"/>
      <c r="E111" s="10" t="n"/>
      <c r="F111" s="10" t="n"/>
      <c r="G111" s="10" t="n"/>
      <c r="H111" s="10" t="n"/>
      <c r="I111" s="11" t="n"/>
      <c r="J111" s="12" t="n"/>
      <c r="K111" s="10" t="n"/>
      <c r="L111" s="9">
        <f>IF(F111="","",COUNTIF('Échéancier'!$F$5:$F$304,F111))</f>
        <v/>
      </c>
      <c r="M111" s="10" t="n"/>
    </row>
    <row r="112" ht="20" customHeight="1">
      <c r="A112" s="10" t="n"/>
      <c r="B112" s="10" t="n"/>
      <c r="C112" s="10" t="n"/>
      <c r="D112" s="10" t="n"/>
      <c r="E112" s="10" t="n"/>
      <c r="F112" s="10" t="n"/>
      <c r="G112" s="10" t="n"/>
      <c r="H112" s="10" t="n"/>
      <c r="I112" s="11" t="n"/>
      <c r="J112" s="12" t="n"/>
      <c r="K112" s="10" t="n"/>
      <c r="L112" s="9">
        <f>IF(F112="","",COUNTIF('Échéancier'!$F$5:$F$304,F112))</f>
        <v/>
      </c>
      <c r="M112" s="10" t="n"/>
    </row>
    <row r="113" ht="20" customHeight="1">
      <c r="A113" s="10" t="n"/>
      <c r="B113" s="10" t="n"/>
      <c r="C113" s="10" t="n"/>
      <c r="D113" s="10" t="n"/>
      <c r="E113" s="10" t="n"/>
      <c r="F113" s="10" t="n"/>
      <c r="G113" s="10" t="n"/>
      <c r="H113" s="10" t="n"/>
      <c r="I113" s="11" t="n"/>
      <c r="J113" s="12" t="n"/>
      <c r="K113" s="10" t="n"/>
      <c r="L113" s="9">
        <f>IF(F113="","",COUNTIF('Échéancier'!$F$5:$F$304,F113))</f>
        <v/>
      </c>
      <c r="M113" s="10" t="n"/>
    </row>
    <row r="114" ht="20" customHeight="1">
      <c r="A114" s="10" t="n"/>
      <c r="B114" s="10" t="n"/>
      <c r="C114" s="10" t="n"/>
      <c r="D114" s="10" t="n"/>
      <c r="E114" s="10" t="n"/>
      <c r="F114" s="10" t="n"/>
      <c r="G114" s="10" t="n"/>
      <c r="H114" s="10" t="n"/>
      <c r="I114" s="11" t="n"/>
      <c r="J114" s="12" t="n"/>
      <c r="K114" s="10" t="n"/>
      <c r="L114" s="9">
        <f>IF(F114="","",COUNTIF('Échéancier'!$F$5:$F$304,F114))</f>
        <v/>
      </c>
      <c r="M114" s="10" t="n"/>
    </row>
    <row r="115" ht="20" customHeight="1">
      <c r="A115" s="10" t="n"/>
      <c r="B115" s="10" t="n"/>
      <c r="C115" s="10" t="n"/>
      <c r="D115" s="10" t="n"/>
      <c r="E115" s="10" t="n"/>
      <c r="F115" s="10" t="n"/>
      <c r="G115" s="10" t="n"/>
      <c r="H115" s="10" t="n"/>
      <c r="I115" s="11" t="n"/>
      <c r="J115" s="12" t="n"/>
      <c r="K115" s="10" t="n"/>
      <c r="L115" s="9">
        <f>IF(F115="","",COUNTIF('Échéancier'!$F$5:$F$304,F115))</f>
        <v/>
      </c>
      <c r="M115" s="10" t="n"/>
    </row>
    <row r="116" ht="20" customHeight="1">
      <c r="A116" s="10" t="n"/>
      <c r="B116" s="10" t="n"/>
      <c r="C116" s="10" t="n"/>
      <c r="D116" s="10" t="n"/>
      <c r="E116" s="10" t="n"/>
      <c r="F116" s="10" t="n"/>
      <c r="G116" s="10" t="n"/>
      <c r="H116" s="10" t="n"/>
      <c r="I116" s="11" t="n"/>
      <c r="J116" s="12" t="n"/>
      <c r="K116" s="10" t="n"/>
      <c r="L116" s="9">
        <f>IF(F116="","",COUNTIF('Échéancier'!$F$5:$F$304,F116))</f>
        <v/>
      </c>
      <c r="M116" s="10" t="n"/>
    </row>
    <row r="117" ht="20" customHeight="1">
      <c r="A117" s="10" t="n"/>
      <c r="B117" s="10" t="n"/>
      <c r="C117" s="10" t="n"/>
      <c r="D117" s="10" t="n"/>
      <c r="E117" s="10" t="n"/>
      <c r="F117" s="10" t="n"/>
      <c r="G117" s="10" t="n"/>
      <c r="H117" s="10" t="n"/>
      <c r="I117" s="11" t="n"/>
      <c r="J117" s="12" t="n"/>
      <c r="K117" s="10" t="n"/>
      <c r="L117" s="9">
        <f>IF(F117="","",COUNTIF('Échéancier'!$F$5:$F$304,F117))</f>
        <v/>
      </c>
      <c r="M117" s="10" t="n"/>
    </row>
    <row r="118" ht="20" customHeight="1">
      <c r="A118" s="10" t="n"/>
      <c r="B118" s="10" t="n"/>
      <c r="C118" s="10" t="n"/>
      <c r="D118" s="10" t="n"/>
      <c r="E118" s="10" t="n"/>
      <c r="F118" s="10" t="n"/>
      <c r="G118" s="10" t="n"/>
      <c r="H118" s="10" t="n"/>
      <c r="I118" s="11" t="n"/>
      <c r="J118" s="12" t="n"/>
      <c r="K118" s="10" t="n"/>
      <c r="L118" s="9">
        <f>IF(F118="","",COUNTIF('Échéancier'!$F$5:$F$304,F118))</f>
        <v/>
      </c>
      <c r="M118" s="10" t="n"/>
    </row>
    <row r="119" ht="20" customHeight="1">
      <c r="A119" s="10" t="n"/>
      <c r="B119" s="10" t="n"/>
      <c r="C119" s="10" t="n"/>
      <c r="D119" s="10" t="n"/>
      <c r="E119" s="10" t="n"/>
      <c r="F119" s="10" t="n"/>
      <c r="G119" s="10" t="n"/>
      <c r="H119" s="10" t="n"/>
      <c r="I119" s="11" t="n"/>
      <c r="J119" s="12" t="n"/>
      <c r="K119" s="10" t="n"/>
      <c r="L119" s="9">
        <f>IF(F119="","",COUNTIF('Échéancier'!$F$5:$F$304,F119))</f>
        <v/>
      </c>
      <c r="M119" s="10" t="n"/>
    </row>
    <row r="120" ht="20" customHeight="1">
      <c r="A120" s="10" t="n"/>
      <c r="B120" s="10" t="n"/>
      <c r="C120" s="10" t="n"/>
      <c r="D120" s="10" t="n"/>
      <c r="E120" s="10" t="n"/>
      <c r="F120" s="10" t="n"/>
      <c r="G120" s="10" t="n"/>
      <c r="H120" s="10" t="n"/>
      <c r="I120" s="11" t="n"/>
      <c r="J120" s="12" t="n"/>
      <c r="K120" s="10" t="n"/>
      <c r="L120" s="9">
        <f>IF(F120="","",COUNTIF('Échéancier'!$F$5:$F$304,F120))</f>
        <v/>
      </c>
      <c r="M120" s="10" t="n"/>
    </row>
    <row r="121" ht="20" customHeight="1">
      <c r="A121" s="10" t="n"/>
      <c r="B121" s="10" t="n"/>
      <c r="C121" s="10" t="n"/>
      <c r="D121" s="10" t="n"/>
      <c r="E121" s="10" t="n"/>
      <c r="F121" s="10" t="n"/>
      <c r="G121" s="10" t="n"/>
      <c r="H121" s="10" t="n"/>
      <c r="I121" s="11" t="n"/>
      <c r="J121" s="12" t="n"/>
      <c r="K121" s="10" t="n"/>
      <c r="L121" s="9">
        <f>IF(F121="","",COUNTIF('Échéancier'!$F$5:$F$304,F121))</f>
        <v/>
      </c>
      <c r="M121" s="10" t="n"/>
    </row>
    <row r="122" ht="20" customHeight="1">
      <c r="A122" s="10" t="n"/>
      <c r="B122" s="10" t="n"/>
      <c r="C122" s="10" t="n"/>
      <c r="D122" s="10" t="n"/>
      <c r="E122" s="10" t="n"/>
      <c r="F122" s="10" t="n"/>
      <c r="G122" s="10" t="n"/>
      <c r="H122" s="10" t="n"/>
      <c r="I122" s="11" t="n"/>
      <c r="J122" s="12" t="n"/>
      <c r="K122" s="10" t="n"/>
      <c r="L122" s="9">
        <f>IF(F122="","",COUNTIF('Échéancier'!$F$5:$F$304,F122))</f>
        <v/>
      </c>
      <c r="M122" s="10" t="n"/>
    </row>
    <row r="123" ht="20" customHeight="1">
      <c r="A123" s="10" t="n"/>
      <c r="B123" s="10" t="n"/>
      <c r="C123" s="10" t="n"/>
      <c r="D123" s="10" t="n"/>
      <c r="E123" s="10" t="n"/>
      <c r="F123" s="10" t="n"/>
      <c r="G123" s="10" t="n"/>
      <c r="H123" s="10" t="n"/>
      <c r="I123" s="11" t="n"/>
      <c r="J123" s="12" t="n"/>
      <c r="K123" s="10" t="n"/>
      <c r="L123" s="9">
        <f>IF(F123="","",COUNTIF('Échéancier'!$F$5:$F$304,F123))</f>
        <v/>
      </c>
      <c r="M123" s="10" t="n"/>
    </row>
    <row r="124" ht="20" customHeight="1">
      <c r="A124" s="10" t="n"/>
      <c r="B124" s="10" t="n"/>
      <c r="C124" s="10" t="n"/>
      <c r="D124" s="10" t="n"/>
      <c r="E124" s="10" t="n"/>
      <c r="F124" s="10" t="n"/>
      <c r="G124" s="10" t="n"/>
      <c r="H124" s="10" t="n"/>
      <c r="I124" s="11" t="n"/>
      <c r="J124" s="12" t="n"/>
      <c r="K124" s="10" t="n"/>
      <c r="L124" s="9">
        <f>IF(F124="","",COUNTIF('Échéancier'!$F$5:$F$304,F124))</f>
        <v/>
      </c>
      <c r="M124" s="10" t="n"/>
    </row>
    <row r="125" ht="20" customHeight="1">
      <c r="A125" s="10" t="n"/>
      <c r="B125" s="10" t="n"/>
      <c r="C125" s="10" t="n"/>
      <c r="D125" s="10" t="n"/>
      <c r="E125" s="10" t="n"/>
      <c r="F125" s="10" t="n"/>
      <c r="G125" s="10" t="n"/>
      <c r="H125" s="10" t="n"/>
      <c r="I125" s="11" t="n"/>
      <c r="J125" s="12" t="n"/>
      <c r="K125" s="10" t="n"/>
      <c r="L125" s="9">
        <f>IF(F125="","",COUNTIF('Échéancier'!$F$5:$F$304,F125))</f>
        <v/>
      </c>
      <c r="M125" s="10" t="n"/>
    </row>
    <row r="126" ht="20" customHeight="1">
      <c r="A126" s="10" t="n"/>
      <c r="B126" s="10" t="n"/>
      <c r="C126" s="10" t="n"/>
      <c r="D126" s="10" t="n"/>
      <c r="E126" s="10" t="n"/>
      <c r="F126" s="10" t="n"/>
      <c r="G126" s="10" t="n"/>
      <c r="H126" s="10" t="n"/>
      <c r="I126" s="11" t="n"/>
      <c r="J126" s="12" t="n"/>
      <c r="K126" s="10" t="n"/>
      <c r="L126" s="9">
        <f>IF(F126="","",COUNTIF('Échéancier'!$F$5:$F$304,F126))</f>
        <v/>
      </c>
      <c r="M126" s="10" t="n"/>
    </row>
    <row r="127" ht="20" customHeight="1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1" t="n"/>
      <c r="J127" s="12" t="n"/>
      <c r="K127" s="10" t="n"/>
      <c r="L127" s="9">
        <f>IF(F127="","",COUNTIF('Échéancier'!$F$5:$F$304,F127))</f>
        <v/>
      </c>
      <c r="M127" s="10" t="n"/>
    </row>
    <row r="128" ht="20" customHeight="1">
      <c r="A128" s="10" t="n"/>
      <c r="B128" s="10" t="n"/>
      <c r="C128" s="10" t="n"/>
      <c r="D128" s="10" t="n"/>
      <c r="E128" s="10" t="n"/>
      <c r="F128" s="10" t="n"/>
      <c r="G128" s="10" t="n"/>
      <c r="H128" s="10" t="n"/>
      <c r="I128" s="11" t="n"/>
      <c r="J128" s="12" t="n"/>
      <c r="K128" s="10" t="n"/>
      <c r="L128" s="9">
        <f>IF(F128="","",COUNTIF('Échéancier'!$F$5:$F$304,F128))</f>
        <v/>
      </c>
      <c r="M128" s="10" t="n"/>
    </row>
    <row r="129" ht="20" customHeight="1">
      <c r="A129" s="10" t="n"/>
      <c r="B129" s="10" t="n"/>
      <c r="C129" s="10" t="n"/>
      <c r="D129" s="10" t="n"/>
      <c r="E129" s="10" t="n"/>
      <c r="F129" s="10" t="n"/>
      <c r="G129" s="10" t="n"/>
      <c r="H129" s="10" t="n"/>
      <c r="I129" s="11" t="n"/>
      <c r="J129" s="12" t="n"/>
      <c r="K129" s="10" t="n"/>
      <c r="L129" s="9">
        <f>IF(F129="","",COUNTIF('Échéancier'!$F$5:$F$304,F129))</f>
        <v/>
      </c>
      <c r="M129" s="10" t="n"/>
    </row>
    <row r="130" ht="20" customHeight="1">
      <c r="A130" s="10" t="n"/>
      <c r="B130" s="10" t="n"/>
      <c r="C130" s="10" t="n"/>
      <c r="D130" s="10" t="n"/>
      <c r="E130" s="10" t="n"/>
      <c r="F130" s="10" t="n"/>
      <c r="G130" s="10" t="n"/>
      <c r="H130" s="10" t="n"/>
      <c r="I130" s="11" t="n"/>
      <c r="J130" s="12" t="n"/>
      <c r="K130" s="10" t="n"/>
      <c r="L130" s="9">
        <f>IF(F130="","",COUNTIF('Échéancier'!$F$5:$F$304,F130))</f>
        <v/>
      </c>
      <c r="M130" s="10" t="n"/>
    </row>
    <row r="131" ht="20" customHeight="1">
      <c r="A131" s="10" t="n"/>
      <c r="B131" s="10" t="n"/>
      <c r="C131" s="10" t="n"/>
      <c r="D131" s="10" t="n"/>
      <c r="E131" s="10" t="n"/>
      <c r="F131" s="10" t="n"/>
      <c r="G131" s="10" t="n"/>
      <c r="H131" s="10" t="n"/>
      <c r="I131" s="11" t="n"/>
      <c r="J131" s="12" t="n"/>
      <c r="K131" s="10" t="n"/>
      <c r="L131" s="9">
        <f>IF(F131="","",COUNTIF('Échéancier'!$F$5:$F$304,F131))</f>
        <v/>
      </c>
      <c r="M131" s="10" t="n"/>
    </row>
    <row r="132" ht="20" customHeight="1">
      <c r="A132" s="10" t="n"/>
      <c r="B132" s="10" t="n"/>
      <c r="C132" s="10" t="n"/>
      <c r="D132" s="10" t="n"/>
      <c r="E132" s="10" t="n"/>
      <c r="F132" s="10" t="n"/>
      <c r="G132" s="10" t="n"/>
      <c r="H132" s="10" t="n"/>
      <c r="I132" s="11" t="n"/>
      <c r="J132" s="12" t="n"/>
      <c r="K132" s="10" t="n"/>
      <c r="L132" s="9">
        <f>IF(F132="","",COUNTIF('Échéancier'!$F$5:$F$304,F132))</f>
        <v/>
      </c>
      <c r="M132" s="10" t="n"/>
    </row>
    <row r="133" ht="20" customHeight="1">
      <c r="A133" s="10" t="n"/>
      <c r="B133" s="10" t="n"/>
      <c r="C133" s="10" t="n"/>
      <c r="D133" s="10" t="n"/>
      <c r="E133" s="10" t="n"/>
      <c r="F133" s="10" t="n"/>
      <c r="G133" s="10" t="n"/>
      <c r="H133" s="10" t="n"/>
      <c r="I133" s="11" t="n"/>
      <c r="J133" s="12" t="n"/>
      <c r="K133" s="10" t="n"/>
      <c r="L133" s="9">
        <f>IF(F133="","",COUNTIF('Échéancier'!$F$5:$F$304,F133))</f>
        <v/>
      </c>
      <c r="M133" s="10" t="n"/>
    </row>
    <row r="134" ht="20" customHeight="1">
      <c r="A134" s="10" t="n"/>
      <c r="B134" s="10" t="n"/>
      <c r="C134" s="10" t="n"/>
      <c r="D134" s="10" t="n"/>
      <c r="E134" s="10" t="n"/>
      <c r="F134" s="10" t="n"/>
      <c r="G134" s="10" t="n"/>
      <c r="H134" s="10" t="n"/>
      <c r="I134" s="11" t="n"/>
      <c r="J134" s="12" t="n"/>
      <c r="K134" s="10" t="n"/>
      <c r="L134" s="9">
        <f>IF(F134="","",COUNTIF('Échéancier'!$F$5:$F$304,F134))</f>
        <v/>
      </c>
      <c r="M134" s="10" t="n"/>
    </row>
    <row r="135" ht="20" customHeight="1">
      <c r="A135" s="10" t="n"/>
      <c r="B135" s="10" t="n"/>
      <c r="C135" s="10" t="n"/>
      <c r="D135" s="10" t="n"/>
      <c r="E135" s="10" t="n"/>
      <c r="F135" s="10" t="n"/>
      <c r="G135" s="10" t="n"/>
      <c r="H135" s="10" t="n"/>
      <c r="I135" s="11" t="n"/>
      <c r="J135" s="12" t="n"/>
      <c r="K135" s="10" t="n"/>
      <c r="L135" s="9">
        <f>IF(F135="","",COUNTIF('Échéancier'!$F$5:$F$304,F135))</f>
        <v/>
      </c>
      <c r="M135" s="10" t="n"/>
    </row>
    <row r="136" ht="20" customHeight="1">
      <c r="A136" s="10" t="n"/>
      <c r="B136" s="10" t="n"/>
      <c r="C136" s="10" t="n"/>
      <c r="D136" s="10" t="n"/>
      <c r="E136" s="10" t="n"/>
      <c r="F136" s="10" t="n"/>
      <c r="G136" s="10" t="n"/>
      <c r="H136" s="10" t="n"/>
      <c r="I136" s="11" t="n"/>
      <c r="J136" s="12" t="n"/>
      <c r="K136" s="10" t="n"/>
      <c r="L136" s="9">
        <f>IF(F136="","",COUNTIF('Échéancier'!$F$5:$F$304,F136))</f>
        <v/>
      </c>
      <c r="M136" s="10" t="n"/>
    </row>
    <row r="137" ht="20" customHeight="1">
      <c r="A137" s="10" t="n"/>
      <c r="B137" s="10" t="n"/>
      <c r="C137" s="10" t="n"/>
      <c r="D137" s="10" t="n"/>
      <c r="E137" s="10" t="n"/>
      <c r="F137" s="10" t="n"/>
      <c r="G137" s="10" t="n"/>
      <c r="H137" s="10" t="n"/>
      <c r="I137" s="11" t="n"/>
      <c r="J137" s="12" t="n"/>
      <c r="K137" s="10" t="n"/>
      <c r="L137" s="9">
        <f>IF(F137="","",COUNTIF('Échéancier'!$F$5:$F$304,F137))</f>
        <v/>
      </c>
      <c r="M137" s="10" t="n"/>
    </row>
    <row r="138" ht="20" customHeight="1">
      <c r="A138" s="10" t="n"/>
      <c r="B138" s="10" t="n"/>
      <c r="C138" s="10" t="n"/>
      <c r="D138" s="10" t="n"/>
      <c r="E138" s="10" t="n"/>
      <c r="F138" s="10" t="n"/>
      <c r="G138" s="10" t="n"/>
      <c r="H138" s="10" t="n"/>
      <c r="I138" s="11" t="n"/>
      <c r="J138" s="12" t="n"/>
      <c r="K138" s="10" t="n"/>
      <c r="L138" s="9">
        <f>IF(F138="","",COUNTIF('Échéancier'!$F$5:$F$304,F138))</f>
        <v/>
      </c>
      <c r="M138" s="10" t="n"/>
    </row>
    <row r="139" ht="20" customHeight="1">
      <c r="A139" s="10" t="n"/>
      <c r="B139" s="10" t="n"/>
      <c r="C139" s="10" t="n"/>
      <c r="D139" s="10" t="n"/>
      <c r="E139" s="10" t="n"/>
      <c r="F139" s="10" t="n"/>
      <c r="G139" s="10" t="n"/>
      <c r="H139" s="10" t="n"/>
      <c r="I139" s="11" t="n"/>
      <c r="J139" s="12" t="n"/>
      <c r="K139" s="10" t="n"/>
      <c r="L139" s="9">
        <f>IF(F139="","",COUNTIF('Échéancier'!$F$5:$F$304,F139))</f>
        <v/>
      </c>
      <c r="M139" s="10" t="n"/>
    </row>
    <row r="140" ht="20" customHeight="1">
      <c r="A140" s="10" t="n"/>
      <c r="B140" s="10" t="n"/>
      <c r="C140" s="10" t="n"/>
      <c r="D140" s="10" t="n"/>
      <c r="E140" s="10" t="n"/>
      <c r="F140" s="10" t="n"/>
      <c r="G140" s="10" t="n"/>
      <c r="H140" s="10" t="n"/>
      <c r="I140" s="11" t="n"/>
      <c r="J140" s="12" t="n"/>
      <c r="K140" s="10" t="n"/>
      <c r="L140" s="9">
        <f>IF(F140="","",COUNTIF('Échéancier'!$F$5:$F$304,F140))</f>
        <v/>
      </c>
      <c r="M140" s="10" t="n"/>
    </row>
    <row r="141" ht="20" customHeight="1">
      <c r="A141" s="10" t="n"/>
      <c r="B141" s="10" t="n"/>
      <c r="C141" s="10" t="n"/>
      <c r="D141" s="10" t="n"/>
      <c r="E141" s="10" t="n"/>
      <c r="F141" s="10" t="n"/>
      <c r="G141" s="10" t="n"/>
      <c r="H141" s="10" t="n"/>
      <c r="I141" s="11" t="n"/>
      <c r="J141" s="12" t="n"/>
      <c r="K141" s="10" t="n"/>
      <c r="L141" s="9">
        <f>IF(F141="","",COUNTIF('Échéancier'!$F$5:$F$304,F141))</f>
        <v/>
      </c>
      <c r="M141" s="10" t="n"/>
    </row>
    <row r="142" ht="20" customHeight="1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1" t="n"/>
      <c r="J142" s="12" t="n"/>
      <c r="K142" s="10" t="n"/>
      <c r="L142" s="9">
        <f>IF(F142="","",COUNTIF('Échéancier'!$F$5:$F$304,F142))</f>
        <v/>
      </c>
      <c r="M142" s="10" t="n"/>
    </row>
    <row r="143" ht="20" customHeight="1">
      <c r="A143" s="10" t="n"/>
      <c r="B143" s="10" t="n"/>
      <c r="C143" s="10" t="n"/>
      <c r="D143" s="10" t="n"/>
      <c r="E143" s="10" t="n"/>
      <c r="F143" s="10" t="n"/>
      <c r="G143" s="10" t="n"/>
      <c r="H143" s="10" t="n"/>
      <c r="I143" s="11" t="n"/>
      <c r="J143" s="12" t="n"/>
      <c r="K143" s="10" t="n"/>
      <c r="L143" s="9">
        <f>IF(F143="","",COUNTIF('Échéancier'!$F$5:$F$304,F143))</f>
        <v/>
      </c>
      <c r="M143" s="10" t="n"/>
    </row>
    <row r="144" ht="20" customHeight="1">
      <c r="A144" s="10" t="n"/>
      <c r="B144" s="10" t="n"/>
      <c r="C144" s="10" t="n"/>
      <c r="D144" s="10" t="n"/>
      <c r="E144" s="10" t="n"/>
      <c r="F144" s="10" t="n"/>
      <c r="G144" s="10" t="n"/>
      <c r="H144" s="10" t="n"/>
      <c r="I144" s="11" t="n"/>
      <c r="J144" s="12" t="n"/>
      <c r="K144" s="10" t="n"/>
      <c r="L144" s="9">
        <f>IF(F144="","",COUNTIF('Échéancier'!$F$5:$F$304,F144))</f>
        <v/>
      </c>
      <c r="M144" s="10" t="n"/>
    </row>
    <row r="145" ht="20" customHeight="1">
      <c r="A145" s="10" t="n"/>
      <c r="B145" s="10" t="n"/>
      <c r="C145" s="10" t="n"/>
      <c r="D145" s="10" t="n"/>
      <c r="E145" s="10" t="n"/>
      <c r="F145" s="10" t="n"/>
      <c r="G145" s="10" t="n"/>
      <c r="H145" s="10" t="n"/>
      <c r="I145" s="11" t="n"/>
      <c r="J145" s="12" t="n"/>
      <c r="K145" s="10" t="n"/>
      <c r="L145" s="9">
        <f>IF(F145="","",COUNTIF('Échéancier'!$F$5:$F$304,F145))</f>
        <v/>
      </c>
      <c r="M145" s="10" t="n"/>
    </row>
    <row r="146" ht="20" customHeight="1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1" t="n"/>
      <c r="J146" s="12" t="n"/>
      <c r="K146" s="10" t="n"/>
      <c r="L146" s="9">
        <f>IF(F146="","",COUNTIF('Échéancier'!$F$5:$F$304,F146))</f>
        <v/>
      </c>
      <c r="M146" s="10" t="n"/>
    </row>
    <row r="147" ht="20" customHeight="1">
      <c r="A147" s="10" t="n"/>
      <c r="B147" s="10" t="n"/>
      <c r="C147" s="10" t="n"/>
      <c r="D147" s="10" t="n"/>
      <c r="E147" s="10" t="n"/>
      <c r="F147" s="10" t="n"/>
      <c r="G147" s="10" t="n"/>
      <c r="H147" s="10" t="n"/>
      <c r="I147" s="11" t="n"/>
      <c r="J147" s="12" t="n"/>
      <c r="K147" s="10" t="n"/>
      <c r="L147" s="9">
        <f>IF(F147="","",COUNTIF('Échéancier'!$F$5:$F$304,F147))</f>
        <v/>
      </c>
      <c r="M147" s="10" t="n"/>
    </row>
    <row r="148" ht="20" customHeight="1">
      <c r="A148" s="10" t="n"/>
      <c r="B148" s="10" t="n"/>
      <c r="C148" s="10" t="n"/>
      <c r="D148" s="10" t="n"/>
      <c r="E148" s="10" t="n"/>
      <c r="F148" s="10" t="n"/>
      <c r="G148" s="10" t="n"/>
      <c r="H148" s="10" t="n"/>
      <c r="I148" s="11" t="n"/>
      <c r="J148" s="12" t="n"/>
      <c r="K148" s="10" t="n"/>
      <c r="L148" s="9">
        <f>IF(F148="","",COUNTIF('Échéancier'!$F$5:$F$304,F148))</f>
        <v/>
      </c>
      <c r="M148" s="10" t="n"/>
    </row>
    <row r="149" ht="20" customHeight="1">
      <c r="A149" s="10" t="n"/>
      <c r="B149" s="10" t="n"/>
      <c r="C149" s="10" t="n"/>
      <c r="D149" s="10" t="n"/>
      <c r="E149" s="10" t="n"/>
      <c r="F149" s="10" t="n"/>
      <c r="G149" s="10" t="n"/>
      <c r="H149" s="10" t="n"/>
      <c r="I149" s="11" t="n"/>
      <c r="J149" s="12" t="n"/>
      <c r="K149" s="10" t="n"/>
      <c r="L149" s="9">
        <f>IF(F149="","",COUNTIF('Échéancier'!$F$5:$F$304,F149))</f>
        <v/>
      </c>
      <c r="M149" s="10" t="n"/>
    </row>
    <row r="150" ht="20" customHeight="1">
      <c r="A150" s="10" t="n"/>
      <c r="B150" s="10" t="n"/>
      <c r="C150" s="10" t="n"/>
      <c r="D150" s="10" t="n"/>
      <c r="E150" s="10" t="n"/>
      <c r="F150" s="10" t="n"/>
      <c r="G150" s="10" t="n"/>
      <c r="H150" s="10" t="n"/>
      <c r="I150" s="11" t="n"/>
      <c r="J150" s="12" t="n"/>
      <c r="K150" s="10" t="n"/>
      <c r="L150" s="9">
        <f>IF(F150="","",COUNTIF('Échéancier'!$F$5:$F$304,F150))</f>
        <v/>
      </c>
      <c r="M150" s="10" t="n"/>
    </row>
    <row r="151" ht="20" customHeight="1">
      <c r="A151" s="10" t="n"/>
      <c r="B151" s="10" t="n"/>
      <c r="C151" s="10" t="n"/>
      <c r="D151" s="10" t="n"/>
      <c r="E151" s="10" t="n"/>
      <c r="F151" s="10" t="n"/>
      <c r="G151" s="10" t="n"/>
      <c r="H151" s="10" t="n"/>
      <c r="I151" s="11" t="n"/>
      <c r="J151" s="12" t="n"/>
      <c r="K151" s="10" t="n"/>
      <c r="L151" s="9">
        <f>IF(F151="","",COUNTIF('Échéancier'!$F$5:$F$304,F151))</f>
        <v/>
      </c>
      <c r="M151" s="10" t="n"/>
    </row>
    <row r="152" ht="20" customHeight="1">
      <c r="A152" s="10" t="n"/>
      <c r="B152" s="10" t="n"/>
      <c r="C152" s="10" t="n"/>
      <c r="D152" s="10" t="n"/>
      <c r="E152" s="10" t="n"/>
      <c r="F152" s="10" t="n"/>
      <c r="G152" s="10" t="n"/>
      <c r="H152" s="10" t="n"/>
      <c r="I152" s="11" t="n"/>
      <c r="J152" s="12" t="n"/>
      <c r="K152" s="10" t="n"/>
      <c r="L152" s="9">
        <f>IF(F152="","",COUNTIF('Échéancier'!$F$5:$F$304,F152))</f>
        <v/>
      </c>
      <c r="M152" s="10" t="n"/>
    </row>
    <row r="153" ht="20" customHeight="1">
      <c r="A153" s="10" t="n"/>
      <c r="B153" s="10" t="n"/>
      <c r="C153" s="10" t="n"/>
      <c r="D153" s="10" t="n"/>
      <c r="E153" s="10" t="n"/>
      <c r="F153" s="10" t="n"/>
      <c r="G153" s="10" t="n"/>
      <c r="H153" s="10" t="n"/>
      <c r="I153" s="11" t="n"/>
      <c r="J153" s="12" t="n"/>
      <c r="K153" s="10" t="n"/>
      <c r="L153" s="9">
        <f>IF(F153="","",COUNTIF('Échéancier'!$F$5:$F$304,F153))</f>
        <v/>
      </c>
      <c r="M153" s="10" t="n"/>
    </row>
    <row r="154" ht="20" customHeight="1">
      <c r="A154" s="10" t="n"/>
      <c r="B154" s="10" t="n"/>
      <c r="C154" s="10" t="n"/>
      <c r="D154" s="10" t="n"/>
      <c r="E154" s="10" t="n"/>
      <c r="F154" s="10" t="n"/>
      <c r="G154" s="10" t="n"/>
      <c r="H154" s="10" t="n"/>
      <c r="I154" s="11" t="n"/>
      <c r="J154" s="12" t="n"/>
      <c r="K154" s="10" t="n"/>
      <c r="L154" s="9">
        <f>IF(F154="","",COUNTIF('Échéancier'!$F$5:$F$304,F154))</f>
        <v/>
      </c>
      <c r="M154" s="10" t="n"/>
    </row>
  </sheetData>
  <autoFilter ref="A4:M154"/>
  <mergeCells count="2">
    <mergeCell ref="A2:M2"/>
    <mergeCell ref="A1:M1"/>
  </mergeCells>
  <dataValidations count="3">
    <dataValidation sqref="E5:E154" showDropDown="0" showInputMessage="0" showErrorMessage="0" allowBlank="1" errorTitle="Valeur non prévue" error="Choisissez une valeur dans la liste (onglet Listes)." type="list">
      <formula1>Listes!$A$5:$A$30</formula1>
    </dataValidation>
    <dataValidation sqref="J5:J154" showDropDown="0" showInputMessage="1" showErrorMessage="0" allowBlank="1" errorTitle="Valeur non prévue" error="Choisissez une valeur dans la liste (onglet Listes)." prompt="1 = faible, 2 = moyenne, 3 = élevée" type="list">
      <formula1>Listes!$E$5:$E$7</formula1>
    </dataValidation>
    <dataValidation sqref="K5:K154" showDropDown="0" showInputMessage="0" showErrorMessage="0" allowBlank="1" errorTitle="Valeur non prévue" error="Choisissez une valeur dans la liste (onglet Listes)." type="list">
      <formula1>Listes!$I$5:$I$6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71C4D"/>
    <outlinePr summaryBelow="1" summaryRight="1"/>
    <pageSetUpPr fitToPage="1"/>
  </sheetPr>
  <dimension ref="A1:AB304"/>
  <sheetViews>
    <sheetView workbookViewId="0">
      <pane xSplit="7" ySplit="4" topLeftCell="H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13" customWidth="1" min="4" max="4"/>
    <col width="14" customWidth="1" min="5" max="5"/>
    <col width="26" customWidth="1" min="6" max="6"/>
    <col width="26" customWidth="1" min="7" max="7"/>
    <col width="13" customWidth="1" min="8" max="8"/>
    <col width="22" customWidth="1" min="9" max="9"/>
    <col width="15" customWidth="1" min="10" max="10"/>
    <col width="34" customWidth="1" min="11" max="11"/>
    <col width="10" customWidth="1" min="12" max="12"/>
    <col width="14" customWidth="1" min="13" max="13"/>
    <col width="10" customWidth="1" min="14" max="14"/>
    <col width="13" customWidth="1" min="15" max="15"/>
    <col width="10" customWidth="1" min="16" max="16"/>
    <col width="13" customWidth="1" min="17" max="17"/>
    <col width="14" customWidth="1" min="18" max="18"/>
    <col width="10" customWidth="1" min="19" max="19"/>
    <col width="16" customWidth="1" min="20" max="20"/>
    <col width="20" customWidth="1" min="21" max="21"/>
    <col width="13" customWidth="1" min="22" max="22"/>
    <col width="10" customWidth="1" min="23" max="23"/>
    <col width="16" customWidth="1" min="24" max="24"/>
    <col width="22" customWidth="1" min="25" max="25"/>
    <col width="22" customWidth="1" min="26" max="26"/>
    <col width="22" customWidth="1" min="27" max="27"/>
    <col width="20" customWidth="1" min="28" max="28"/>
  </cols>
  <sheetData>
    <row r="1" ht="24" customHeight="1">
      <c r="A1" s="1" t="inlineStr">
        <is>
          <t>harmony.  par Depanneo  —  Échéancier de maintenance préventive</t>
        </is>
      </c>
    </row>
    <row r="2" ht="30" customHeight="1">
      <c r="A2" s="4" t="inlineStr">
        <is>
          <t>Une ligne par équipement et par opération. Fond bleuté = calcul automatique, ne pas saisir.  Modèle fourni à titre indicatif, à adapter et à faire valider avant usage.</t>
        </is>
      </c>
    </row>
    <row r="3">
      <c r="B3" s="13" t="inlineStr">
        <is>
          <t>Localisation</t>
        </is>
      </c>
      <c r="C3" s="14" t="n"/>
      <c r="D3" s="14" t="n"/>
      <c r="E3" s="13" t="inlineStr">
        <is>
          <t>Identification</t>
        </is>
      </c>
      <c r="F3" s="14" t="n"/>
      <c r="G3" s="14" t="n"/>
      <c r="H3" s="13" t="inlineStr">
        <is>
          <t>Nature</t>
        </is>
      </c>
      <c r="I3" s="14" t="n"/>
      <c r="J3" s="14" t="n"/>
      <c r="K3" s="13" t="inlineStr">
        <is>
          <t>Contenu</t>
        </is>
      </c>
      <c r="L3" s="13" t="inlineStr">
        <is>
          <t>Planification</t>
        </is>
      </c>
      <c r="M3" s="14" t="n"/>
      <c r="N3" s="14" t="n"/>
      <c r="O3" s="14" t="n"/>
      <c r="P3" s="14" t="n"/>
      <c r="Q3" s="14" t="n"/>
      <c r="R3" s="14" t="n"/>
      <c r="S3" s="13" t="inlineStr">
        <is>
          <t>Priorisation</t>
        </is>
      </c>
      <c r="T3" s="13" t="inlineStr">
        <is>
          <t>Affectation</t>
        </is>
      </c>
      <c r="U3" s="14" t="n"/>
      <c r="V3" s="14" t="n"/>
      <c r="W3" s="14" t="n"/>
      <c r="X3" s="13" t="inlineStr">
        <is>
          <t>Traçabilité</t>
        </is>
      </c>
      <c r="Y3" s="14" t="n"/>
      <c r="Z3" s="14" t="n"/>
      <c r="AA3" s="14" t="n"/>
      <c r="AB3" s="14" t="n"/>
    </row>
    <row r="4" ht="42" customHeight="1">
      <c r="A4" s="5" t="inlineStr">
        <is>
          <t>N°</t>
        </is>
      </c>
      <c r="B4" s="5" t="inlineStr">
        <is>
          <t>Site</t>
        </is>
      </c>
      <c r="C4" s="5" t="inlineStr">
        <is>
          <t>Bâtiment</t>
        </is>
      </c>
      <c r="D4" s="5" t="inlineStr">
        <is>
          <t>Zone</t>
        </is>
      </c>
      <c r="E4" s="5" t="inlineStr">
        <is>
          <t>Famille</t>
        </is>
      </c>
      <c r="F4" s="5" t="inlineStr">
        <is>
          <t>Équipement</t>
        </is>
      </c>
      <c r="G4" s="5" t="inlineStr">
        <is>
          <t>Gamme ou opération</t>
        </is>
      </c>
      <c r="H4" s="5" t="inlineStr">
        <is>
          <t>Nature</t>
        </is>
      </c>
      <c r="I4" s="5" t="inlineStr">
        <is>
          <t>Référence (notice, contrat, texte)</t>
        </is>
      </c>
      <c r="J4" s="5" t="inlineStr">
        <is>
          <t>Type de maintenance</t>
        </is>
      </c>
      <c r="K4" s="5" t="inlineStr">
        <is>
          <t>Points à vérifier, paramètres, tests</t>
        </is>
      </c>
      <c r="L4" s="5" t="inlineStr">
        <is>
          <t>Fréquence</t>
        </is>
      </c>
      <c r="M4" s="5" t="inlineStr">
        <is>
          <t>Unité</t>
        </is>
      </c>
      <c r="N4" s="5" t="inlineStr">
        <is>
          <t>Durée prévue (h)</t>
        </is>
      </c>
      <c r="O4" s="5" t="inlineStr">
        <is>
          <t>Dernière réalisation</t>
        </is>
      </c>
      <c r="P4" s="5" t="inlineStr">
        <is>
          <t>Tolérance (jours)</t>
        </is>
      </c>
      <c r="Q4" s="5" t="inlineStr">
        <is>
          <t>Échéance</t>
        </is>
      </c>
      <c r="R4" s="5" t="inlineStr">
        <is>
          <t>Statut</t>
        </is>
      </c>
      <c r="S4" s="5" t="inlineStr">
        <is>
          <t>Criticité (1 à 3)</t>
        </is>
      </c>
      <c r="T4" s="5" t="inlineStr">
        <is>
          <t>Responsable</t>
        </is>
      </c>
      <c r="U4" s="5" t="inlineStr">
        <is>
          <t>Technicien ou prestataire</t>
        </is>
      </c>
      <c r="V4" s="5" t="inlineStr">
        <is>
          <t>Ressource (interne, P2, P3)</t>
        </is>
      </c>
      <c r="W4" s="5" t="inlineStr">
        <is>
          <t>Niveau (1 à 5)</t>
        </is>
      </c>
      <c r="X4" s="5" t="inlineStr">
        <is>
          <t>Résultat</t>
        </is>
      </c>
      <c r="Y4" s="5" t="inlineStr">
        <is>
          <t>Anomalie</t>
        </is>
      </c>
      <c r="Z4" s="5" t="inlineStr">
        <is>
          <t>Action corrective</t>
        </is>
      </c>
      <c r="AA4" s="5" t="inlineStr">
        <is>
          <t>Observations</t>
        </is>
      </c>
      <c r="AB4" s="5" t="inlineStr">
        <is>
          <t>Rapport ou preuve</t>
        </is>
      </c>
    </row>
    <row r="5" ht="20" customHeight="1">
      <c r="A5" s="6" t="inlineStr">
        <is>
          <t>Exemple</t>
        </is>
      </c>
      <c r="B5" s="6" t="inlineStr">
        <is>
          <t>Site A</t>
        </is>
      </c>
      <c r="C5" s="6" t="inlineStr">
        <is>
          <t>Bâtiment 1</t>
        </is>
      </c>
      <c r="D5" s="6" t="inlineStr">
        <is>
          <t>Toiture</t>
        </is>
      </c>
      <c r="E5" s="6" t="inlineStr">
        <is>
          <t>CVC</t>
        </is>
      </c>
      <c r="F5" s="6" t="inlineStr">
        <is>
          <t>Centrale de traitement d'air CTA-01</t>
        </is>
      </c>
      <c r="G5" s="6" t="inlineStr">
        <is>
          <t>Remplacement des filtres</t>
        </is>
      </c>
      <c r="H5" s="6" t="inlineStr">
        <is>
          <t>Maintenance</t>
        </is>
      </c>
      <c r="I5" s="6" t="inlineStr">
        <is>
          <t>Notice constructeur</t>
        </is>
      </c>
      <c r="J5" s="6" t="inlineStr">
        <is>
          <t>Systématique</t>
        </is>
      </c>
      <c r="K5" s="6" t="inlineStr">
        <is>
          <t>Contrôle du colmatage, remplacement des filtres, nettoyage du bac de condensats</t>
        </is>
      </c>
      <c r="L5" s="8" t="n">
        <v>3</v>
      </c>
      <c r="M5" s="6" t="inlineStr">
        <is>
          <t>Mois</t>
        </is>
      </c>
      <c r="N5" s="15" t="n">
        <v>2</v>
      </c>
      <c r="O5" s="7" t="n">
        <v>46218</v>
      </c>
      <c r="P5" s="9">
        <f>IF(AND(M5="Mois",L5&lt;&gt;""),ROUND(L5*30*0.1,0),"")</f>
        <v/>
      </c>
      <c r="Q5" s="16">
        <f>IF(AND(M5="Mois",L5&lt;&gt;"",O5&lt;&gt;""),EDATE(O5,L5),"")</f>
        <v/>
      </c>
      <c r="R5" s="9">
        <f>IF(Q5="",IF(G5="","","Hors calendrier"),IF(TODAY()&gt;Q5+P5,"En retard","À venir"))</f>
        <v/>
      </c>
      <c r="S5" s="8" t="n">
        <v>2</v>
      </c>
      <c r="T5" s="6" t="inlineStr">
        <is>
          <t>Responsable technique site A</t>
        </is>
      </c>
      <c r="U5" s="6" t="inlineStr">
        <is>
          <t>Technicien de site</t>
        </is>
      </c>
      <c r="V5" s="8" t="inlineStr">
        <is>
          <t>Interne</t>
        </is>
      </c>
      <c r="W5" s="8" t="n">
        <v>2</v>
      </c>
      <c r="X5" s="6" t="inlineStr">
        <is>
          <t>Conforme</t>
        </is>
      </c>
      <c r="Y5" s="6" t="n"/>
      <c r="Z5" s="6" t="n"/>
      <c r="AA5" s="6" t="inlineStr">
        <is>
          <t>Filtres de rechange en stock</t>
        </is>
      </c>
      <c r="AB5" s="6" t="inlineStr">
        <is>
          <t>Rapport d'intervention (PDF)</t>
        </is>
      </c>
    </row>
    <row r="6" ht="20" customHeight="1">
      <c r="A6" s="6" t="inlineStr">
        <is>
          <t>Exemple</t>
        </is>
      </c>
      <c r="B6" s="6" t="inlineStr">
        <is>
          <t>Site A</t>
        </is>
      </c>
      <c r="C6" s="6" t="inlineStr">
        <is>
          <t>Bâtiment 1</t>
        </is>
      </c>
      <c r="D6" s="6" t="inlineStr">
        <is>
          <t>Local TGBT</t>
        </is>
      </c>
      <c r="E6" s="6" t="inlineStr">
        <is>
          <t>Électricité</t>
        </is>
      </c>
      <c r="F6" s="6" t="inlineStr">
        <is>
          <t>Tableau général basse tension</t>
        </is>
      </c>
      <c r="G6" s="6" t="inlineStr">
        <is>
          <t>Thermographie infrarouge</t>
        </is>
      </c>
      <c r="H6" s="6" t="inlineStr">
        <is>
          <t>Test</t>
        </is>
      </c>
      <c r="I6" s="6" t="inlineStr">
        <is>
          <t>Contrat de maintenance</t>
        </is>
      </c>
      <c r="J6" s="6" t="inlineStr">
        <is>
          <t>Conditionnelle</t>
        </is>
      </c>
      <c r="K6" s="6" t="inlineStr">
        <is>
          <t>Points chauds, serrage des connexions, état des protections</t>
        </is>
      </c>
      <c r="L6" s="8" t="n">
        <v>12</v>
      </c>
      <c r="M6" s="6" t="inlineStr">
        <is>
          <t>Mois</t>
        </is>
      </c>
      <c r="N6" s="15" t="n">
        <v>3</v>
      </c>
      <c r="O6" s="7" t="n">
        <v>46063</v>
      </c>
      <c r="P6" s="9">
        <f>IF(AND(M6="Mois",L6&lt;&gt;""),ROUND(L6*30*0.1,0),"")</f>
        <v/>
      </c>
      <c r="Q6" s="16">
        <f>IF(AND(M6="Mois",L6&lt;&gt;"",O6&lt;&gt;""),EDATE(O6,L6),"")</f>
        <v/>
      </c>
      <c r="R6" s="9">
        <f>IF(Q6="",IF(G6="","","Hors calendrier"),IF(TODAY()&gt;Q6+P6,"En retard","À venir"))</f>
        <v/>
      </c>
      <c r="S6" s="8" t="n">
        <v>3</v>
      </c>
      <c r="T6" s="6" t="inlineStr">
        <is>
          <t>Responsable technique site A</t>
        </is>
      </c>
      <c r="U6" s="6" t="inlineStr">
        <is>
          <t>Prestataire électricité</t>
        </is>
      </c>
      <c r="V6" s="8" t="inlineStr">
        <is>
          <t>P2</t>
        </is>
      </c>
      <c r="W6" s="8" t="n">
        <v>4</v>
      </c>
      <c r="X6" s="6" t="inlineStr">
        <is>
          <t>Conforme avec réserves</t>
        </is>
      </c>
      <c r="Y6" s="6" t="inlineStr">
        <is>
          <t>Échauffement sur un départ</t>
        </is>
      </c>
      <c r="Z6" s="6" t="inlineStr">
        <is>
          <t>Resserrage programmé</t>
        </is>
      </c>
      <c r="AA6" s="6" t="n"/>
      <c r="AB6" s="6" t="inlineStr">
        <is>
          <t>Rapport de thermographie (PDF)</t>
        </is>
      </c>
    </row>
    <row r="7" ht="20" customHeight="1">
      <c r="A7" s="6" t="inlineStr">
        <is>
          <t>Exemple</t>
        </is>
      </c>
      <c r="B7" s="6" t="inlineStr">
        <is>
          <t>Site B</t>
        </is>
      </c>
      <c r="C7" s="6" t="inlineStr">
        <is>
          <t>Bâtiment unique</t>
        </is>
      </c>
      <c r="D7" s="6" t="inlineStr">
        <is>
          <t>Toutes zones</t>
        </is>
      </c>
      <c r="E7" s="6" t="inlineStr">
        <is>
          <t>Sécurité incendie</t>
        </is>
      </c>
      <c r="F7" s="6" t="inlineStr">
        <is>
          <t>Parc d'extincteurs</t>
        </is>
      </c>
      <c r="G7" s="6" t="inlineStr">
        <is>
          <t>Vérification périodique des extincteurs</t>
        </is>
      </c>
      <c r="H7" s="6" t="inlineStr">
        <is>
          <t>Vérification</t>
        </is>
      </c>
      <c r="I7" s="6" t="inlineStr">
        <is>
          <t>Réglementation applicable (à préciser)</t>
        </is>
      </c>
      <c r="J7" s="6" t="inlineStr">
        <is>
          <t>Systématique</t>
        </is>
      </c>
      <c r="K7" s="6" t="inlineStr">
        <is>
          <t>Accessibilité, signalétique, pression, date de révision</t>
        </is>
      </c>
      <c r="L7" s="8" t="n">
        <v>12</v>
      </c>
      <c r="M7" s="6" t="inlineStr">
        <is>
          <t>Mois</t>
        </is>
      </c>
      <c r="N7" s="15" t="n">
        <v>4</v>
      </c>
      <c r="O7" s="7" t="n">
        <v>45818</v>
      </c>
      <c r="P7" s="9">
        <f>IF(AND(M7="Mois",L7&lt;&gt;""),ROUND(L7*30*0.1,0),"")</f>
        <v/>
      </c>
      <c r="Q7" s="16">
        <f>IF(AND(M7="Mois",L7&lt;&gt;"",O7&lt;&gt;""),EDATE(O7,L7),"")</f>
        <v/>
      </c>
      <c r="R7" s="9">
        <f>IF(Q7="",IF(G7="","","Hors calendrier"),IF(TODAY()&gt;Q7+P7,"En retard","À venir"))</f>
        <v/>
      </c>
      <c r="S7" s="8" t="n">
        <v>3</v>
      </c>
      <c r="T7" s="6" t="inlineStr">
        <is>
          <t>Responsable sécurité site B</t>
        </is>
      </c>
      <c r="U7" s="6" t="inlineStr">
        <is>
          <t>Prestataire sécurité incendie</t>
        </is>
      </c>
      <c r="V7" s="8" t="inlineStr">
        <is>
          <t>P2</t>
        </is>
      </c>
      <c r="W7" s="8" t="n">
        <v>3</v>
      </c>
      <c r="X7" s="6" t="inlineStr">
        <is>
          <t>Conforme</t>
        </is>
      </c>
      <c r="Y7" s="6" t="n"/>
      <c r="Z7" s="6" t="n"/>
      <c r="AA7" s="6" t="inlineStr">
        <is>
          <t>Reporter au registre de sécurité</t>
        </is>
      </c>
      <c r="AB7" s="6" t="inlineStr">
        <is>
          <t>Rapport de vérification (PDF)</t>
        </is>
      </c>
    </row>
    <row r="8" ht="20" customHeight="1">
      <c r="A8" s="10" t="n"/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2" t="n"/>
      <c r="M8" s="10" t="n"/>
      <c r="N8" s="17" t="n"/>
      <c r="O8" s="11" t="n"/>
      <c r="P8" s="9">
        <f>IF(AND(M8="Mois",L8&lt;&gt;""),ROUND(L8*30*0.1,0),"")</f>
        <v/>
      </c>
      <c r="Q8" s="16">
        <f>IF(AND(M8="Mois",L8&lt;&gt;"",O8&lt;&gt;""),EDATE(O8,L8),"")</f>
        <v/>
      </c>
      <c r="R8" s="9">
        <f>IF(Q8="",IF(G8="","","Hors calendrier"),IF(TODAY()&gt;Q8+P8,"En retard","À venir"))</f>
        <v/>
      </c>
      <c r="S8" s="12" t="n"/>
      <c r="T8" s="10" t="n"/>
      <c r="U8" s="10" t="n"/>
      <c r="V8" s="12" t="n"/>
      <c r="W8" s="12" t="n"/>
      <c r="X8" s="10" t="n"/>
      <c r="Y8" s="10" t="n"/>
      <c r="Z8" s="10" t="n"/>
      <c r="AA8" s="10" t="n"/>
      <c r="AB8" s="10" t="n"/>
    </row>
    <row r="9" ht="20" customHeight="1">
      <c r="A9" s="10" t="n"/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2" t="n"/>
      <c r="M9" s="10" t="n"/>
      <c r="N9" s="17" t="n"/>
      <c r="O9" s="11" t="n"/>
      <c r="P9" s="9">
        <f>IF(AND(M9="Mois",L9&lt;&gt;""),ROUND(L9*30*0.1,0),"")</f>
        <v/>
      </c>
      <c r="Q9" s="16">
        <f>IF(AND(M9="Mois",L9&lt;&gt;"",O9&lt;&gt;""),EDATE(O9,L9),"")</f>
        <v/>
      </c>
      <c r="R9" s="9">
        <f>IF(Q9="",IF(G9="","","Hors calendrier"),IF(TODAY()&gt;Q9+P9,"En retard","À venir"))</f>
        <v/>
      </c>
      <c r="S9" s="12" t="n"/>
      <c r="T9" s="10" t="n"/>
      <c r="U9" s="10" t="n"/>
      <c r="V9" s="12" t="n"/>
      <c r="W9" s="12" t="n"/>
      <c r="X9" s="10" t="n"/>
      <c r="Y9" s="10" t="n"/>
      <c r="Z9" s="10" t="n"/>
      <c r="AA9" s="10" t="n"/>
      <c r="AB9" s="10" t="n"/>
    </row>
    <row r="10" ht="20" customHeight="1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2" t="n"/>
      <c r="M10" s="10" t="n"/>
      <c r="N10" s="17" t="n"/>
      <c r="O10" s="11" t="n"/>
      <c r="P10" s="9">
        <f>IF(AND(M10="Mois",L10&lt;&gt;""),ROUND(L10*30*0.1,0),"")</f>
        <v/>
      </c>
      <c r="Q10" s="16">
        <f>IF(AND(M10="Mois",L10&lt;&gt;"",O10&lt;&gt;""),EDATE(O10,L10),"")</f>
        <v/>
      </c>
      <c r="R10" s="9">
        <f>IF(Q10="",IF(G10="","","Hors calendrier"),IF(TODAY()&gt;Q10+P10,"En retard","À venir"))</f>
        <v/>
      </c>
      <c r="S10" s="12" t="n"/>
      <c r="T10" s="10" t="n"/>
      <c r="U10" s="10" t="n"/>
      <c r="V10" s="12" t="n"/>
      <c r="W10" s="12" t="n"/>
      <c r="X10" s="10" t="n"/>
      <c r="Y10" s="10" t="n"/>
      <c r="Z10" s="10" t="n"/>
      <c r="AA10" s="10" t="n"/>
      <c r="AB10" s="10" t="n"/>
    </row>
    <row r="11" ht="20" customHeight="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2" t="n"/>
      <c r="M11" s="10" t="n"/>
      <c r="N11" s="17" t="n"/>
      <c r="O11" s="11" t="n"/>
      <c r="P11" s="9">
        <f>IF(AND(M11="Mois",L11&lt;&gt;""),ROUND(L11*30*0.1,0),"")</f>
        <v/>
      </c>
      <c r="Q11" s="16">
        <f>IF(AND(M11="Mois",L11&lt;&gt;"",O11&lt;&gt;""),EDATE(O11,L11),"")</f>
        <v/>
      </c>
      <c r="R11" s="9">
        <f>IF(Q11="",IF(G11="","","Hors calendrier"),IF(TODAY()&gt;Q11+P11,"En retard","À venir"))</f>
        <v/>
      </c>
      <c r="S11" s="12" t="n"/>
      <c r="T11" s="10" t="n"/>
      <c r="U11" s="10" t="n"/>
      <c r="V11" s="12" t="n"/>
      <c r="W11" s="12" t="n"/>
      <c r="X11" s="10" t="n"/>
      <c r="Y11" s="10" t="n"/>
      <c r="Z11" s="10" t="n"/>
      <c r="AA11" s="10" t="n"/>
      <c r="AB11" s="10" t="n"/>
    </row>
    <row r="12" ht="20" customHeight="1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2" t="n"/>
      <c r="M12" s="10" t="n"/>
      <c r="N12" s="17" t="n"/>
      <c r="O12" s="11" t="n"/>
      <c r="P12" s="9">
        <f>IF(AND(M12="Mois",L12&lt;&gt;""),ROUND(L12*30*0.1,0),"")</f>
        <v/>
      </c>
      <c r="Q12" s="16">
        <f>IF(AND(M12="Mois",L12&lt;&gt;"",O12&lt;&gt;""),EDATE(O12,L12),"")</f>
        <v/>
      </c>
      <c r="R12" s="9">
        <f>IF(Q12="",IF(G12="","","Hors calendrier"),IF(TODAY()&gt;Q12+P12,"En retard","À venir"))</f>
        <v/>
      </c>
      <c r="S12" s="12" t="n"/>
      <c r="T12" s="10" t="n"/>
      <c r="U12" s="10" t="n"/>
      <c r="V12" s="12" t="n"/>
      <c r="W12" s="12" t="n"/>
      <c r="X12" s="10" t="n"/>
      <c r="Y12" s="10" t="n"/>
      <c r="Z12" s="10" t="n"/>
      <c r="AA12" s="10" t="n"/>
      <c r="AB12" s="10" t="n"/>
    </row>
    <row r="13" ht="20" customHeight="1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2" t="n"/>
      <c r="M13" s="10" t="n"/>
      <c r="N13" s="17" t="n"/>
      <c r="O13" s="11" t="n"/>
      <c r="P13" s="9">
        <f>IF(AND(M13="Mois",L13&lt;&gt;""),ROUND(L13*30*0.1,0),"")</f>
        <v/>
      </c>
      <c r="Q13" s="16">
        <f>IF(AND(M13="Mois",L13&lt;&gt;"",O13&lt;&gt;""),EDATE(O13,L13),"")</f>
        <v/>
      </c>
      <c r="R13" s="9">
        <f>IF(Q13="",IF(G13="","","Hors calendrier"),IF(TODAY()&gt;Q13+P13,"En retard","À venir"))</f>
        <v/>
      </c>
      <c r="S13" s="12" t="n"/>
      <c r="T13" s="10" t="n"/>
      <c r="U13" s="10" t="n"/>
      <c r="V13" s="12" t="n"/>
      <c r="W13" s="12" t="n"/>
      <c r="X13" s="10" t="n"/>
      <c r="Y13" s="10" t="n"/>
      <c r="Z13" s="10" t="n"/>
      <c r="AA13" s="10" t="n"/>
      <c r="AB13" s="10" t="n"/>
    </row>
    <row r="14" ht="20" customHeight="1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2" t="n"/>
      <c r="M14" s="10" t="n"/>
      <c r="N14" s="17" t="n"/>
      <c r="O14" s="11" t="n"/>
      <c r="P14" s="9">
        <f>IF(AND(M14="Mois",L14&lt;&gt;""),ROUND(L14*30*0.1,0),"")</f>
        <v/>
      </c>
      <c r="Q14" s="16">
        <f>IF(AND(M14="Mois",L14&lt;&gt;"",O14&lt;&gt;""),EDATE(O14,L14),"")</f>
        <v/>
      </c>
      <c r="R14" s="9">
        <f>IF(Q14="",IF(G14="","","Hors calendrier"),IF(TODAY()&gt;Q14+P14,"En retard","À venir"))</f>
        <v/>
      </c>
      <c r="S14" s="12" t="n"/>
      <c r="T14" s="10" t="n"/>
      <c r="U14" s="10" t="n"/>
      <c r="V14" s="12" t="n"/>
      <c r="W14" s="12" t="n"/>
      <c r="X14" s="10" t="n"/>
      <c r="Y14" s="10" t="n"/>
      <c r="Z14" s="10" t="n"/>
      <c r="AA14" s="10" t="n"/>
      <c r="AB14" s="10" t="n"/>
    </row>
    <row r="15" ht="20" customHeight="1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2" t="n"/>
      <c r="M15" s="10" t="n"/>
      <c r="N15" s="17" t="n"/>
      <c r="O15" s="11" t="n"/>
      <c r="P15" s="9">
        <f>IF(AND(M15="Mois",L15&lt;&gt;""),ROUND(L15*30*0.1,0),"")</f>
        <v/>
      </c>
      <c r="Q15" s="16">
        <f>IF(AND(M15="Mois",L15&lt;&gt;"",O15&lt;&gt;""),EDATE(O15,L15),"")</f>
        <v/>
      </c>
      <c r="R15" s="9">
        <f>IF(Q15="",IF(G15="","","Hors calendrier"),IF(TODAY()&gt;Q15+P15,"En retard","À venir"))</f>
        <v/>
      </c>
      <c r="S15" s="12" t="n"/>
      <c r="T15" s="10" t="n"/>
      <c r="U15" s="10" t="n"/>
      <c r="V15" s="12" t="n"/>
      <c r="W15" s="12" t="n"/>
      <c r="X15" s="10" t="n"/>
      <c r="Y15" s="10" t="n"/>
      <c r="Z15" s="10" t="n"/>
      <c r="AA15" s="10" t="n"/>
      <c r="AB15" s="10" t="n"/>
    </row>
    <row r="16" ht="20" customHeight="1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2" t="n"/>
      <c r="M16" s="10" t="n"/>
      <c r="N16" s="17" t="n"/>
      <c r="O16" s="11" t="n"/>
      <c r="P16" s="9">
        <f>IF(AND(M16="Mois",L16&lt;&gt;""),ROUND(L16*30*0.1,0),"")</f>
        <v/>
      </c>
      <c r="Q16" s="16">
        <f>IF(AND(M16="Mois",L16&lt;&gt;"",O16&lt;&gt;""),EDATE(O16,L16),"")</f>
        <v/>
      </c>
      <c r="R16" s="9">
        <f>IF(Q16="",IF(G16="","","Hors calendrier"),IF(TODAY()&gt;Q16+P16,"En retard","À venir"))</f>
        <v/>
      </c>
      <c r="S16" s="12" t="n"/>
      <c r="T16" s="10" t="n"/>
      <c r="U16" s="10" t="n"/>
      <c r="V16" s="12" t="n"/>
      <c r="W16" s="12" t="n"/>
      <c r="X16" s="10" t="n"/>
      <c r="Y16" s="10" t="n"/>
      <c r="Z16" s="10" t="n"/>
      <c r="AA16" s="10" t="n"/>
      <c r="AB16" s="10" t="n"/>
    </row>
    <row r="17" ht="20" customHeight="1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2" t="n"/>
      <c r="M17" s="10" t="n"/>
      <c r="N17" s="17" t="n"/>
      <c r="O17" s="11" t="n"/>
      <c r="P17" s="9">
        <f>IF(AND(M17="Mois",L17&lt;&gt;""),ROUND(L17*30*0.1,0),"")</f>
        <v/>
      </c>
      <c r="Q17" s="16">
        <f>IF(AND(M17="Mois",L17&lt;&gt;"",O17&lt;&gt;""),EDATE(O17,L17),"")</f>
        <v/>
      </c>
      <c r="R17" s="9">
        <f>IF(Q17="",IF(G17="","","Hors calendrier"),IF(TODAY()&gt;Q17+P17,"En retard","À venir"))</f>
        <v/>
      </c>
      <c r="S17" s="12" t="n"/>
      <c r="T17" s="10" t="n"/>
      <c r="U17" s="10" t="n"/>
      <c r="V17" s="12" t="n"/>
      <c r="W17" s="12" t="n"/>
      <c r="X17" s="10" t="n"/>
      <c r="Y17" s="10" t="n"/>
      <c r="Z17" s="10" t="n"/>
      <c r="AA17" s="10" t="n"/>
      <c r="AB17" s="10" t="n"/>
    </row>
    <row r="18" ht="20" customHeight="1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2" t="n"/>
      <c r="M18" s="10" t="n"/>
      <c r="N18" s="17" t="n"/>
      <c r="O18" s="11" t="n"/>
      <c r="P18" s="9">
        <f>IF(AND(M18="Mois",L18&lt;&gt;""),ROUND(L18*30*0.1,0),"")</f>
        <v/>
      </c>
      <c r="Q18" s="16">
        <f>IF(AND(M18="Mois",L18&lt;&gt;"",O18&lt;&gt;""),EDATE(O18,L18),"")</f>
        <v/>
      </c>
      <c r="R18" s="9">
        <f>IF(Q18="",IF(G18="","","Hors calendrier"),IF(TODAY()&gt;Q18+P18,"En retard","À venir"))</f>
        <v/>
      </c>
      <c r="S18" s="12" t="n"/>
      <c r="T18" s="10" t="n"/>
      <c r="U18" s="10" t="n"/>
      <c r="V18" s="12" t="n"/>
      <c r="W18" s="12" t="n"/>
      <c r="X18" s="10" t="n"/>
      <c r="Y18" s="10" t="n"/>
      <c r="Z18" s="10" t="n"/>
      <c r="AA18" s="10" t="n"/>
      <c r="AB18" s="10" t="n"/>
    </row>
    <row r="19" ht="20" customHeight="1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2" t="n"/>
      <c r="M19" s="10" t="n"/>
      <c r="N19" s="17" t="n"/>
      <c r="O19" s="11" t="n"/>
      <c r="P19" s="9">
        <f>IF(AND(M19="Mois",L19&lt;&gt;""),ROUND(L19*30*0.1,0),"")</f>
        <v/>
      </c>
      <c r="Q19" s="16">
        <f>IF(AND(M19="Mois",L19&lt;&gt;"",O19&lt;&gt;""),EDATE(O19,L19),"")</f>
        <v/>
      </c>
      <c r="R19" s="9">
        <f>IF(Q19="",IF(G19="","","Hors calendrier"),IF(TODAY()&gt;Q19+P19,"En retard","À venir"))</f>
        <v/>
      </c>
      <c r="S19" s="12" t="n"/>
      <c r="T19" s="10" t="n"/>
      <c r="U19" s="10" t="n"/>
      <c r="V19" s="12" t="n"/>
      <c r="W19" s="12" t="n"/>
      <c r="X19" s="10" t="n"/>
      <c r="Y19" s="10" t="n"/>
      <c r="Z19" s="10" t="n"/>
      <c r="AA19" s="10" t="n"/>
      <c r="AB19" s="10" t="n"/>
    </row>
    <row r="20" ht="20" customHeight="1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2" t="n"/>
      <c r="M20" s="10" t="n"/>
      <c r="N20" s="17" t="n"/>
      <c r="O20" s="11" t="n"/>
      <c r="P20" s="9">
        <f>IF(AND(M20="Mois",L20&lt;&gt;""),ROUND(L20*30*0.1,0),"")</f>
        <v/>
      </c>
      <c r="Q20" s="16">
        <f>IF(AND(M20="Mois",L20&lt;&gt;"",O20&lt;&gt;""),EDATE(O20,L20),"")</f>
        <v/>
      </c>
      <c r="R20" s="9">
        <f>IF(Q20="",IF(G20="","","Hors calendrier"),IF(TODAY()&gt;Q20+P20,"En retard","À venir"))</f>
        <v/>
      </c>
      <c r="S20" s="12" t="n"/>
      <c r="T20" s="10" t="n"/>
      <c r="U20" s="10" t="n"/>
      <c r="V20" s="12" t="n"/>
      <c r="W20" s="12" t="n"/>
      <c r="X20" s="10" t="n"/>
      <c r="Y20" s="10" t="n"/>
      <c r="Z20" s="10" t="n"/>
      <c r="AA20" s="10" t="n"/>
      <c r="AB20" s="10" t="n"/>
    </row>
    <row r="21" ht="20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2" t="n"/>
      <c r="M21" s="10" t="n"/>
      <c r="N21" s="17" t="n"/>
      <c r="O21" s="11" t="n"/>
      <c r="P21" s="9">
        <f>IF(AND(M21="Mois",L21&lt;&gt;""),ROUND(L21*30*0.1,0),"")</f>
        <v/>
      </c>
      <c r="Q21" s="16">
        <f>IF(AND(M21="Mois",L21&lt;&gt;"",O21&lt;&gt;""),EDATE(O21,L21),"")</f>
        <v/>
      </c>
      <c r="R21" s="9">
        <f>IF(Q21="",IF(G21="","","Hors calendrier"),IF(TODAY()&gt;Q21+P21,"En retard","À venir"))</f>
        <v/>
      </c>
      <c r="S21" s="12" t="n"/>
      <c r="T21" s="10" t="n"/>
      <c r="U21" s="10" t="n"/>
      <c r="V21" s="12" t="n"/>
      <c r="W21" s="12" t="n"/>
      <c r="X21" s="10" t="n"/>
      <c r="Y21" s="10" t="n"/>
      <c r="Z21" s="10" t="n"/>
      <c r="AA21" s="10" t="n"/>
      <c r="AB21" s="10" t="n"/>
    </row>
    <row r="22" ht="2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2" t="n"/>
      <c r="M22" s="10" t="n"/>
      <c r="N22" s="17" t="n"/>
      <c r="O22" s="11" t="n"/>
      <c r="P22" s="9">
        <f>IF(AND(M22="Mois",L22&lt;&gt;""),ROUND(L22*30*0.1,0),"")</f>
        <v/>
      </c>
      <c r="Q22" s="16">
        <f>IF(AND(M22="Mois",L22&lt;&gt;"",O22&lt;&gt;""),EDATE(O22,L22),"")</f>
        <v/>
      </c>
      <c r="R22" s="9">
        <f>IF(Q22="",IF(G22="","","Hors calendrier"),IF(TODAY()&gt;Q22+P22,"En retard","À venir"))</f>
        <v/>
      </c>
      <c r="S22" s="12" t="n"/>
      <c r="T22" s="10" t="n"/>
      <c r="U22" s="10" t="n"/>
      <c r="V22" s="12" t="n"/>
      <c r="W22" s="12" t="n"/>
      <c r="X22" s="10" t="n"/>
      <c r="Y22" s="10" t="n"/>
      <c r="Z22" s="10" t="n"/>
      <c r="AA22" s="10" t="n"/>
      <c r="AB22" s="10" t="n"/>
    </row>
    <row r="23" ht="20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2" t="n"/>
      <c r="M23" s="10" t="n"/>
      <c r="N23" s="17" t="n"/>
      <c r="O23" s="11" t="n"/>
      <c r="P23" s="9">
        <f>IF(AND(M23="Mois",L23&lt;&gt;""),ROUND(L23*30*0.1,0),"")</f>
        <v/>
      </c>
      <c r="Q23" s="16">
        <f>IF(AND(M23="Mois",L23&lt;&gt;"",O23&lt;&gt;""),EDATE(O23,L23),"")</f>
        <v/>
      </c>
      <c r="R23" s="9">
        <f>IF(Q23="",IF(G23="","","Hors calendrier"),IF(TODAY()&gt;Q23+P23,"En retard","À venir"))</f>
        <v/>
      </c>
      <c r="S23" s="12" t="n"/>
      <c r="T23" s="10" t="n"/>
      <c r="U23" s="10" t="n"/>
      <c r="V23" s="12" t="n"/>
      <c r="W23" s="12" t="n"/>
      <c r="X23" s="10" t="n"/>
      <c r="Y23" s="10" t="n"/>
      <c r="Z23" s="10" t="n"/>
      <c r="AA23" s="10" t="n"/>
      <c r="AB23" s="10" t="n"/>
    </row>
    <row r="24" ht="2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2" t="n"/>
      <c r="M24" s="10" t="n"/>
      <c r="N24" s="17" t="n"/>
      <c r="O24" s="11" t="n"/>
      <c r="P24" s="9">
        <f>IF(AND(M24="Mois",L24&lt;&gt;""),ROUND(L24*30*0.1,0),"")</f>
        <v/>
      </c>
      <c r="Q24" s="16">
        <f>IF(AND(M24="Mois",L24&lt;&gt;"",O24&lt;&gt;""),EDATE(O24,L24),"")</f>
        <v/>
      </c>
      <c r="R24" s="9">
        <f>IF(Q24="",IF(G24="","","Hors calendrier"),IF(TODAY()&gt;Q24+P24,"En retard","À venir"))</f>
        <v/>
      </c>
      <c r="S24" s="12" t="n"/>
      <c r="T24" s="10" t="n"/>
      <c r="U24" s="10" t="n"/>
      <c r="V24" s="12" t="n"/>
      <c r="W24" s="12" t="n"/>
      <c r="X24" s="10" t="n"/>
      <c r="Y24" s="10" t="n"/>
      <c r="Z24" s="10" t="n"/>
      <c r="AA24" s="10" t="n"/>
      <c r="AB24" s="10" t="n"/>
    </row>
    <row r="25" ht="20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2" t="n"/>
      <c r="M25" s="10" t="n"/>
      <c r="N25" s="17" t="n"/>
      <c r="O25" s="11" t="n"/>
      <c r="P25" s="9">
        <f>IF(AND(M25="Mois",L25&lt;&gt;""),ROUND(L25*30*0.1,0),"")</f>
        <v/>
      </c>
      <c r="Q25" s="16">
        <f>IF(AND(M25="Mois",L25&lt;&gt;"",O25&lt;&gt;""),EDATE(O25,L25),"")</f>
        <v/>
      </c>
      <c r="R25" s="9">
        <f>IF(Q25="",IF(G25="","","Hors calendrier"),IF(TODAY()&gt;Q25+P25,"En retard","À venir"))</f>
        <v/>
      </c>
      <c r="S25" s="12" t="n"/>
      <c r="T25" s="10" t="n"/>
      <c r="U25" s="10" t="n"/>
      <c r="V25" s="12" t="n"/>
      <c r="W25" s="12" t="n"/>
      <c r="X25" s="10" t="n"/>
      <c r="Y25" s="10" t="n"/>
      <c r="Z25" s="10" t="n"/>
      <c r="AA25" s="10" t="n"/>
      <c r="AB25" s="10" t="n"/>
    </row>
    <row r="26" ht="2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2" t="n"/>
      <c r="M26" s="10" t="n"/>
      <c r="N26" s="17" t="n"/>
      <c r="O26" s="11" t="n"/>
      <c r="P26" s="9">
        <f>IF(AND(M26="Mois",L26&lt;&gt;""),ROUND(L26*30*0.1,0),"")</f>
        <v/>
      </c>
      <c r="Q26" s="16">
        <f>IF(AND(M26="Mois",L26&lt;&gt;"",O26&lt;&gt;""),EDATE(O26,L26),"")</f>
        <v/>
      </c>
      <c r="R26" s="9">
        <f>IF(Q26="",IF(G26="","","Hors calendrier"),IF(TODAY()&gt;Q26+P26,"En retard","À venir"))</f>
        <v/>
      </c>
      <c r="S26" s="12" t="n"/>
      <c r="T26" s="10" t="n"/>
      <c r="U26" s="10" t="n"/>
      <c r="V26" s="12" t="n"/>
      <c r="W26" s="12" t="n"/>
      <c r="X26" s="10" t="n"/>
      <c r="Y26" s="10" t="n"/>
      <c r="Z26" s="10" t="n"/>
      <c r="AA26" s="10" t="n"/>
      <c r="AB26" s="10" t="n"/>
    </row>
    <row r="27" ht="20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2" t="n"/>
      <c r="M27" s="10" t="n"/>
      <c r="N27" s="17" t="n"/>
      <c r="O27" s="11" t="n"/>
      <c r="P27" s="9">
        <f>IF(AND(M27="Mois",L27&lt;&gt;""),ROUND(L27*30*0.1,0),"")</f>
        <v/>
      </c>
      <c r="Q27" s="16">
        <f>IF(AND(M27="Mois",L27&lt;&gt;"",O27&lt;&gt;""),EDATE(O27,L27),"")</f>
        <v/>
      </c>
      <c r="R27" s="9">
        <f>IF(Q27="",IF(G27="","","Hors calendrier"),IF(TODAY()&gt;Q27+P27,"En retard","À venir"))</f>
        <v/>
      </c>
      <c r="S27" s="12" t="n"/>
      <c r="T27" s="10" t="n"/>
      <c r="U27" s="10" t="n"/>
      <c r="V27" s="12" t="n"/>
      <c r="W27" s="12" t="n"/>
      <c r="X27" s="10" t="n"/>
      <c r="Y27" s="10" t="n"/>
      <c r="Z27" s="10" t="n"/>
      <c r="AA27" s="10" t="n"/>
      <c r="AB27" s="10" t="n"/>
    </row>
    <row r="28" ht="2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2" t="n"/>
      <c r="M28" s="10" t="n"/>
      <c r="N28" s="17" t="n"/>
      <c r="O28" s="11" t="n"/>
      <c r="P28" s="9">
        <f>IF(AND(M28="Mois",L28&lt;&gt;""),ROUND(L28*30*0.1,0),"")</f>
        <v/>
      </c>
      <c r="Q28" s="16">
        <f>IF(AND(M28="Mois",L28&lt;&gt;"",O28&lt;&gt;""),EDATE(O28,L28),"")</f>
        <v/>
      </c>
      <c r="R28" s="9">
        <f>IF(Q28="",IF(G28="","","Hors calendrier"),IF(TODAY()&gt;Q28+P28,"En retard","À venir"))</f>
        <v/>
      </c>
      <c r="S28" s="12" t="n"/>
      <c r="T28" s="10" t="n"/>
      <c r="U28" s="10" t="n"/>
      <c r="V28" s="12" t="n"/>
      <c r="W28" s="12" t="n"/>
      <c r="X28" s="10" t="n"/>
      <c r="Y28" s="10" t="n"/>
      <c r="Z28" s="10" t="n"/>
      <c r="AA28" s="10" t="n"/>
      <c r="AB28" s="10" t="n"/>
    </row>
    <row r="29" ht="20" customHeight="1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2" t="n"/>
      <c r="M29" s="10" t="n"/>
      <c r="N29" s="17" t="n"/>
      <c r="O29" s="11" t="n"/>
      <c r="P29" s="9">
        <f>IF(AND(M29="Mois",L29&lt;&gt;""),ROUND(L29*30*0.1,0),"")</f>
        <v/>
      </c>
      <c r="Q29" s="16">
        <f>IF(AND(M29="Mois",L29&lt;&gt;"",O29&lt;&gt;""),EDATE(O29,L29),"")</f>
        <v/>
      </c>
      <c r="R29" s="9">
        <f>IF(Q29="",IF(G29="","","Hors calendrier"),IF(TODAY()&gt;Q29+P29,"En retard","À venir"))</f>
        <v/>
      </c>
      <c r="S29" s="12" t="n"/>
      <c r="T29" s="10" t="n"/>
      <c r="U29" s="10" t="n"/>
      <c r="V29" s="12" t="n"/>
      <c r="W29" s="12" t="n"/>
      <c r="X29" s="10" t="n"/>
      <c r="Y29" s="10" t="n"/>
      <c r="Z29" s="10" t="n"/>
      <c r="AA29" s="10" t="n"/>
      <c r="AB29" s="10" t="n"/>
    </row>
    <row r="30" ht="20" customHeight="1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2" t="n"/>
      <c r="M30" s="10" t="n"/>
      <c r="N30" s="17" t="n"/>
      <c r="O30" s="11" t="n"/>
      <c r="P30" s="9">
        <f>IF(AND(M30="Mois",L30&lt;&gt;""),ROUND(L30*30*0.1,0),"")</f>
        <v/>
      </c>
      <c r="Q30" s="16">
        <f>IF(AND(M30="Mois",L30&lt;&gt;"",O30&lt;&gt;""),EDATE(O30,L30),"")</f>
        <v/>
      </c>
      <c r="R30" s="9">
        <f>IF(Q30="",IF(G30="","","Hors calendrier"),IF(TODAY()&gt;Q30+P30,"En retard","À venir"))</f>
        <v/>
      </c>
      <c r="S30" s="12" t="n"/>
      <c r="T30" s="10" t="n"/>
      <c r="U30" s="10" t="n"/>
      <c r="V30" s="12" t="n"/>
      <c r="W30" s="12" t="n"/>
      <c r="X30" s="10" t="n"/>
      <c r="Y30" s="10" t="n"/>
      <c r="Z30" s="10" t="n"/>
      <c r="AA30" s="10" t="n"/>
      <c r="AB30" s="10" t="n"/>
    </row>
    <row r="31" ht="20" customHeight="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2" t="n"/>
      <c r="M31" s="10" t="n"/>
      <c r="N31" s="17" t="n"/>
      <c r="O31" s="11" t="n"/>
      <c r="P31" s="9">
        <f>IF(AND(M31="Mois",L31&lt;&gt;""),ROUND(L31*30*0.1,0),"")</f>
        <v/>
      </c>
      <c r="Q31" s="16">
        <f>IF(AND(M31="Mois",L31&lt;&gt;"",O31&lt;&gt;""),EDATE(O31,L31),"")</f>
        <v/>
      </c>
      <c r="R31" s="9">
        <f>IF(Q31="",IF(G31="","","Hors calendrier"),IF(TODAY()&gt;Q31+P31,"En retard","À venir"))</f>
        <v/>
      </c>
      <c r="S31" s="12" t="n"/>
      <c r="T31" s="10" t="n"/>
      <c r="U31" s="10" t="n"/>
      <c r="V31" s="12" t="n"/>
      <c r="W31" s="12" t="n"/>
      <c r="X31" s="10" t="n"/>
      <c r="Y31" s="10" t="n"/>
      <c r="Z31" s="10" t="n"/>
      <c r="AA31" s="10" t="n"/>
      <c r="AB31" s="10" t="n"/>
    </row>
    <row r="32" ht="20" customHeight="1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2" t="n"/>
      <c r="M32" s="10" t="n"/>
      <c r="N32" s="17" t="n"/>
      <c r="O32" s="11" t="n"/>
      <c r="P32" s="9">
        <f>IF(AND(M32="Mois",L32&lt;&gt;""),ROUND(L32*30*0.1,0),"")</f>
        <v/>
      </c>
      <c r="Q32" s="16">
        <f>IF(AND(M32="Mois",L32&lt;&gt;"",O32&lt;&gt;""),EDATE(O32,L32),"")</f>
        <v/>
      </c>
      <c r="R32" s="9">
        <f>IF(Q32="",IF(G32="","","Hors calendrier"),IF(TODAY()&gt;Q32+P32,"En retard","À venir"))</f>
        <v/>
      </c>
      <c r="S32" s="12" t="n"/>
      <c r="T32" s="10" t="n"/>
      <c r="U32" s="10" t="n"/>
      <c r="V32" s="12" t="n"/>
      <c r="W32" s="12" t="n"/>
      <c r="X32" s="10" t="n"/>
      <c r="Y32" s="10" t="n"/>
      <c r="Z32" s="10" t="n"/>
      <c r="AA32" s="10" t="n"/>
      <c r="AB32" s="10" t="n"/>
    </row>
    <row r="33" ht="20" customHeight="1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2" t="n"/>
      <c r="M33" s="10" t="n"/>
      <c r="N33" s="17" t="n"/>
      <c r="O33" s="11" t="n"/>
      <c r="P33" s="9">
        <f>IF(AND(M33="Mois",L33&lt;&gt;""),ROUND(L33*30*0.1,0),"")</f>
        <v/>
      </c>
      <c r="Q33" s="16">
        <f>IF(AND(M33="Mois",L33&lt;&gt;"",O33&lt;&gt;""),EDATE(O33,L33),"")</f>
        <v/>
      </c>
      <c r="R33" s="9">
        <f>IF(Q33="",IF(G33="","","Hors calendrier"),IF(TODAY()&gt;Q33+P33,"En retard","À venir"))</f>
        <v/>
      </c>
      <c r="S33" s="12" t="n"/>
      <c r="T33" s="10" t="n"/>
      <c r="U33" s="10" t="n"/>
      <c r="V33" s="12" t="n"/>
      <c r="W33" s="12" t="n"/>
      <c r="X33" s="10" t="n"/>
      <c r="Y33" s="10" t="n"/>
      <c r="Z33" s="10" t="n"/>
      <c r="AA33" s="10" t="n"/>
      <c r="AB33" s="10" t="n"/>
    </row>
    <row r="34" ht="20" customHeight="1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2" t="n"/>
      <c r="M34" s="10" t="n"/>
      <c r="N34" s="17" t="n"/>
      <c r="O34" s="11" t="n"/>
      <c r="P34" s="9">
        <f>IF(AND(M34="Mois",L34&lt;&gt;""),ROUND(L34*30*0.1,0),"")</f>
        <v/>
      </c>
      <c r="Q34" s="16">
        <f>IF(AND(M34="Mois",L34&lt;&gt;"",O34&lt;&gt;""),EDATE(O34,L34),"")</f>
        <v/>
      </c>
      <c r="R34" s="9">
        <f>IF(Q34="",IF(G34="","","Hors calendrier"),IF(TODAY()&gt;Q34+P34,"En retard","À venir"))</f>
        <v/>
      </c>
      <c r="S34" s="12" t="n"/>
      <c r="T34" s="10" t="n"/>
      <c r="U34" s="10" t="n"/>
      <c r="V34" s="12" t="n"/>
      <c r="W34" s="12" t="n"/>
      <c r="X34" s="10" t="n"/>
      <c r="Y34" s="10" t="n"/>
      <c r="Z34" s="10" t="n"/>
      <c r="AA34" s="10" t="n"/>
      <c r="AB34" s="10" t="n"/>
    </row>
    <row r="35" ht="20" customHeight="1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2" t="n"/>
      <c r="M35" s="10" t="n"/>
      <c r="N35" s="17" t="n"/>
      <c r="O35" s="11" t="n"/>
      <c r="P35" s="9">
        <f>IF(AND(M35="Mois",L35&lt;&gt;""),ROUND(L35*30*0.1,0),"")</f>
        <v/>
      </c>
      <c r="Q35" s="16">
        <f>IF(AND(M35="Mois",L35&lt;&gt;"",O35&lt;&gt;""),EDATE(O35,L35),"")</f>
        <v/>
      </c>
      <c r="R35" s="9">
        <f>IF(Q35="",IF(G35="","","Hors calendrier"),IF(TODAY()&gt;Q35+P35,"En retard","À venir"))</f>
        <v/>
      </c>
      <c r="S35" s="12" t="n"/>
      <c r="T35" s="10" t="n"/>
      <c r="U35" s="10" t="n"/>
      <c r="V35" s="12" t="n"/>
      <c r="W35" s="12" t="n"/>
      <c r="X35" s="10" t="n"/>
      <c r="Y35" s="10" t="n"/>
      <c r="Z35" s="10" t="n"/>
      <c r="AA35" s="10" t="n"/>
      <c r="AB35" s="10" t="n"/>
    </row>
    <row r="36" ht="20" customHeight="1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2" t="n"/>
      <c r="M36" s="10" t="n"/>
      <c r="N36" s="17" t="n"/>
      <c r="O36" s="11" t="n"/>
      <c r="P36" s="9">
        <f>IF(AND(M36="Mois",L36&lt;&gt;""),ROUND(L36*30*0.1,0),"")</f>
        <v/>
      </c>
      <c r="Q36" s="16">
        <f>IF(AND(M36="Mois",L36&lt;&gt;"",O36&lt;&gt;""),EDATE(O36,L36),"")</f>
        <v/>
      </c>
      <c r="R36" s="9">
        <f>IF(Q36="",IF(G36="","","Hors calendrier"),IF(TODAY()&gt;Q36+P36,"En retard","À venir"))</f>
        <v/>
      </c>
      <c r="S36" s="12" t="n"/>
      <c r="T36" s="10" t="n"/>
      <c r="U36" s="10" t="n"/>
      <c r="V36" s="12" t="n"/>
      <c r="W36" s="12" t="n"/>
      <c r="X36" s="10" t="n"/>
      <c r="Y36" s="10" t="n"/>
      <c r="Z36" s="10" t="n"/>
      <c r="AA36" s="10" t="n"/>
      <c r="AB36" s="10" t="n"/>
    </row>
    <row r="37" ht="20" customHeight="1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2" t="n"/>
      <c r="M37" s="10" t="n"/>
      <c r="N37" s="17" t="n"/>
      <c r="O37" s="11" t="n"/>
      <c r="P37" s="9">
        <f>IF(AND(M37="Mois",L37&lt;&gt;""),ROUND(L37*30*0.1,0),"")</f>
        <v/>
      </c>
      <c r="Q37" s="16">
        <f>IF(AND(M37="Mois",L37&lt;&gt;"",O37&lt;&gt;""),EDATE(O37,L37),"")</f>
        <v/>
      </c>
      <c r="R37" s="9">
        <f>IF(Q37="",IF(G37="","","Hors calendrier"),IF(TODAY()&gt;Q37+P37,"En retard","À venir"))</f>
        <v/>
      </c>
      <c r="S37" s="12" t="n"/>
      <c r="T37" s="10" t="n"/>
      <c r="U37" s="10" t="n"/>
      <c r="V37" s="12" t="n"/>
      <c r="W37" s="12" t="n"/>
      <c r="X37" s="10" t="n"/>
      <c r="Y37" s="10" t="n"/>
      <c r="Z37" s="10" t="n"/>
      <c r="AA37" s="10" t="n"/>
      <c r="AB37" s="10" t="n"/>
    </row>
    <row r="38" ht="20" customHeight="1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2" t="n"/>
      <c r="M38" s="10" t="n"/>
      <c r="N38" s="17" t="n"/>
      <c r="O38" s="11" t="n"/>
      <c r="P38" s="9">
        <f>IF(AND(M38="Mois",L38&lt;&gt;""),ROUND(L38*30*0.1,0),"")</f>
        <v/>
      </c>
      <c r="Q38" s="16">
        <f>IF(AND(M38="Mois",L38&lt;&gt;"",O38&lt;&gt;""),EDATE(O38,L38),"")</f>
        <v/>
      </c>
      <c r="R38" s="9">
        <f>IF(Q38="",IF(G38="","","Hors calendrier"),IF(TODAY()&gt;Q38+P38,"En retard","À venir"))</f>
        <v/>
      </c>
      <c r="S38" s="12" t="n"/>
      <c r="T38" s="10" t="n"/>
      <c r="U38" s="10" t="n"/>
      <c r="V38" s="12" t="n"/>
      <c r="W38" s="12" t="n"/>
      <c r="X38" s="10" t="n"/>
      <c r="Y38" s="10" t="n"/>
      <c r="Z38" s="10" t="n"/>
      <c r="AA38" s="10" t="n"/>
      <c r="AB38" s="10" t="n"/>
    </row>
    <row r="39" ht="20" customHeight="1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2" t="n"/>
      <c r="M39" s="10" t="n"/>
      <c r="N39" s="17" t="n"/>
      <c r="O39" s="11" t="n"/>
      <c r="P39" s="9">
        <f>IF(AND(M39="Mois",L39&lt;&gt;""),ROUND(L39*30*0.1,0),"")</f>
        <v/>
      </c>
      <c r="Q39" s="16">
        <f>IF(AND(M39="Mois",L39&lt;&gt;"",O39&lt;&gt;""),EDATE(O39,L39),"")</f>
        <v/>
      </c>
      <c r="R39" s="9">
        <f>IF(Q39="",IF(G39="","","Hors calendrier"),IF(TODAY()&gt;Q39+P39,"En retard","À venir"))</f>
        <v/>
      </c>
      <c r="S39" s="12" t="n"/>
      <c r="T39" s="10" t="n"/>
      <c r="U39" s="10" t="n"/>
      <c r="V39" s="12" t="n"/>
      <c r="W39" s="12" t="n"/>
      <c r="X39" s="10" t="n"/>
      <c r="Y39" s="10" t="n"/>
      <c r="Z39" s="10" t="n"/>
      <c r="AA39" s="10" t="n"/>
      <c r="AB39" s="10" t="n"/>
    </row>
    <row r="40" ht="20" customHeight="1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2" t="n"/>
      <c r="M40" s="10" t="n"/>
      <c r="N40" s="17" t="n"/>
      <c r="O40" s="11" t="n"/>
      <c r="P40" s="9">
        <f>IF(AND(M40="Mois",L40&lt;&gt;""),ROUND(L40*30*0.1,0),"")</f>
        <v/>
      </c>
      <c r="Q40" s="16">
        <f>IF(AND(M40="Mois",L40&lt;&gt;"",O40&lt;&gt;""),EDATE(O40,L40),"")</f>
        <v/>
      </c>
      <c r="R40" s="9">
        <f>IF(Q40="",IF(G40="","","Hors calendrier"),IF(TODAY()&gt;Q40+P40,"En retard","À venir"))</f>
        <v/>
      </c>
      <c r="S40" s="12" t="n"/>
      <c r="T40" s="10" t="n"/>
      <c r="U40" s="10" t="n"/>
      <c r="V40" s="12" t="n"/>
      <c r="W40" s="12" t="n"/>
      <c r="X40" s="10" t="n"/>
      <c r="Y40" s="10" t="n"/>
      <c r="Z40" s="10" t="n"/>
      <c r="AA40" s="10" t="n"/>
      <c r="AB40" s="10" t="n"/>
    </row>
    <row r="41" ht="20" customHeight="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2" t="n"/>
      <c r="M41" s="10" t="n"/>
      <c r="N41" s="17" t="n"/>
      <c r="O41" s="11" t="n"/>
      <c r="P41" s="9">
        <f>IF(AND(M41="Mois",L41&lt;&gt;""),ROUND(L41*30*0.1,0),"")</f>
        <v/>
      </c>
      <c r="Q41" s="16">
        <f>IF(AND(M41="Mois",L41&lt;&gt;"",O41&lt;&gt;""),EDATE(O41,L41),"")</f>
        <v/>
      </c>
      <c r="R41" s="9">
        <f>IF(Q41="",IF(G41="","","Hors calendrier"),IF(TODAY()&gt;Q41+P41,"En retard","À venir"))</f>
        <v/>
      </c>
      <c r="S41" s="12" t="n"/>
      <c r="T41" s="10" t="n"/>
      <c r="U41" s="10" t="n"/>
      <c r="V41" s="12" t="n"/>
      <c r="W41" s="12" t="n"/>
      <c r="X41" s="10" t="n"/>
      <c r="Y41" s="10" t="n"/>
      <c r="Z41" s="10" t="n"/>
      <c r="AA41" s="10" t="n"/>
      <c r="AB41" s="10" t="n"/>
    </row>
    <row r="42" ht="20" customHeight="1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2" t="n"/>
      <c r="M42" s="10" t="n"/>
      <c r="N42" s="17" t="n"/>
      <c r="O42" s="11" t="n"/>
      <c r="P42" s="9">
        <f>IF(AND(M42="Mois",L42&lt;&gt;""),ROUND(L42*30*0.1,0),"")</f>
        <v/>
      </c>
      <c r="Q42" s="16">
        <f>IF(AND(M42="Mois",L42&lt;&gt;"",O42&lt;&gt;""),EDATE(O42,L42),"")</f>
        <v/>
      </c>
      <c r="R42" s="9">
        <f>IF(Q42="",IF(G42="","","Hors calendrier"),IF(TODAY()&gt;Q42+P42,"En retard","À venir"))</f>
        <v/>
      </c>
      <c r="S42" s="12" t="n"/>
      <c r="T42" s="10" t="n"/>
      <c r="U42" s="10" t="n"/>
      <c r="V42" s="12" t="n"/>
      <c r="W42" s="12" t="n"/>
      <c r="X42" s="10" t="n"/>
      <c r="Y42" s="10" t="n"/>
      <c r="Z42" s="10" t="n"/>
      <c r="AA42" s="10" t="n"/>
      <c r="AB42" s="10" t="n"/>
    </row>
    <row r="43" ht="20" customHeight="1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2" t="n"/>
      <c r="M43" s="10" t="n"/>
      <c r="N43" s="17" t="n"/>
      <c r="O43" s="11" t="n"/>
      <c r="P43" s="9">
        <f>IF(AND(M43="Mois",L43&lt;&gt;""),ROUND(L43*30*0.1,0),"")</f>
        <v/>
      </c>
      <c r="Q43" s="16">
        <f>IF(AND(M43="Mois",L43&lt;&gt;"",O43&lt;&gt;""),EDATE(O43,L43),"")</f>
        <v/>
      </c>
      <c r="R43" s="9">
        <f>IF(Q43="",IF(G43="","","Hors calendrier"),IF(TODAY()&gt;Q43+P43,"En retard","À venir"))</f>
        <v/>
      </c>
      <c r="S43" s="12" t="n"/>
      <c r="T43" s="10" t="n"/>
      <c r="U43" s="10" t="n"/>
      <c r="V43" s="12" t="n"/>
      <c r="W43" s="12" t="n"/>
      <c r="X43" s="10" t="n"/>
      <c r="Y43" s="10" t="n"/>
      <c r="Z43" s="10" t="n"/>
      <c r="AA43" s="10" t="n"/>
      <c r="AB43" s="10" t="n"/>
    </row>
    <row r="44" ht="20" customHeight="1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2" t="n"/>
      <c r="M44" s="10" t="n"/>
      <c r="N44" s="17" t="n"/>
      <c r="O44" s="11" t="n"/>
      <c r="P44" s="9">
        <f>IF(AND(M44="Mois",L44&lt;&gt;""),ROUND(L44*30*0.1,0),"")</f>
        <v/>
      </c>
      <c r="Q44" s="16">
        <f>IF(AND(M44="Mois",L44&lt;&gt;"",O44&lt;&gt;""),EDATE(O44,L44),"")</f>
        <v/>
      </c>
      <c r="R44" s="9">
        <f>IF(Q44="",IF(G44="","","Hors calendrier"),IF(TODAY()&gt;Q44+P44,"En retard","À venir"))</f>
        <v/>
      </c>
      <c r="S44" s="12" t="n"/>
      <c r="T44" s="10" t="n"/>
      <c r="U44" s="10" t="n"/>
      <c r="V44" s="12" t="n"/>
      <c r="W44" s="12" t="n"/>
      <c r="X44" s="10" t="n"/>
      <c r="Y44" s="10" t="n"/>
      <c r="Z44" s="10" t="n"/>
      <c r="AA44" s="10" t="n"/>
      <c r="AB44" s="10" t="n"/>
    </row>
    <row r="45" ht="20" customHeight="1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2" t="n"/>
      <c r="M45" s="10" t="n"/>
      <c r="N45" s="17" t="n"/>
      <c r="O45" s="11" t="n"/>
      <c r="P45" s="9">
        <f>IF(AND(M45="Mois",L45&lt;&gt;""),ROUND(L45*30*0.1,0),"")</f>
        <v/>
      </c>
      <c r="Q45" s="16">
        <f>IF(AND(M45="Mois",L45&lt;&gt;"",O45&lt;&gt;""),EDATE(O45,L45),"")</f>
        <v/>
      </c>
      <c r="R45" s="9">
        <f>IF(Q45="",IF(G45="","","Hors calendrier"),IF(TODAY()&gt;Q45+P45,"En retard","À venir"))</f>
        <v/>
      </c>
      <c r="S45" s="12" t="n"/>
      <c r="T45" s="10" t="n"/>
      <c r="U45" s="10" t="n"/>
      <c r="V45" s="12" t="n"/>
      <c r="W45" s="12" t="n"/>
      <c r="X45" s="10" t="n"/>
      <c r="Y45" s="10" t="n"/>
      <c r="Z45" s="10" t="n"/>
      <c r="AA45" s="10" t="n"/>
      <c r="AB45" s="10" t="n"/>
    </row>
    <row r="46" ht="20" customHeight="1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2" t="n"/>
      <c r="M46" s="10" t="n"/>
      <c r="N46" s="17" t="n"/>
      <c r="O46" s="11" t="n"/>
      <c r="P46" s="9">
        <f>IF(AND(M46="Mois",L46&lt;&gt;""),ROUND(L46*30*0.1,0),"")</f>
        <v/>
      </c>
      <c r="Q46" s="16">
        <f>IF(AND(M46="Mois",L46&lt;&gt;"",O46&lt;&gt;""),EDATE(O46,L46),"")</f>
        <v/>
      </c>
      <c r="R46" s="9">
        <f>IF(Q46="",IF(G46="","","Hors calendrier"),IF(TODAY()&gt;Q46+P46,"En retard","À venir"))</f>
        <v/>
      </c>
      <c r="S46" s="12" t="n"/>
      <c r="T46" s="10" t="n"/>
      <c r="U46" s="10" t="n"/>
      <c r="V46" s="12" t="n"/>
      <c r="W46" s="12" t="n"/>
      <c r="X46" s="10" t="n"/>
      <c r="Y46" s="10" t="n"/>
      <c r="Z46" s="10" t="n"/>
      <c r="AA46" s="10" t="n"/>
      <c r="AB46" s="10" t="n"/>
    </row>
    <row r="47" ht="20" customHeight="1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2" t="n"/>
      <c r="M47" s="10" t="n"/>
      <c r="N47" s="17" t="n"/>
      <c r="O47" s="11" t="n"/>
      <c r="P47" s="9">
        <f>IF(AND(M47="Mois",L47&lt;&gt;""),ROUND(L47*30*0.1,0),"")</f>
        <v/>
      </c>
      <c r="Q47" s="16">
        <f>IF(AND(M47="Mois",L47&lt;&gt;"",O47&lt;&gt;""),EDATE(O47,L47),"")</f>
        <v/>
      </c>
      <c r="R47" s="9">
        <f>IF(Q47="",IF(G47="","","Hors calendrier"),IF(TODAY()&gt;Q47+P47,"En retard","À venir"))</f>
        <v/>
      </c>
      <c r="S47" s="12" t="n"/>
      <c r="T47" s="10" t="n"/>
      <c r="U47" s="10" t="n"/>
      <c r="V47" s="12" t="n"/>
      <c r="W47" s="12" t="n"/>
      <c r="X47" s="10" t="n"/>
      <c r="Y47" s="10" t="n"/>
      <c r="Z47" s="10" t="n"/>
      <c r="AA47" s="10" t="n"/>
      <c r="AB47" s="10" t="n"/>
    </row>
    <row r="48" ht="20" customHeight="1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2" t="n"/>
      <c r="M48" s="10" t="n"/>
      <c r="N48" s="17" t="n"/>
      <c r="O48" s="11" t="n"/>
      <c r="P48" s="9">
        <f>IF(AND(M48="Mois",L48&lt;&gt;""),ROUND(L48*30*0.1,0),"")</f>
        <v/>
      </c>
      <c r="Q48" s="16">
        <f>IF(AND(M48="Mois",L48&lt;&gt;"",O48&lt;&gt;""),EDATE(O48,L48),"")</f>
        <v/>
      </c>
      <c r="R48" s="9">
        <f>IF(Q48="",IF(G48="","","Hors calendrier"),IF(TODAY()&gt;Q48+P48,"En retard","À venir"))</f>
        <v/>
      </c>
      <c r="S48" s="12" t="n"/>
      <c r="T48" s="10" t="n"/>
      <c r="U48" s="10" t="n"/>
      <c r="V48" s="12" t="n"/>
      <c r="W48" s="12" t="n"/>
      <c r="X48" s="10" t="n"/>
      <c r="Y48" s="10" t="n"/>
      <c r="Z48" s="10" t="n"/>
      <c r="AA48" s="10" t="n"/>
      <c r="AB48" s="10" t="n"/>
    </row>
    <row r="49" ht="20" customHeight="1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2" t="n"/>
      <c r="M49" s="10" t="n"/>
      <c r="N49" s="17" t="n"/>
      <c r="O49" s="11" t="n"/>
      <c r="P49" s="9">
        <f>IF(AND(M49="Mois",L49&lt;&gt;""),ROUND(L49*30*0.1,0),"")</f>
        <v/>
      </c>
      <c r="Q49" s="16">
        <f>IF(AND(M49="Mois",L49&lt;&gt;"",O49&lt;&gt;""),EDATE(O49,L49),"")</f>
        <v/>
      </c>
      <c r="R49" s="9">
        <f>IF(Q49="",IF(G49="","","Hors calendrier"),IF(TODAY()&gt;Q49+P49,"En retard","À venir"))</f>
        <v/>
      </c>
      <c r="S49" s="12" t="n"/>
      <c r="T49" s="10" t="n"/>
      <c r="U49" s="10" t="n"/>
      <c r="V49" s="12" t="n"/>
      <c r="W49" s="12" t="n"/>
      <c r="X49" s="10" t="n"/>
      <c r="Y49" s="10" t="n"/>
      <c r="Z49" s="10" t="n"/>
      <c r="AA49" s="10" t="n"/>
      <c r="AB49" s="10" t="n"/>
    </row>
    <row r="50" ht="20" customHeight="1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2" t="n"/>
      <c r="M50" s="10" t="n"/>
      <c r="N50" s="17" t="n"/>
      <c r="O50" s="11" t="n"/>
      <c r="P50" s="9">
        <f>IF(AND(M50="Mois",L50&lt;&gt;""),ROUND(L50*30*0.1,0),"")</f>
        <v/>
      </c>
      <c r="Q50" s="16">
        <f>IF(AND(M50="Mois",L50&lt;&gt;"",O50&lt;&gt;""),EDATE(O50,L50),"")</f>
        <v/>
      </c>
      <c r="R50" s="9">
        <f>IF(Q50="",IF(G50="","","Hors calendrier"),IF(TODAY()&gt;Q50+P50,"En retard","À venir"))</f>
        <v/>
      </c>
      <c r="S50" s="12" t="n"/>
      <c r="T50" s="10" t="n"/>
      <c r="U50" s="10" t="n"/>
      <c r="V50" s="12" t="n"/>
      <c r="W50" s="12" t="n"/>
      <c r="X50" s="10" t="n"/>
      <c r="Y50" s="10" t="n"/>
      <c r="Z50" s="10" t="n"/>
      <c r="AA50" s="10" t="n"/>
      <c r="AB50" s="10" t="n"/>
    </row>
    <row r="51" ht="20" customHeight="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  <c r="L51" s="12" t="n"/>
      <c r="M51" s="10" t="n"/>
      <c r="N51" s="17" t="n"/>
      <c r="O51" s="11" t="n"/>
      <c r="P51" s="9">
        <f>IF(AND(M51="Mois",L51&lt;&gt;""),ROUND(L51*30*0.1,0),"")</f>
        <v/>
      </c>
      <c r="Q51" s="16">
        <f>IF(AND(M51="Mois",L51&lt;&gt;"",O51&lt;&gt;""),EDATE(O51,L51),"")</f>
        <v/>
      </c>
      <c r="R51" s="9">
        <f>IF(Q51="",IF(G51="","","Hors calendrier"),IF(TODAY()&gt;Q51+P51,"En retard","À venir"))</f>
        <v/>
      </c>
      <c r="S51" s="12" t="n"/>
      <c r="T51" s="10" t="n"/>
      <c r="U51" s="10" t="n"/>
      <c r="V51" s="12" t="n"/>
      <c r="W51" s="12" t="n"/>
      <c r="X51" s="10" t="n"/>
      <c r="Y51" s="10" t="n"/>
      <c r="Z51" s="10" t="n"/>
      <c r="AA51" s="10" t="n"/>
      <c r="AB51" s="10" t="n"/>
    </row>
    <row r="52" ht="20" customHeight="1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  <c r="K52" s="10" t="n"/>
      <c r="L52" s="12" t="n"/>
      <c r="M52" s="10" t="n"/>
      <c r="N52" s="17" t="n"/>
      <c r="O52" s="11" t="n"/>
      <c r="P52" s="9">
        <f>IF(AND(M52="Mois",L52&lt;&gt;""),ROUND(L52*30*0.1,0),"")</f>
        <v/>
      </c>
      <c r="Q52" s="16">
        <f>IF(AND(M52="Mois",L52&lt;&gt;"",O52&lt;&gt;""),EDATE(O52,L52),"")</f>
        <v/>
      </c>
      <c r="R52" s="9">
        <f>IF(Q52="",IF(G52="","","Hors calendrier"),IF(TODAY()&gt;Q52+P52,"En retard","À venir"))</f>
        <v/>
      </c>
      <c r="S52" s="12" t="n"/>
      <c r="T52" s="10" t="n"/>
      <c r="U52" s="10" t="n"/>
      <c r="V52" s="12" t="n"/>
      <c r="W52" s="12" t="n"/>
      <c r="X52" s="10" t="n"/>
      <c r="Y52" s="10" t="n"/>
      <c r="Z52" s="10" t="n"/>
      <c r="AA52" s="10" t="n"/>
      <c r="AB52" s="10" t="n"/>
    </row>
    <row r="53" ht="20" customHeight="1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  <c r="K53" s="10" t="n"/>
      <c r="L53" s="12" t="n"/>
      <c r="M53" s="10" t="n"/>
      <c r="N53" s="17" t="n"/>
      <c r="O53" s="11" t="n"/>
      <c r="P53" s="9">
        <f>IF(AND(M53="Mois",L53&lt;&gt;""),ROUND(L53*30*0.1,0),"")</f>
        <v/>
      </c>
      <c r="Q53" s="16">
        <f>IF(AND(M53="Mois",L53&lt;&gt;"",O53&lt;&gt;""),EDATE(O53,L53),"")</f>
        <v/>
      </c>
      <c r="R53" s="9">
        <f>IF(Q53="",IF(G53="","","Hors calendrier"),IF(TODAY()&gt;Q53+P53,"En retard","À venir"))</f>
        <v/>
      </c>
      <c r="S53" s="12" t="n"/>
      <c r="T53" s="10" t="n"/>
      <c r="U53" s="10" t="n"/>
      <c r="V53" s="12" t="n"/>
      <c r="W53" s="12" t="n"/>
      <c r="X53" s="10" t="n"/>
      <c r="Y53" s="10" t="n"/>
      <c r="Z53" s="10" t="n"/>
      <c r="AA53" s="10" t="n"/>
      <c r="AB53" s="10" t="n"/>
    </row>
    <row r="54" ht="20" customHeight="1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0" t="n"/>
      <c r="J54" s="10" t="n"/>
      <c r="K54" s="10" t="n"/>
      <c r="L54" s="12" t="n"/>
      <c r="M54" s="10" t="n"/>
      <c r="N54" s="17" t="n"/>
      <c r="O54" s="11" t="n"/>
      <c r="P54" s="9">
        <f>IF(AND(M54="Mois",L54&lt;&gt;""),ROUND(L54*30*0.1,0),"")</f>
        <v/>
      </c>
      <c r="Q54" s="16">
        <f>IF(AND(M54="Mois",L54&lt;&gt;"",O54&lt;&gt;""),EDATE(O54,L54),"")</f>
        <v/>
      </c>
      <c r="R54" s="9">
        <f>IF(Q54="",IF(G54="","","Hors calendrier"),IF(TODAY()&gt;Q54+P54,"En retard","À venir"))</f>
        <v/>
      </c>
      <c r="S54" s="12" t="n"/>
      <c r="T54" s="10" t="n"/>
      <c r="U54" s="10" t="n"/>
      <c r="V54" s="12" t="n"/>
      <c r="W54" s="12" t="n"/>
      <c r="X54" s="10" t="n"/>
      <c r="Y54" s="10" t="n"/>
      <c r="Z54" s="10" t="n"/>
      <c r="AA54" s="10" t="n"/>
      <c r="AB54" s="10" t="n"/>
    </row>
    <row r="55" ht="20" customHeight="1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  <c r="K55" s="10" t="n"/>
      <c r="L55" s="12" t="n"/>
      <c r="M55" s="10" t="n"/>
      <c r="N55" s="17" t="n"/>
      <c r="O55" s="11" t="n"/>
      <c r="P55" s="9">
        <f>IF(AND(M55="Mois",L55&lt;&gt;""),ROUND(L55*30*0.1,0),"")</f>
        <v/>
      </c>
      <c r="Q55" s="16">
        <f>IF(AND(M55="Mois",L55&lt;&gt;"",O55&lt;&gt;""),EDATE(O55,L55),"")</f>
        <v/>
      </c>
      <c r="R55" s="9">
        <f>IF(Q55="",IF(G55="","","Hors calendrier"),IF(TODAY()&gt;Q55+P55,"En retard","À venir"))</f>
        <v/>
      </c>
      <c r="S55" s="12" t="n"/>
      <c r="T55" s="10" t="n"/>
      <c r="U55" s="10" t="n"/>
      <c r="V55" s="12" t="n"/>
      <c r="W55" s="12" t="n"/>
      <c r="X55" s="10" t="n"/>
      <c r="Y55" s="10" t="n"/>
      <c r="Z55" s="10" t="n"/>
      <c r="AA55" s="10" t="n"/>
      <c r="AB55" s="10" t="n"/>
    </row>
    <row r="56" ht="20" customHeight="1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  <c r="K56" s="10" t="n"/>
      <c r="L56" s="12" t="n"/>
      <c r="M56" s="10" t="n"/>
      <c r="N56" s="17" t="n"/>
      <c r="O56" s="11" t="n"/>
      <c r="P56" s="9">
        <f>IF(AND(M56="Mois",L56&lt;&gt;""),ROUND(L56*30*0.1,0),"")</f>
        <v/>
      </c>
      <c r="Q56" s="16">
        <f>IF(AND(M56="Mois",L56&lt;&gt;"",O56&lt;&gt;""),EDATE(O56,L56),"")</f>
        <v/>
      </c>
      <c r="R56" s="9">
        <f>IF(Q56="",IF(G56="","","Hors calendrier"),IF(TODAY()&gt;Q56+P56,"En retard","À venir"))</f>
        <v/>
      </c>
      <c r="S56" s="12" t="n"/>
      <c r="T56" s="10" t="n"/>
      <c r="U56" s="10" t="n"/>
      <c r="V56" s="12" t="n"/>
      <c r="W56" s="12" t="n"/>
      <c r="X56" s="10" t="n"/>
      <c r="Y56" s="10" t="n"/>
      <c r="Z56" s="10" t="n"/>
      <c r="AA56" s="10" t="n"/>
      <c r="AB56" s="10" t="n"/>
    </row>
    <row r="57" ht="20" customHeight="1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  <c r="K57" s="10" t="n"/>
      <c r="L57" s="12" t="n"/>
      <c r="M57" s="10" t="n"/>
      <c r="N57" s="17" t="n"/>
      <c r="O57" s="11" t="n"/>
      <c r="P57" s="9">
        <f>IF(AND(M57="Mois",L57&lt;&gt;""),ROUND(L57*30*0.1,0),"")</f>
        <v/>
      </c>
      <c r="Q57" s="16">
        <f>IF(AND(M57="Mois",L57&lt;&gt;"",O57&lt;&gt;""),EDATE(O57,L57),"")</f>
        <v/>
      </c>
      <c r="R57" s="9">
        <f>IF(Q57="",IF(G57="","","Hors calendrier"),IF(TODAY()&gt;Q57+P57,"En retard","À venir"))</f>
        <v/>
      </c>
      <c r="S57" s="12" t="n"/>
      <c r="T57" s="10" t="n"/>
      <c r="U57" s="10" t="n"/>
      <c r="V57" s="12" t="n"/>
      <c r="W57" s="12" t="n"/>
      <c r="X57" s="10" t="n"/>
      <c r="Y57" s="10" t="n"/>
      <c r="Z57" s="10" t="n"/>
      <c r="AA57" s="10" t="n"/>
      <c r="AB57" s="10" t="n"/>
    </row>
    <row r="58" ht="20" customHeight="1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  <c r="K58" s="10" t="n"/>
      <c r="L58" s="12" t="n"/>
      <c r="M58" s="10" t="n"/>
      <c r="N58" s="17" t="n"/>
      <c r="O58" s="11" t="n"/>
      <c r="P58" s="9">
        <f>IF(AND(M58="Mois",L58&lt;&gt;""),ROUND(L58*30*0.1,0),"")</f>
        <v/>
      </c>
      <c r="Q58" s="16">
        <f>IF(AND(M58="Mois",L58&lt;&gt;"",O58&lt;&gt;""),EDATE(O58,L58),"")</f>
        <v/>
      </c>
      <c r="R58" s="9">
        <f>IF(Q58="",IF(G58="","","Hors calendrier"),IF(TODAY()&gt;Q58+P58,"En retard","À venir"))</f>
        <v/>
      </c>
      <c r="S58" s="12" t="n"/>
      <c r="T58" s="10" t="n"/>
      <c r="U58" s="10" t="n"/>
      <c r="V58" s="12" t="n"/>
      <c r="W58" s="12" t="n"/>
      <c r="X58" s="10" t="n"/>
      <c r="Y58" s="10" t="n"/>
      <c r="Z58" s="10" t="n"/>
      <c r="AA58" s="10" t="n"/>
      <c r="AB58" s="10" t="n"/>
    </row>
    <row r="59" ht="20" customHeight="1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  <c r="L59" s="12" t="n"/>
      <c r="M59" s="10" t="n"/>
      <c r="N59" s="17" t="n"/>
      <c r="O59" s="11" t="n"/>
      <c r="P59" s="9">
        <f>IF(AND(M59="Mois",L59&lt;&gt;""),ROUND(L59*30*0.1,0),"")</f>
        <v/>
      </c>
      <c r="Q59" s="16">
        <f>IF(AND(M59="Mois",L59&lt;&gt;"",O59&lt;&gt;""),EDATE(O59,L59),"")</f>
        <v/>
      </c>
      <c r="R59" s="9">
        <f>IF(Q59="",IF(G59="","","Hors calendrier"),IF(TODAY()&gt;Q59+P59,"En retard","À venir"))</f>
        <v/>
      </c>
      <c r="S59" s="12" t="n"/>
      <c r="T59" s="10" t="n"/>
      <c r="U59" s="10" t="n"/>
      <c r="V59" s="12" t="n"/>
      <c r="W59" s="12" t="n"/>
      <c r="X59" s="10" t="n"/>
      <c r="Y59" s="10" t="n"/>
      <c r="Z59" s="10" t="n"/>
      <c r="AA59" s="10" t="n"/>
      <c r="AB59" s="10" t="n"/>
    </row>
    <row r="60" ht="20" customHeight="1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0" t="n"/>
      <c r="J60" s="10" t="n"/>
      <c r="K60" s="10" t="n"/>
      <c r="L60" s="12" t="n"/>
      <c r="M60" s="10" t="n"/>
      <c r="N60" s="17" t="n"/>
      <c r="O60" s="11" t="n"/>
      <c r="P60" s="9">
        <f>IF(AND(M60="Mois",L60&lt;&gt;""),ROUND(L60*30*0.1,0),"")</f>
        <v/>
      </c>
      <c r="Q60" s="16">
        <f>IF(AND(M60="Mois",L60&lt;&gt;"",O60&lt;&gt;""),EDATE(O60,L60),"")</f>
        <v/>
      </c>
      <c r="R60" s="9">
        <f>IF(Q60="",IF(G60="","","Hors calendrier"),IF(TODAY()&gt;Q60+P60,"En retard","À venir"))</f>
        <v/>
      </c>
      <c r="S60" s="12" t="n"/>
      <c r="T60" s="10" t="n"/>
      <c r="U60" s="10" t="n"/>
      <c r="V60" s="12" t="n"/>
      <c r="W60" s="12" t="n"/>
      <c r="X60" s="10" t="n"/>
      <c r="Y60" s="10" t="n"/>
      <c r="Z60" s="10" t="n"/>
      <c r="AA60" s="10" t="n"/>
      <c r="AB60" s="10" t="n"/>
    </row>
    <row r="61" ht="20" customHeight="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  <c r="L61" s="12" t="n"/>
      <c r="M61" s="10" t="n"/>
      <c r="N61" s="17" t="n"/>
      <c r="O61" s="11" t="n"/>
      <c r="P61" s="9">
        <f>IF(AND(M61="Mois",L61&lt;&gt;""),ROUND(L61*30*0.1,0),"")</f>
        <v/>
      </c>
      <c r="Q61" s="16">
        <f>IF(AND(M61="Mois",L61&lt;&gt;"",O61&lt;&gt;""),EDATE(O61,L61),"")</f>
        <v/>
      </c>
      <c r="R61" s="9">
        <f>IF(Q61="",IF(G61="","","Hors calendrier"),IF(TODAY()&gt;Q61+P61,"En retard","À venir"))</f>
        <v/>
      </c>
      <c r="S61" s="12" t="n"/>
      <c r="T61" s="10" t="n"/>
      <c r="U61" s="10" t="n"/>
      <c r="V61" s="12" t="n"/>
      <c r="W61" s="12" t="n"/>
      <c r="X61" s="10" t="n"/>
      <c r="Y61" s="10" t="n"/>
      <c r="Z61" s="10" t="n"/>
      <c r="AA61" s="10" t="n"/>
      <c r="AB61" s="10" t="n"/>
    </row>
    <row r="62" ht="20" customHeight="1">
      <c r="A62" s="10" t="n"/>
      <c r="B62" s="10" t="n"/>
      <c r="C62" s="10" t="n"/>
      <c r="D62" s="10" t="n"/>
      <c r="E62" s="10" t="n"/>
      <c r="F62" s="10" t="n"/>
      <c r="G62" s="10" t="n"/>
      <c r="H62" s="10" t="n"/>
      <c r="I62" s="10" t="n"/>
      <c r="J62" s="10" t="n"/>
      <c r="K62" s="10" t="n"/>
      <c r="L62" s="12" t="n"/>
      <c r="M62" s="10" t="n"/>
      <c r="N62" s="17" t="n"/>
      <c r="O62" s="11" t="n"/>
      <c r="P62" s="9">
        <f>IF(AND(M62="Mois",L62&lt;&gt;""),ROUND(L62*30*0.1,0),"")</f>
        <v/>
      </c>
      <c r="Q62" s="16">
        <f>IF(AND(M62="Mois",L62&lt;&gt;"",O62&lt;&gt;""),EDATE(O62,L62),"")</f>
        <v/>
      </c>
      <c r="R62" s="9">
        <f>IF(Q62="",IF(G62="","","Hors calendrier"),IF(TODAY()&gt;Q62+P62,"En retard","À venir"))</f>
        <v/>
      </c>
      <c r="S62" s="12" t="n"/>
      <c r="T62" s="10" t="n"/>
      <c r="U62" s="10" t="n"/>
      <c r="V62" s="12" t="n"/>
      <c r="W62" s="12" t="n"/>
      <c r="X62" s="10" t="n"/>
      <c r="Y62" s="10" t="n"/>
      <c r="Z62" s="10" t="n"/>
      <c r="AA62" s="10" t="n"/>
      <c r="AB62" s="10" t="n"/>
    </row>
    <row r="63" ht="20" customHeight="1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0" t="n"/>
      <c r="J63" s="10" t="n"/>
      <c r="K63" s="10" t="n"/>
      <c r="L63" s="12" t="n"/>
      <c r="M63" s="10" t="n"/>
      <c r="N63" s="17" t="n"/>
      <c r="O63" s="11" t="n"/>
      <c r="P63" s="9">
        <f>IF(AND(M63="Mois",L63&lt;&gt;""),ROUND(L63*30*0.1,0),"")</f>
        <v/>
      </c>
      <c r="Q63" s="16">
        <f>IF(AND(M63="Mois",L63&lt;&gt;"",O63&lt;&gt;""),EDATE(O63,L63),"")</f>
        <v/>
      </c>
      <c r="R63" s="9">
        <f>IF(Q63="",IF(G63="","","Hors calendrier"),IF(TODAY()&gt;Q63+P63,"En retard","À venir"))</f>
        <v/>
      </c>
      <c r="S63" s="12" t="n"/>
      <c r="T63" s="10" t="n"/>
      <c r="U63" s="10" t="n"/>
      <c r="V63" s="12" t="n"/>
      <c r="W63" s="12" t="n"/>
      <c r="X63" s="10" t="n"/>
      <c r="Y63" s="10" t="n"/>
      <c r="Z63" s="10" t="n"/>
      <c r="AA63" s="10" t="n"/>
      <c r="AB63" s="10" t="n"/>
    </row>
    <row r="64" ht="20" customHeight="1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  <c r="K64" s="10" t="n"/>
      <c r="L64" s="12" t="n"/>
      <c r="M64" s="10" t="n"/>
      <c r="N64" s="17" t="n"/>
      <c r="O64" s="11" t="n"/>
      <c r="P64" s="9">
        <f>IF(AND(M64="Mois",L64&lt;&gt;""),ROUND(L64*30*0.1,0),"")</f>
        <v/>
      </c>
      <c r="Q64" s="16">
        <f>IF(AND(M64="Mois",L64&lt;&gt;"",O64&lt;&gt;""),EDATE(O64,L64),"")</f>
        <v/>
      </c>
      <c r="R64" s="9">
        <f>IF(Q64="",IF(G64="","","Hors calendrier"),IF(TODAY()&gt;Q64+P64,"En retard","À venir"))</f>
        <v/>
      </c>
      <c r="S64" s="12" t="n"/>
      <c r="T64" s="10" t="n"/>
      <c r="U64" s="10" t="n"/>
      <c r="V64" s="12" t="n"/>
      <c r="W64" s="12" t="n"/>
      <c r="X64" s="10" t="n"/>
      <c r="Y64" s="10" t="n"/>
      <c r="Z64" s="10" t="n"/>
      <c r="AA64" s="10" t="n"/>
      <c r="AB64" s="10" t="n"/>
    </row>
    <row r="65" ht="20" customHeight="1">
      <c r="A65" s="10" t="n"/>
      <c r="B65" s="10" t="n"/>
      <c r="C65" s="10" t="n"/>
      <c r="D65" s="10" t="n"/>
      <c r="E65" s="10" t="n"/>
      <c r="F65" s="10" t="n"/>
      <c r="G65" s="10" t="n"/>
      <c r="H65" s="10" t="n"/>
      <c r="I65" s="10" t="n"/>
      <c r="J65" s="10" t="n"/>
      <c r="K65" s="10" t="n"/>
      <c r="L65" s="12" t="n"/>
      <c r="M65" s="10" t="n"/>
      <c r="N65" s="17" t="n"/>
      <c r="O65" s="11" t="n"/>
      <c r="P65" s="9">
        <f>IF(AND(M65="Mois",L65&lt;&gt;""),ROUND(L65*30*0.1,0),"")</f>
        <v/>
      </c>
      <c r="Q65" s="16">
        <f>IF(AND(M65="Mois",L65&lt;&gt;"",O65&lt;&gt;""),EDATE(O65,L65),"")</f>
        <v/>
      </c>
      <c r="R65" s="9">
        <f>IF(Q65="",IF(G65="","","Hors calendrier"),IF(TODAY()&gt;Q65+P65,"En retard","À venir"))</f>
        <v/>
      </c>
      <c r="S65" s="12" t="n"/>
      <c r="T65" s="10" t="n"/>
      <c r="U65" s="10" t="n"/>
      <c r="V65" s="12" t="n"/>
      <c r="W65" s="12" t="n"/>
      <c r="X65" s="10" t="n"/>
      <c r="Y65" s="10" t="n"/>
      <c r="Z65" s="10" t="n"/>
      <c r="AA65" s="10" t="n"/>
      <c r="AB65" s="10" t="n"/>
    </row>
    <row r="66" ht="20" customHeight="1">
      <c r="A66" s="10" t="n"/>
      <c r="B66" s="10" t="n"/>
      <c r="C66" s="10" t="n"/>
      <c r="D66" s="10" t="n"/>
      <c r="E66" s="10" t="n"/>
      <c r="F66" s="10" t="n"/>
      <c r="G66" s="10" t="n"/>
      <c r="H66" s="10" t="n"/>
      <c r="I66" s="10" t="n"/>
      <c r="J66" s="10" t="n"/>
      <c r="K66" s="10" t="n"/>
      <c r="L66" s="12" t="n"/>
      <c r="M66" s="10" t="n"/>
      <c r="N66" s="17" t="n"/>
      <c r="O66" s="11" t="n"/>
      <c r="P66" s="9">
        <f>IF(AND(M66="Mois",L66&lt;&gt;""),ROUND(L66*30*0.1,0),"")</f>
        <v/>
      </c>
      <c r="Q66" s="16">
        <f>IF(AND(M66="Mois",L66&lt;&gt;"",O66&lt;&gt;""),EDATE(O66,L66),"")</f>
        <v/>
      </c>
      <c r="R66" s="9">
        <f>IF(Q66="",IF(G66="","","Hors calendrier"),IF(TODAY()&gt;Q66+P66,"En retard","À venir"))</f>
        <v/>
      </c>
      <c r="S66" s="12" t="n"/>
      <c r="T66" s="10" t="n"/>
      <c r="U66" s="10" t="n"/>
      <c r="V66" s="12" t="n"/>
      <c r="W66" s="12" t="n"/>
      <c r="X66" s="10" t="n"/>
      <c r="Y66" s="10" t="n"/>
      <c r="Z66" s="10" t="n"/>
      <c r="AA66" s="10" t="n"/>
      <c r="AB66" s="10" t="n"/>
    </row>
    <row r="67" ht="20" customHeight="1">
      <c r="A67" s="10" t="n"/>
      <c r="B67" s="10" t="n"/>
      <c r="C67" s="10" t="n"/>
      <c r="D67" s="10" t="n"/>
      <c r="E67" s="10" t="n"/>
      <c r="F67" s="10" t="n"/>
      <c r="G67" s="10" t="n"/>
      <c r="H67" s="10" t="n"/>
      <c r="I67" s="10" t="n"/>
      <c r="J67" s="10" t="n"/>
      <c r="K67" s="10" t="n"/>
      <c r="L67" s="12" t="n"/>
      <c r="M67" s="10" t="n"/>
      <c r="N67" s="17" t="n"/>
      <c r="O67" s="11" t="n"/>
      <c r="P67" s="9">
        <f>IF(AND(M67="Mois",L67&lt;&gt;""),ROUND(L67*30*0.1,0),"")</f>
        <v/>
      </c>
      <c r="Q67" s="16">
        <f>IF(AND(M67="Mois",L67&lt;&gt;"",O67&lt;&gt;""),EDATE(O67,L67),"")</f>
        <v/>
      </c>
      <c r="R67" s="9">
        <f>IF(Q67="",IF(G67="","","Hors calendrier"),IF(TODAY()&gt;Q67+P67,"En retard","À venir"))</f>
        <v/>
      </c>
      <c r="S67" s="12" t="n"/>
      <c r="T67" s="10" t="n"/>
      <c r="U67" s="10" t="n"/>
      <c r="V67" s="12" t="n"/>
      <c r="W67" s="12" t="n"/>
      <c r="X67" s="10" t="n"/>
      <c r="Y67" s="10" t="n"/>
      <c r="Z67" s="10" t="n"/>
      <c r="AA67" s="10" t="n"/>
      <c r="AB67" s="10" t="n"/>
    </row>
    <row r="68" ht="20" customHeight="1">
      <c r="A68" s="10" t="n"/>
      <c r="B68" s="10" t="n"/>
      <c r="C68" s="10" t="n"/>
      <c r="D68" s="10" t="n"/>
      <c r="E68" s="10" t="n"/>
      <c r="F68" s="10" t="n"/>
      <c r="G68" s="10" t="n"/>
      <c r="H68" s="10" t="n"/>
      <c r="I68" s="10" t="n"/>
      <c r="J68" s="10" t="n"/>
      <c r="K68" s="10" t="n"/>
      <c r="L68" s="12" t="n"/>
      <c r="M68" s="10" t="n"/>
      <c r="N68" s="17" t="n"/>
      <c r="O68" s="11" t="n"/>
      <c r="P68" s="9">
        <f>IF(AND(M68="Mois",L68&lt;&gt;""),ROUND(L68*30*0.1,0),"")</f>
        <v/>
      </c>
      <c r="Q68" s="16">
        <f>IF(AND(M68="Mois",L68&lt;&gt;"",O68&lt;&gt;""),EDATE(O68,L68),"")</f>
        <v/>
      </c>
      <c r="R68" s="9">
        <f>IF(Q68="",IF(G68="","","Hors calendrier"),IF(TODAY()&gt;Q68+P68,"En retard","À venir"))</f>
        <v/>
      </c>
      <c r="S68" s="12" t="n"/>
      <c r="T68" s="10" t="n"/>
      <c r="U68" s="10" t="n"/>
      <c r="V68" s="12" t="n"/>
      <c r="W68" s="12" t="n"/>
      <c r="X68" s="10" t="n"/>
      <c r="Y68" s="10" t="n"/>
      <c r="Z68" s="10" t="n"/>
      <c r="AA68" s="10" t="n"/>
      <c r="AB68" s="10" t="n"/>
    </row>
    <row r="69" ht="20" customHeight="1">
      <c r="A69" s="10" t="n"/>
      <c r="B69" s="10" t="n"/>
      <c r="C69" s="10" t="n"/>
      <c r="D69" s="10" t="n"/>
      <c r="E69" s="10" t="n"/>
      <c r="F69" s="10" t="n"/>
      <c r="G69" s="10" t="n"/>
      <c r="H69" s="10" t="n"/>
      <c r="I69" s="10" t="n"/>
      <c r="J69" s="10" t="n"/>
      <c r="K69" s="10" t="n"/>
      <c r="L69" s="12" t="n"/>
      <c r="M69" s="10" t="n"/>
      <c r="N69" s="17" t="n"/>
      <c r="O69" s="11" t="n"/>
      <c r="P69" s="9">
        <f>IF(AND(M69="Mois",L69&lt;&gt;""),ROUND(L69*30*0.1,0),"")</f>
        <v/>
      </c>
      <c r="Q69" s="16">
        <f>IF(AND(M69="Mois",L69&lt;&gt;"",O69&lt;&gt;""),EDATE(O69,L69),"")</f>
        <v/>
      </c>
      <c r="R69" s="9">
        <f>IF(Q69="",IF(G69="","","Hors calendrier"),IF(TODAY()&gt;Q69+P69,"En retard","À venir"))</f>
        <v/>
      </c>
      <c r="S69" s="12" t="n"/>
      <c r="T69" s="10" t="n"/>
      <c r="U69" s="10" t="n"/>
      <c r="V69" s="12" t="n"/>
      <c r="W69" s="12" t="n"/>
      <c r="X69" s="10" t="n"/>
      <c r="Y69" s="10" t="n"/>
      <c r="Z69" s="10" t="n"/>
      <c r="AA69" s="10" t="n"/>
      <c r="AB69" s="10" t="n"/>
    </row>
    <row r="70" ht="20" customHeight="1">
      <c r="A70" s="10" t="n"/>
      <c r="B70" s="10" t="n"/>
      <c r="C70" s="10" t="n"/>
      <c r="D70" s="10" t="n"/>
      <c r="E70" s="10" t="n"/>
      <c r="F70" s="10" t="n"/>
      <c r="G70" s="10" t="n"/>
      <c r="H70" s="10" t="n"/>
      <c r="I70" s="10" t="n"/>
      <c r="J70" s="10" t="n"/>
      <c r="K70" s="10" t="n"/>
      <c r="L70" s="12" t="n"/>
      <c r="M70" s="10" t="n"/>
      <c r="N70" s="17" t="n"/>
      <c r="O70" s="11" t="n"/>
      <c r="P70" s="9">
        <f>IF(AND(M70="Mois",L70&lt;&gt;""),ROUND(L70*30*0.1,0),"")</f>
        <v/>
      </c>
      <c r="Q70" s="16">
        <f>IF(AND(M70="Mois",L70&lt;&gt;"",O70&lt;&gt;""),EDATE(O70,L70),"")</f>
        <v/>
      </c>
      <c r="R70" s="9">
        <f>IF(Q70="",IF(G70="","","Hors calendrier"),IF(TODAY()&gt;Q70+P70,"En retard","À venir"))</f>
        <v/>
      </c>
      <c r="S70" s="12" t="n"/>
      <c r="T70" s="10" t="n"/>
      <c r="U70" s="10" t="n"/>
      <c r="V70" s="12" t="n"/>
      <c r="W70" s="12" t="n"/>
      <c r="X70" s="10" t="n"/>
      <c r="Y70" s="10" t="n"/>
      <c r="Z70" s="10" t="n"/>
      <c r="AA70" s="10" t="n"/>
      <c r="AB70" s="10" t="n"/>
    </row>
    <row r="71" ht="20" customHeight="1">
      <c r="A71" s="10" t="n"/>
      <c r="B71" s="10" t="n"/>
      <c r="C71" s="10" t="n"/>
      <c r="D71" s="10" t="n"/>
      <c r="E71" s="10" t="n"/>
      <c r="F71" s="10" t="n"/>
      <c r="G71" s="10" t="n"/>
      <c r="H71" s="10" t="n"/>
      <c r="I71" s="10" t="n"/>
      <c r="J71" s="10" t="n"/>
      <c r="K71" s="10" t="n"/>
      <c r="L71" s="12" t="n"/>
      <c r="M71" s="10" t="n"/>
      <c r="N71" s="17" t="n"/>
      <c r="O71" s="11" t="n"/>
      <c r="P71" s="9">
        <f>IF(AND(M71="Mois",L71&lt;&gt;""),ROUND(L71*30*0.1,0),"")</f>
        <v/>
      </c>
      <c r="Q71" s="16">
        <f>IF(AND(M71="Mois",L71&lt;&gt;"",O71&lt;&gt;""),EDATE(O71,L71),"")</f>
        <v/>
      </c>
      <c r="R71" s="9">
        <f>IF(Q71="",IF(G71="","","Hors calendrier"),IF(TODAY()&gt;Q71+P71,"En retard","À venir"))</f>
        <v/>
      </c>
      <c r="S71" s="12" t="n"/>
      <c r="T71" s="10" t="n"/>
      <c r="U71" s="10" t="n"/>
      <c r="V71" s="12" t="n"/>
      <c r="W71" s="12" t="n"/>
      <c r="X71" s="10" t="n"/>
      <c r="Y71" s="10" t="n"/>
      <c r="Z71" s="10" t="n"/>
      <c r="AA71" s="10" t="n"/>
      <c r="AB71" s="10" t="n"/>
    </row>
    <row r="72" ht="20" customHeight="1">
      <c r="A72" s="10" t="n"/>
      <c r="B72" s="10" t="n"/>
      <c r="C72" s="10" t="n"/>
      <c r="D72" s="10" t="n"/>
      <c r="E72" s="10" t="n"/>
      <c r="F72" s="10" t="n"/>
      <c r="G72" s="10" t="n"/>
      <c r="H72" s="10" t="n"/>
      <c r="I72" s="10" t="n"/>
      <c r="J72" s="10" t="n"/>
      <c r="K72" s="10" t="n"/>
      <c r="L72" s="12" t="n"/>
      <c r="M72" s="10" t="n"/>
      <c r="N72" s="17" t="n"/>
      <c r="O72" s="11" t="n"/>
      <c r="P72" s="9">
        <f>IF(AND(M72="Mois",L72&lt;&gt;""),ROUND(L72*30*0.1,0),"")</f>
        <v/>
      </c>
      <c r="Q72" s="16">
        <f>IF(AND(M72="Mois",L72&lt;&gt;"",O72&lt;&gt;""),EDATE(O72,L72),"")</f>
        <v/>
      </c>
      <c r="R72" s="9">
        <f>IF(Q72="",IF(G72="","","Hors calendrier"),IF(TODAY()&gt;Q72+P72,"En retard","À venir"))</f>
        <v/>
      </c>
      <c r="S72" s="12" t="n"/>
      <c r="T72" s="10" t="n"/>
      <c r="U72" s="10" t="n"/>
      <c r="V72" s="12" t="n"/>
      <c r="W72" s="12" t="n"/>
      <c r="X72" s="10" t="n"/>
      <c r="Y72" s="10" t="n"/>
      <c r="Z72" s="10" t="n"/>
      <c r="AA72" s="10" t="n"/>
      <c r="AB72" s="10" t="n"/>
    </row>
    <row r="73" ht="20" customHeight="1">
      <c r="A73" s="10" t="n"/>
      <c r="B73" s="10" t="n"/>
      <c r="C73" s="10" t="n"/>
      <c r="D73" s="10" t="n"/>
      <c r="E73" s="10" t="n"/>
      <c r="F73" s="10" t="n"/>
      <c r="G73" s="10" t="n"/>
      <c r="H73" s="10" t="n"/>
      <c r="I73" s="10" t="n"/>
      <c r="J73" s="10" t="n"/>
      <c r="K73" s="10" t="n"/>
      <c r="L73" s="12" t="n"/>
      <c r="M73" s="10" t="n"/>
      <c r="N73" s="17" t="n"/>
      <c r="O73" s="11" t="n"/>
      <c r="P73" s="9">
        <f>IF(AND(M73="Mois",L73&lt;&gt;""),ROUND(L73*30*0.1,0),"")</f>
        <v/>
      </c>
      <c r="Q73" s="16">
        <f>IF(AND(M73="Mois",L73&lt;&gt;"",O73&lt;&gt;""),EDATE(O73,L73),"")</f>
        <v/>
      </c>
      <c r="R73" s="9">
        <f>IF(Q73="",IF(G73="","","Hors calendrier"),IF(TODAY()&gt;Q73+P73,"En retard","À venir"))</f>
        <v/>
      </c>
      <c r="S73" s="12" t="n"/>
      <c r="T73" s="10" t="n"/>
      <c r="U73" s="10" t="n"/>
      <c r="V73" s="12" t="n"/>
      <c r="W73" s="12" t="n"/>
      <c r="X73" s="10" t="n"/>
      <c r="Y73" s="10" t="n"/>
      <c r="Z73" s="10" t="n"/>
      <c r="AA73" s="10" t="n"/>
      <c r="AB73" s="10" t="n"/>
    </row>
    <row r="74" ht="20" customHeight="1">
      <c r="A74" s="10" t="n"/>
      <c r="B74" s="10" t="n"/>
      <c r="C74" s="10" t="n"/>
      <c r="D74" s="10" t="n"/>
      <c r="E74" s="10" t="n"/>
      <c r="F74" s="10" t="n"/>
      <c r="G74" s="10" t="n"/>
      <c r="H74" s="10" t="n"/>
      <c r="I74" s="10" t="n"/>
      <c r="J74" s="10" t="n"/>
      <c r="K74" s="10" t="n"/>
      <c r="L74" s="12" t="n"/>
      <c r="M74" s="10" t="n"/>
      <c r="N74" s="17" t="n"/>
      <c r="O74" s="11" t="n"/>
      <c r="P74" s="9">
        <f>IF(AND(M74="Mois",L74&lt;&gt;""),ROUND(L74*30*0.1,0),"")</f>
        <v/>
      </c>
      <c r="Q74" s="16">
        <f>IF(AND(M74="Mois",L74&lt;&gt;"",O74&lt;&gt;""),EDATE(O74,L74),"")</f>
        <v/>
      </c>
      <c r="R74" s="9">
        <f>IF(Q74="",IF(G74="","","Hors calendrier"),IF(TODAY()&gt;Q74+P74,"En retard","À venir"))</f>
        <v/>
      </c>
      <c r="S74" s="12" t="n"/>
      <c r="T74" s="10" t="n"/>
      <c r="U74" s="10" t="n"/>
      <c r="V74" s="12" t="n"/>
      <c r="W74" s="12" t="n"/>
      <c r="X74" s="10" t="n"/>
      <c r="Y74" s="10" t="n"/>
      <c r="Z74" s="10" t="n"/>
      <c r="AA74" s="10" t="n"/>
      <c r="AB74" s="10" t="n"/>
    </row>
    <row r="75" ht="20" customHeight="1">
      <c r="A75" s="10" t="n"/>
      <c r="B75" s="10" t="n"/>
      <c r="C75" s="10" t="n"/>
      <c r="D75" s="10" t="n"/>
      <c r="E75" s="10" t="n"/>
      <c r="F75" s="10" t="n"/>
      <c r="G75" s="10" t="n"/>
      <c r="H75" s="10" t="n"/>
      <c r="I75" s="10" t="n"/>
      <c r="J75" s="10" t="n"/>
      <c r="K75" s="10" t="n"/>
      <c r="L75" s="12" t="n"/>
      <c r="M75" s="10" t="n"/>
      <c r="N75" s="17" t="n"/>
      <c r="O75" s="11" t="n"/>
      <c r="P75" s="9">
        <f>IF(AND(M75="Mois",L75&lt;&gt;""),ROUND(L75*30*0.1,0),"")</f>
        <v/>
      </c>
      <c r="Q75" s="16">
        <f>IF(AND(M75="Mois",L75&lt;&gt;"",O75&lt;&gt;""),EDATE(O75,L75),"")</f>
        <v/>
      </c>
      <c r="R75" s="9">
        <f>IF(Q75="",IF(G75="","","Hors calendrier"),IF(TODAY()&gt;Q75+P75,"En retard","À venir"))</f>
        <v/>
      </c>
      <c r="S75" s="12" t="n"/>
      <c r="T75" s="10" t="n"/>
      <c r="U75" s="10" t="n"/>
      <c r="V75" s="12" t="n"/>
      <c r="W75" s="12" t="n"/>
      <c r="X75" s="10" t="n"/>
      <c r="Y75" s="10" t="n"/>
      <c r="Z75" s="10" t="n"/>
      <c r="AA75" s="10" t="n"/>
      <c r="AB75" s="10" t="n"/>
    </row>
    <row r="76" ht="20" customHeight="1">
      <c r="A76" s="10" t="n"/>
      <c r="B76" s="10" t="n"/>
      <c r="C76" s="10" t="n"/>
      <c r="D76" s="10" t="n"/>
      <c r="E76" s="10" t="n"/>
      <c r="F76" s="10" t="n"/>
      <c r="G76" s="10" t="n"/>
      <c r="H76" s="10" t="n"/>
      <c r="I76" s="10" t="n"/>
      <c r="J76" s="10" t="n"/>
      <c r="K76" s="10" t="n"/>
      <c r="L76" s="12" t="n"/>
      <c r="M76" s="10" t="n"/>
      <c r="N76" s="17" t="n"/>
      <c r="O76" s="11" t="n"/>
      <c r="P76" s="9">
        <f>IF(AND(M76="Mois",L76&lt;&gt;""),ROUND(L76*30*0.1,0),"")</f>
        <v/>
      </c>
      <c r="Q76" s="16">
        <f>IF(AND(M76="Mois",L76&lt;&gt;"",O76&lt;&gt;""),EDATE(O76,L76),"")</f>
        <v/>
      </c>
      <c r="R76" s="9">
        <f>IF(Q76="",IF(G76="","","Hors calendrier"),IF(TODAY()&gt;Q76+P76,"En retard","À venir"))</f>
        <v/>
      </c>
      <c r="S76" s="12" t="n"/>
      <c r="T76" s="10" t="n"/>
      <c r="U76" s="10" t="n"/>
      <c r="V76" s="12" t="n"/>
      <c r="W76" s="12" t="n"/>
      <c r="X76" s="10" t="n"/>
      <c r="Y76" s="10" t="n"/>
      <c r="Z76" s="10" t="n"/>
      <c r="AA76" s="10" t="n"/>
      <c r="AB76" s="10" t="n"/>
    </row>
    <row r="77" ht="20" customHeight="1">
      <c r="A77" s="10" t="n"/>
      <c r="B77" s="10" t="n"/>
      <c r="C77" s="10" t="n"/>
      <c r="D77" s="10" t="n"/>
      <c r="E77" s="10" t="n"/>
      <c r="F77" s="10" t="n"/>
      <c r="G77" s="10" t="n"/>
      <c r="H77" s="10" t="n"/>
      <c r="I77" s="10" t="n"/>
      <c r="J77" s="10" t="n"/>
      <c r="K77" s="10" t="n"/>
      <c r="L77" s="12" t="n"/>
      <c r="M77" s="10" t="n"/>
      <c r="N77" s="17" t="n"/>
      <c r="O77" s="11" t="n"/>
      <c r="P77" s="9">
        <f>IF(AND(M77="Mois",L77&lt;&gt;""),ROUND(L77*30*0.1,0),"")</f>
        <v/>
      </c>
      <c r="Q77" s="16">
        <f>IF(AND(M77="Mois",L77&lt;&gt;"",O77&lt;&gt;""),EDATE(O77,L77),"")</f>
        <v/>
      </c>
      <c r="R77" s="9">
        <f>IF(Q77="",IF(G77="","","Hors calendrier"),IF(TODAY()&gt;Q77+P77,"En retard","À venir"))</f>
        <v/>
      </c>
      <c r="S77" s="12" t="n"/>
      <c r="T77" s="10" t="n"/>
      <c r="U77" s="10" t="n"/>
      <c r="V77" s="12" t="n"/>
      <c r="W77" s="12" t="n"/>
      <c r="X77" s="10" t="n"/>
      <c r="Y77" s="10" t="n"/>
      <c r="Z77" s="10" t="n"/>
      <c r="AA77" s="10" t="n"/>
      <c r="AB77" s="10" t="n"/>
    </row>
    <row r="78" ht="20" customHeight="1">
      <c r="A78" s="10" t="n"/>
      <c r="B78" s="10" t="n"/>
      <c r="C78" s="10" t="n"/>
      <c r="D78" s="10" t="n"/>
      <c r="E78" s="10" t="n"/>
      <c r="F78" s="10" t="n"/>
      <c r="G78" s="10" t="n"/>
      <c r="H78" s="10" t="n"/>
      <c r="I78" s="10" t="n"/>
      <c r="J78" s="10" t="n"/>
      <c r="K78" s="10" t="n"/>
      <c r="L78" s="12" t="n"/>
      <c r="M78" s="10" t="n"/>
      <c r="N78" s="17" t="n"/>
      <c r="O78" s="11" t="n"/>
      <c r="P78" s="9">
        <f>IF(AND(M78="Mois",L78&lt;&gt;""),ROUND(L78*30*0.1,0),"")</f>
        <v/>
      </c>
      <c r="Q78" s="16">
        <f>IF(AND(M78="Mois",L78&lt;&gt;"",O78&lt;&gt;""),EDATE(O78,L78),"")</f>
        <v/>
      </c>
      <c r="R78" s="9">
        <f>IF(Q78="",IF(G78="","","Hors calendrier"),IF(TODAY()&gt;Q78+P78,"En retard","À venir"))</f>
        <v/>
      </c>
      <c r="S78" s="12" t="n"/>
      <c r="T78" s="10" t="n"/>
      <c r="U78" s="10" t="n"/>
      <c r="V78" s="12" t="n"/>
      <c r="W78" s="12" t="n"/>
      <c r="X78" s="10" t="n"/>
      <c r="Y78" s="10" t="n"/>
      <c r="Z78" s="10" t="n"/>
      <c r="AA78" s="10" t="n"/>
      <c r="AB78" s="10" t="n"/>
    </row>
    <row r="79" ht="20" customHeight="1">
      <c r="A79" s="10" t="n"/>
      <c r="B79" s="10" t="n"/>
      <c r="C79" s="10" t="n"/>
      <c r="D79" s="10" t="n"/>
      <c r="E79" s="10" t="n"/>
      <c r="F79" s="10" t="n"/>
      <c r="G79" s="10" t="n"/>
      <c r="H79" s="10" t="n"/>
      <c r="I79" s="10" t="n"/>
      <c r="J79" s="10" t="n"/>
      <c r="K79" s="10" t="n"/>
      <c r="L79" s="12" t="n"/>
      <c r="M79" s="10" t="n"/>
      <c r="N79" s="17" t="n"/>
      <c r="O79" s="11" t="n"/>
      <c r="P79" s="9">
        <f>IF(AND(M79="Mois",L79&lt;&gt;""),ROUND(L79*30*0.1,0),"")</f>
        <v/>
      </c>
      <c r="Q79" s="16">
        <f>IF(AND(M79="Mois",L79&lt;&gt;"",O79&lt;&gt;""),EDATE(O79,L79),"")</f>
        <v/>
      </c>
      <c r="R79" s="9">
        <f>IF(Q79="",IF(G79="","","Hors calendrier"),IF(TODAY()&gt;Q79+P79,"En retard","À venir"))</f>
        <v/>
      </c>
      <c r="S79" s="12" t="n"/>
      <c r="T79" s="10" t="n"/>
      <c r="U79" s="10" t="n"/>
      <c r="V79" s="12" t="n"/>
      <c r="W79" s="12" t="n"/>
      <c r="X79" s="10" t="n"/>
      <c r="Y79" s="10" t="n"/>
      <c r="Z79" s="10" t="n"/>
      <c r="AA79" s="10" t="n"/>
      <c r="AB79" s="10" t="n"/>
    </row>
    <row r="80" ht="20" customHeight="1">
      <c r="A80" s="10" t="n"/>
      <c r="B80" s="10" t="n"/>
      <c r="C80" s="10" t="n"/>
      <c r="D80" s="10" t="n"/>
      <c r="E80" s="10" t="n"/>
      <c r="F80" s="10" t="n"/>
      <c r="G80" s="10" t="n"/>
      <c r="H80" s="10" t="n"/>
      <c r="I80" s="10" t="n"/>
      <c r="J80" s="10" t="n"/>
      <c r="K80" s="10" t="n"/>
      <c r="L80" s="12" t="n"/>
      <c r="M80" s="10" t="n"/>
      <c r="N80" s="17" t="n"/>
      <c r="O80" s="11" t="n"/>
      <c r="P80" s="9">
        <f>IF(AND(M80="Mois",L80&lt;&gt;""),ROUND(L80*30*0.1,0),"")</f>
        <v/>
      </c>
      <c r="Q80" s="16">
        <f>IF(AND(M80="Mois",L80&lt;&gt;"",O80&lt;&gt;""),EDATE(O80,L80),"")</f>
        <v/>
      </c>
      <c r="R80" s="9">
        <f>IF(Q80="",IF(G80="","","Hors calendrier"),IF(TODAY()&gt;Q80+P80,"En retard","À venir"))</f>
        <v/>
      </c>
      <c r="S80" s="12" t="n"/>
      <c r="T80" s="10" t="n"/>
      <c r="U80" s="10" t="n"/>
      <c r="V80" s="12" t="n"/>
      <c r="W80" s="12" t="n"/>
      <c r="X80" s="10" t="n"/>
      <c r="Y80" s="10" t="n"/>
      <c r="Z80" s="10" t="n"/>
      <c r="AA80" s="10" t="n"/>
      <c r="AB80" s="10" t="n"/>
    </row>
    <row r="81" ht="20" customHeight="1">
      <c r="A81" s="10" t="n"/>
      <c r="B81" s="10" t="n"/>
      <c r="C81" s="10" t="n"/>
      <c r="D81" s="10" t="n"/>
      <c r="E81" s="10" t="n"/>
      <c r="F81" s="10" t="n"/>
      <c r="G81" s="10" t="n"/>
      <c r="H81" s="10" t="n"/>
      <c r="I81" s="10" t="n"/>
      <c r="J81" s="10" t="n"/>
      <c r="K81" s="10" t="n"/>
      <c r="L81" s="12" t="n"/>
      <c r="M81" s="10" t="n"/>
      <c r="N81" s="17" t="n"/>
      <c r="O81" s="11" t="n"/>
      <c r="P81" s="9">
        <f>IF(AND(M81="Mois",L81&lt;&gt;""),ROUND(L81*30*0.1,0),"")</f>
        <v/>
      </c>
      <c r="Q81" s="16">
        <f>IF(AND(M81="Mois",L81&lt;&gt;"",O81&lt;&gt;""),EDATE(O81,L81),"")</f>
        <v/>
      </c>
      <c r="R81" s="9">
        <f>IF(Q81="",IF(G81="","","Hors calendrier"),IF(TODAY()&gt;Q81+P81,"En retard","À venir"))</f>
        <v/>
      </c>
      <c r="S81" s="12" t="n"/>
      <c r="T81" s="10" t="n"/>
      <c r="U81" s="10" t="n"/>
      <c r="V81" s="12" t="n"/>
      <c r="W81" s="12" t="n"/>
      <c r="X81" s="10" t="n"/>
      <c r="Y81" s="10" t="n"/>
      <c r="Z81" s="10" t="n"/>
      <c r="AA81" s="10" t="n"/>
      <c r="AB81" s="10" t="n"/>
    </row>
    <row r="82" ht="20" customHeight="1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2" t="n"/>
      <c r="M82" s="10" t="n"/>
      <c r="N82" s="17" t="n"/>
      <c r="O82" s="11" t="n"/>
      <c r="P82" s="9">
        <f>IF(AND(M82="Mois",L82&lt;&gt;""),ROUND(L82*30*0.1,0),"")</f>
        <v/>
      </c>
      <c r="Q82" s="16">
        <f>IF(AND(M82="Mois",L82&lt;&gt;"",O82&lt;&gt;""),EDATE(O82,L82),"")</f>
        <v/>
      </c>
      <c r="R82" s="9">
        <f>IF(Q82="",IF(G82="","","Hors calendrier"),IF(TODAY()&gt;Q82+P82,"En retard","À venir"))</f>
        <v/>
      </c>
      <c r="S82" s="12" t="n"/>
      <c r="T82" s="10" t="n"/>
      <c r="U82" s="10" t="n"/>
      <c r="V82" s="12" t="n"/>
      <c r="W82" s="12" t="n"/>
      <c r="X82" s="10" t="n"/>
      <c r="Y82" s="10" t="n"/>
      <c r="Z82" s="10" t="n"/>
      <c r="AA82" s="10" t="n"/>
      <c r="AB82" s="10" t="n"/>
    </row>
    <row r="83" ht="20" customHeight="1">
      <c r="A83" s="10" t="n"/>
      <c r="B83" s="10" t="n"/>
      <c r="C83" s="10" t="n"/>
      <c r="D83" s="10" t="n"/>
      <c r="E83" s="10" t="n"/>
      <c r="F83" s="10" t="n"/>
      <c r="G83" s="10" t="n"/>
      <c r="H83" s="10" t="n"/>
      <c r="I83" s="10" t="n"/>
      <c r="J83" s="10" t="n"/>
      <c r="K83" s="10" t="n"/>
      <c r="L83" s="12" t="n"/>
      <c r="M83" s="10" t="n"/>
      <c r="N83" s="17" t="n"/>
      <c r="O83" s="11" t="n"/>
      <c r="P83" s="9">
        <f>IF(AND(M83="Mois",L83&lt;&gt;""),ROUND(L83*30*0.1,0),"")</f>
        <v/>
      </c>
      <c r="Q83" s="16">
        <f>IF(AND(M83="Mois",L83&lt;&gt;"",O83&lt;&gt;""),EDATE(O83,L83),"")</f>
        <v/>
      </c>
      <c r="R83" s="9">
        <f>IF(Q83="",IF(G83="","","Hors calendrier"),IF(TODAY()&gt;Q83+P83,"En retard","À venir"))</f>
        <v/>
      </c>
      <c r="S83" s="12" t="n"/>
      <c r="T83" s="10" t="n"/>
      <c r="U83" s="10" t="n"/>
      <c r="V83" s="12" t="n"/>
      <c r="W83" s="12" t="n"/>
      <c r="X83" s="10" t="n"/>
      <c r="Y83" s="10" t="n"/>
      <c r="Z83" s="10" t="n"/>
      <c r="AA83" s="10" t="n"/>
      <c r="AB83" s="10" t="n"/>
    </row>
    <row r="84" ht="20" customHeight="1">
      <c r="A84" s="10" t="n"/>
      <c r="B84" s="10" t="n"/>
      <c r="C84" s="10" t="n"/>
      <c r="D84" s="10" t="n"/>
      <c r="E84" s="10" t="n"/>
      <c r="F84" s="10" t="n"/>
      <c r="G84" s="10" t="n"/>
      <c r="H84" s="10" t="n"/>
      <c r="I84" s="10" t="n"/>
      <c r="J84" s="10" t="n"/>
      <c r="K84" s="10" t="n"/>
      <c r="L84" s="12" t="n"/>
      <c r="M84" s="10" t="n"/>
      <c r="N84" s="17" t="n"/>
      <c r="O84" s="11" t="n"/>
      <c r="P84" s="9">
        <f>IF(AND(M84="Mois",L84&lt;&gt;""),ROUND(L84*30*0.1,0),"")</f>
        <v/>
      </c>
      <c r="Q84" s="16">
        <f>IF(AND(M84="Mois",L84&lt;&gt;"",O84&lt;&gt;""),EDATE(O84,L84),"")</f>
        <v/>
      </c>
      <c r="R84" s="9">
        <f>IF(Q84="",IF(G84="","","Hors calendrier"),IF(TODAY()&gt;Q84+P84,"En retard","À venir"))</f>
        <v/>
      </c>
      <c r="S84" s="12" t="n"/>
      <c r="T84" s="10" t="n"/>
      <c r="U84" s="10" t="n"/>
      <c r="V84" s="12" t="n"/>
      <c r="W84" s="12" t="n"/>
      <c r="X84" s="10" t="n"/>
      <c r="Y84" s="10" t="n"/>
      <c r="Z84" s="10" t="n"/>
      <c r="AA84" s="10" t="n"/>
      <c r="AB84" s="10" t="n"/>
    </row>
    <row r="85" ht="20" customHeight="1">
      <c r="A85" s="10" t="n"/>
      <c r="B85" s="10" t="n"/>
      <c r="C85" s="10" t="n"/>
      <c r="D85" s="10" t="n"/>
      <c r="E85" s="10" t="n"/>
      <c r="F85" s="10" t="n"/>
      <c r="G85" s="10" t="n"/>
      <c r="H85" s="10" t="n"/>
      <c r="I85" s="10" t="n"/>
      <c r="J85" s="10" t="n"/>
      <c r="K85" s="10" t="n"/>
      <c r="L85" s="12" t="n"/>
      <c r="M85" s="10" t="n"/>
      <c r="N85" s="17" t="n"/>
      <c r="O85" s="11" t="n"/>
      <c r="P85" s="9">
        <f>IF(AND(M85="Mois",L85&lt;&gt;""),ROUND(L85*30*0.1,0),"")</f>
        <v/>
      </c>
      <c r="Q85" s="16">
        <f>IF(AND(M85="Mois",L85&lt;&gt;"",O85&lt;&gt;""),EDATE(O85,L85),"")</f>
        <v/>
      </c>
      <c r="R85" s="9">
        <f>IF(Q85="",IF(G85="","","Hors calendrier"),IF(TODAY()&gt;Q85+P85,"En retard","À venir"))</f>
        <v/>
      </c>
      <c r="S85" s="12" t="n"/>
      <c r="T85" s="10" t="n"/>
      <c r="U85" s="10" t="n"/>
      <c r="V85" s="12" t="n"/>
      <c r="W85" s="12" t="n"/>
      <c r="X85" s="10" t="n"/>
      <c r="Y85" s="10" t="n"/>
      <c r="Z85" s="10" t="n"/>
      <c r="AA85" s="10" t="n"/>
      <c r="AB85" s="10" t="n"/>
    </row>
    <row r="86" ht="20" customHeight="1">
      <c r="A86" s="10" t="n"/>
      <c r="B86" s="10" t="n"/>
      <c r="C86" s="10" t="n"/>
      <c r="D86" s="10" t="n"/>
      <c r="E86" s="10" t="n"/>
      <c r="F86" s="10" t="n"/>
      <c r="G86" s="10" t="n"/>
      <c r="H86" s="10" t="n"/>
      <c r="I86" s="10" t="n"/>
      <c r="J86" s="10" t="n"/>
      <c r="K86" s="10" t="n"/>
      <c r="L86" s="12" t="n"/>
      <c r="M86" s="10" t="n"/>
      <c r="N86" s="17" t="n"/>
      <c r="O86" s="11" t="n"/>
      <c r="P86" s="9">
        <f>IF(AND(M86="Mois",L86&lt;&gt;""),ROUND(L86*30*0.1,0),"")</f>
        <v/>
      </c>
      <c r="Q86" s="16">
        <f>IF(AND(M86="Mois",L86&lt;&gt;"",O86&lt;&gt;""),EDATE(O86,L86),"")</f>
        <v/>
      </c>
      <c r="R86" s="9">
        <f>IF(Q86="",IF(G86="","","Hors calendrier"),IF(TODAY()&gt;Q86+P86,"En retard","À venir"))</f>
        <v/>
      </c>
      <c r="S86" s="12" t="n"/>
      <c r="T86" s="10" t="n"/>
      <c r="U86" s="10" t="n"/>
      <c r="V86" s="12" t="n"/>
      <c r="W86" s="12" t="n"/>
      <c r="X86" s="10" t="n"/>
      <c r="Y86" s="10" t="n"/>
      <c r="Z86" s="10" t="n"/>
      <c r="AA86" s="10" t="n"/>
      <c r="AB86" s="10" t="n"/>
    </row>
    <row r="87" ht="20" customHeight="1">
      <c r="A87" s="10" t="n"/>
      <c r="B87" s="10" t="n"/>
      <c r="C87" s="10" t="n"/>
      <c r="D87" s="10" t="n"/>
      <c r="E87" s="10" t="n"/>
      <c r="F87" s="10" t="n"/>
      <c r="G87" s="10" t="n"/>
      <c r="H87" s="10" t="n"/>
      <c r="I87" s="10" t="n"/>
      <c r="J87" s="10" t="n"/>
      <c r="K87" s="10" t="n"/>
      <c r="L87" s="12" t="n"/>
      <c r="M87" s="10" t="n"/>
      <c r="N87" s="17" t="n"/>
      <c r="O87" s="11" t="n"/>
      <c r="P87" s="9">
        <f>IF(AND(M87="Mois",L87&lt;&gt;""),ROUND(L87*30*0.1,0),"")</f>
        <v/>
      </c>
      <c r="Q87" s="16">
        <f>IF(AND(M87="Mois",L87&lt;&gt;"",O87&lt;&gt;""),EDATE(O87,L87),"")</f>
        <v/>
      </c>
      <c r="R87" s="9">
        <f>IF(Q87="",IF(G87="","","Hors calendrier"),IF(TODAY()&gt;Q87+P87,"En retard","À venir"))</f>
        <v/>
      </c>
      <c r="S87" s="12" t="n"/>
      <c r="T87" s="10" t="n"/>
      <c r="U87" s="10" t="n"/>
      <c r="V87" s="12" t="n"/>
      <c r="W87" s="12" t="n"/>
      <c r="X87" s="10" t="n"/>
      <c r="Y87" s="10" t="n"/>
      <c r="Z87" s="10" t="n"/>
      <c r="AA87" s="10" t="n"/>
      <c r="AB87" s="10" t="n"/>
    </row>
    <row r="88" ht="20" customHeight="1">
      <c r="A88" s="10" t="n"/>
      <c r="B88" s="10" t="n"/>
      <c r="C88" s="10" t="n"/>
      <c r="D88" s="10" t="n"/>
      <c r="E88" s="10" t="n"/>
      <c r="F88" s="10" t="n"/>
      <c r="G88" s="10" t="n"/>
      <c r="H88" s="10" t="n"/>
      <c r="I88" s="10" t="n"/>
      <c r="J88" s="10" t="n"/>
      <c r="K88" s="10" t="n"/>
      <c r="L88" s="12" t="n"/>
      <c r="M88" s="10" t="n"/>
      <c r="N88" s="17" t="n"/>
      <c r="O88" s="11" t="n"/>
      <c r="P88" s="9">
        <f>IF(AND(M88="Mois",L88&lt;&gt;""),ROUND(L88*30*0.1,0),"")</f>
        <v/>
      </c>
      <c r="Q88" s="16">
        <f>IF(AND(M88="Mois",L88&lt;&gt;"",O88&lt;&gt;""),EDATE(O88,L88),"")</f>
        <v/>
      </c>
      <c r="R88" s="9">
        <f>IF(Q88="",IF(G88="","","Hors calendrier"),IF(TODAY()&gt;Q88+P88,"En retard","À venir"))</f>
        <v/>
      </c>
      <c r="S88" s="12" t="n"/>
      <c r="T88" s="10" t="n"/>
      <c r="U88" s="10" t="n"/>
      <c r="V88" s="12" t="n"/>
      <c r="W88" s="12" t="n"/>
      <c r="X88" s="10" t="n"/>
      <c r="Y88" s="10" t="n"/>
      <c r="Z88" s="10" t="n"/>
      <c r="AA88" s="10" t="n"/>
      <c r="AB88" s="10" t="n"/>
    </row>
    <row r="89" ht="20" customHeight="1">
      <c r="A89" s="10" t="n"/>
      <c r="B89" s="10" t="n"/>
      <c r="C89" s="10" t="n"/>
      <c r="D89" s="10" t="n"/>
      <c r="E89" s="10" t="n"/>
      <c r="F89" s="10" t="n"/>
      <c r="G89" s="10" t="n"/>
      <c r="H89" s="10" t="n"/>
      <c r="I89" s="10" t="n"/>
      <c r="J89" s="10" t="n"/>
      <c r="K89" s="10" t="n"/>
      <c r="L89" s="12" t="n"/>
      <c r="M89" s="10" t="n"/>
      <c r="N89" s="17" t="n"/>
      <c r="O89" s="11" t="n"/>
      <c r="P89" s="9">
        <f>IF(AND(M89="Mois",L89&lt;&gt;""),ROUND(L89*30*0.1,0),"")</f>
        <v/>
      </c>
      <c r="Q89" s="16">
        <f>IF(AND(M89="Mois",L89&lt;&gt;"",O89&lt;&gt;""),EDATE(O89,L89),"")</f>
        <v/>
      </c>
      <c r="R89" s="9">
        <f>IF(Q89="",IF(G89="","","Hors calendrier"),IF(TODAY()&gt;Q89+P89,"En retard","À venir"))</f>
        <v/>
      </c>
      <c r="S89" s="12" t="n"/>
      <c r="T89" s="10" t="n"/>
      <c r="U89" s="10" t="n"/>
      <c r="V89" s="12" t="n"/>
      <c r="W89" s="12" t="n"/>
      <c r="X89" s="10" t="n"/>
      <c r="Y89" s="10" t="n"/>
      <c r="Z89" s="10" t="n"/>
      <c r="AA89" s="10" t="n"/>
      <c r="AB89" s="10" t="n"/>
    </row>
    <row r="90" ht="20" customHeight="1">
      <c r="A90" s="10" t="n"/>
      <c r="B90" s="10" t="n"/>
      <c r="C90" s="10" t="n"/>
      <c r="D90" s="10" t="n"/>
      <c r="E90" s="10" t="n"/>
      <c r="F90" s="10" t="n"/>
      <c r="G90" s="10" t="n"/>
      <c r="H90" s="10" t="n"/>
      <c r="I90" s="10" t="n"/>
      <c r="J90" s="10" t="n"/>
      <c r="K90" s="10" t="n"/>
      <c r="L90" s="12" t="n"/>
      <c r="M90" s="10" t="n"/>
      <c r="N90" s="17" t="n"/>
      <c r="O90" s="11" t="n"/>
      <c r="P90" s="9">
        <f>IF(AND(M90="Mois",L90&lt;&gt;""),ROUND(L90*30*0.1,0),"")</f>
        <v/>
      </c>
      <c r="Q90" s="16">
        <f>IF(AND(M90="Mois",L90&lt;&gt;"",O90&lt;&gt;""),EDATE(O90,L90),"")</f>
        <v/>
      </c>
      <c r="R90" s="9">
        <f>IF(Q90="",IF(G90="","","Hors calendrier"),IF(TODAY()&gt;Q90+P90,"En retard","À venir"))</f>
        <v/>
      </c>
      <c r="S90" s="12" t="n"/>
      <c r="T90" s="10" t="n"/>
      <c r="U90" s="10" t="n"/>
      <c r="V90" s="12" t="n"/>
      <c r="W90" s="12" t="n"/>
      <c r="X90" s="10" t="n"/>
      <c r="Y90" s="10" t="n"/>
      <c r="Z90" s="10" t="n"/>
      <c r="AA90" s="10" t="n"/>
      <c r="AB90" s="10" t="n"/>
    </row>
    <row r="91" ht="20" customHeight="1">
      <c r="A91" s="10" t="n"/>
      <c r="B91" s="10" t="n"/>
      <c r="C91" s="10" t="n"/>
      <c r="D91" s="10" t="n"/>
      <c r="E91" s="10" t="n"/>
      <c r="F91" s="10" t="n"/>
      <c r="G91" s="10" t="n"/>
      <c r="H91" s="10" t="n"/>
      <c r="I91" s="10" t="n"/>
      <c r="J91" s="10" t="n"/>
      <c r="K91" s="10" t="n"/>
      <c r="L91" s="12" t="n"/>
      <c r="M91" s="10" t="n"/>
      <c r="N91" s="17" t="n"/>
      <c r="O91" s="11" t="n"/>
      <c r="P91" s="9">
        <f>IF(AND(M91="Mois",L91&lt;&gt;""),ROUND(L91*30*0.1,0),"")</f>
        <v/>
      </c>
      <c r="Q91" s="16">
        <f>IF(AND(M91="Mois",L91&lt;&gt;"",O91&lt;&gt;""),EDATE(O91,L91),"")</f>
        <v/>
      </c>
      <c r="R91" s="9">
        <f>IF(Q91="",IF(G91="","","Hors calendrier"),IF(TODAY()&gt;Q91+P91,"En retard","À venir"))</f>
        <v/>
      </c>
      <c r="S91" s="12" t="n"/>
      <c r="T91" s="10" t="n"/>
      <c r="U91" s="10" t="n"/>
      <c r="V91" s="12" t="n"/>
      <c r="W91" s="12" t="n"/>
      <c r="X91" s="10" t="n"/>
      <c r="Y91" s="10" t="n"/>
      <c r="Z91" s="10" t="n"/>
      <c r="AA91" s="10" t="n"/>
      <c r="AB91" s="10" t="n"/>
    </row>
    <row r="92" ht="20" customHeight="1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2" t="n"/>
      <c r="M92" s="10" t="n"/>
      <c r="N92" s="17" t="n"/>
      <c r="O92" s="11" t="n"/>
      <c r="P92" s="9">
        <f>IF(AND(M92="Mois",L92&lt;&gt;""),ROUND(L92*30*0.1,0),"")</f>
        <v/>
      </c>
      <c r="Q92" s="16">
        <f>IF(AND(M92="Mois",L92&lt;&gt;"",O92&lt;&gt;""),EDATE(O92,L92),"")</f>
        <v/>
      </c>
      <c r="R92" s="9">
        <f>IF(Q92="",IF(G92="","","Hors calendrier"),IF(TODAY()&gt;Q92+P92,"En retard","À venir"))</f>
        <v/>
      </c>
      <c r="S92" s="12" t="n"/>
      <c r="T92" s="10" t="n"/>
      <c r="U92" s="10" t="n"/>
      <c r="V92" s="12" t="n"/>
      <c r="W92" s="12" t="n"/>
      <c r="X92" s="10" t="n"/>
      <c r="Y92" s="10" t="n"/>
      <c r="Z92" s="10" t="n"/>
      <c r="AA92" s="10" t="n"/>
      <c r="AB92" s="10" t="n"/>
    </row>
    <row r="93" ht="20" customHeight="1">
      <c r="A93" s="10" t="n"/>
      <c r="B93" s="10" t="n"/>
      <c r="C93" s="10" t="n"/>
      <c r="D93" s="10" t="n"/>
      <c r="E93" s="10" t="n"/>
      <c r="F93" s="10" t="n"/>
      <c r="G93" s="10" t="n"/>
      <c r="H93" s="10" t="n"/>
      <c r="I93" s="10" t="n"/>
      <c r="J93" s="10" t="n"/>
      <c r="K93" s="10" t="n"/>
      <c r="L93" s="12" t="n"/>
      <c r="M93" s="10" t="n"/>
      <c r="N93" s="17" t="n"/>
      <c r="O93" s="11" t="n"/>
      <c r="P93" s="9">
        <f>IF(AND(M93="Mois",L93&lt;&gt;""),ROUND(L93*30*0.1,0),"")</f>
        <v/>
      </c>
      <c r="Q93" s="16">
        <f>IF(AND(M93="Mois",L93&lt;&gt;"",O93&lt;&gt;""),EDATE(O93,L93),"")</f>
        <v/>
      </c>
      <c r="R93" s="9">
        <f>IF(Q93="",IF(G93="","","Hors calendrier"),IF(TODAY()&gt;Q93+P93,"En retard","À venir"))</f>
        <v/>
      </c>
      <c r="S93" s="12" t="n"/>
      <c r="T93" s="10" t="n"/>
      <c r="U93" s="10" t="n"/>
      <c r="V93" s="12" t="n"/>
      <c r="W93" s="12" t="n"/>
      <c r="X93" s="10" t="n"/>
      <c r="Y93" s="10" t="n"/>
      <c r="Z93" s="10" t="n"/>
      <c r="AA93" s="10" t="n"/>
      <c r="AB93" s="10" t="n"/>
    </row>
    <row r="94" ht="20" customHeight="1">
      <c r="A94" s="10" t="n"/>
      <c r="B94" s="10" t="n"/>
      <c r="C94" s="10" t="n"/>
      <c r="D94" s="10" t="n"/>
      <c r="E94" s="10" t="n"/>
      <c r="F94" s="10" t="n"/>
      <c r="G94" s="10" t="n"/>
      <c r="H94" s="10" t="n"/>
      <c r="I94" s="10" t="n"/>
      <c r="J94" s="10" t="n"/>
      <c r="K94" s="10" t="n"/>
      <c r="L94" s="12" t="n"/>
      <c r="M94" s="10" t="n"/>
      <c r="N94" s="17" t="n"/>
      <c r="O94" s="11" t="n"/>
      <c r="P94" s="9">
        <f>IF(AND(M94="Mois",L94&lt;&gt;""),ROUND(L94*30*0.1,0),"")</f>
        <v/>
      </c>
      <c r="Q94" s="16">
        <f>IF(AND(M94="Mois",L94&lt;&gt;"",O94&lt;&gt;""),EDATE(O94,L94),"")</f>
        <v/>
      </c>
      <c r="R94" s="9">
        <f>IF(Q94="",IF(G94="","","Hors calendrier"),IF(TODAY()&gt;Q94+P94,"En retard","À venir"))</f>
        <v/>
      </c>
      <c r="S94" s="12" t="n"/>
      <c r="T94" s="10" t="n"/>
      <c r="U94" s="10" t="n"/>
      <c r="V94" s="12" t="n"/>
      <c r="W94" s="12" t="n"/>
      <c r="X94" s="10" t="n"/>
      <c r="Y94" s="10" t="n"/>
      <c r="Z94" s="10" t="n"/>
      <c r="AA94" s="10" t="n"/>
      <c r="AB94" s="10" t="n"/>
    </row>
    <row r="95" ht="20" customHeight="1">
      <c r="A95" s="10" t="n"/>
      <c r="B95" s="10" t="n"/>
      <c r="C95" s="10" t="n"/>
      <c r="D95" s="10" t="n"/>
      <c r="E95" s="10" t="n"/>
      <c r="F95" s="10" t="n"/>
      <c r="G95" s="10" t="n"/>
      <c r="H95" s="10" t="n"/>
      <c r="I95" s="10" t="n"/>
      <c r="J95" s="10" t="n"/>
      <c r="K95" s="10" t="n"/>
      <c r="L95" s="12" t="n"/>
      <c r="M95" s="10" t="n"/>
      <c r="N95" s="17" t="n"/>
      <c r="O95" s="11" t="n"/>
      <c r="P95" s="9">
        <f>IF(AND(M95="Mois",L95&lt;&gt;""),ROUND(L95*30*0.1,0),"")</f>
        <v/>
      </c>
      <c r="Q95" s="16">
        <f>IF(AND(M95="Mois",L95&lt;&gt;"",O95&lt;&gt;""),EDATE(O95,L95),"")</f>
        <v/>
      </c>
      <c r="R95" s="9">
        <f>IF(Q95="",IF(G95="","","Hors calendrier"),IF(TODAY()&gt;Q95+P95,"En retard","À venir"))</f>
        <v/>
      </c>
      <c r="S95" s="12" t="n"/>
      <c r="T95" s="10" t="n"/>
      <c r="U95" s="10" t="n"/>
      <c r="V95" s="12" t="n"/>
      <c r="W95" s="12" t="n"/>
      <c r="X95" s="10" t="n"/>
      <c r="Y95" s="10" t="n"/>
      <c r="Z95" s="10" t="n"/>
      <c r="AA95" s="10" t="n"/>
      <c r="AB95" s="10" t="n"/>
    </row>
    <row r="96" ht="20" customHeight="1">
      <c r="A96" s="10" t="n"/>
      <c r="B96" s="10" t="n"/>
      <c r="C96" s="10" t="n"/>
      <c r="D96" s="10" t="n"/>
      <c r="E96" s="10" t="n"/>
      <c r="F96" s="10" t="n"/>
      <c r="G96" s="10" t="n"/>
      <c r="H96" s="10" t="n"/>
      <c r="I96" s="10" t="n"/>
      <c r="J96" s="10" t="n"/>
      <c r="K96" s="10" t="n"/>
      <c r="L96" s="12" t="n"/>
      <c r="M96" s="10" t="n"/>
      <c r="N96" s="17" t="n"/>
      <c r="O96" s="11" t="n"/>
      <c r="P96" s="9">
        <f>IF(AND(M96="Mois",L96&lt;&gt;""),ROUND(L96*30*0.1,0),"")</f>
        <v/>
      </c>
      <c r="Q96" s="16">
        <f>IF(AND(M96="Mois",L96&lt;&gt;"",O96&lt;&gt;""),EDATE(O96,L96),"")</f>
        <v/>
      </c>
      <c r="R96" s="9">
        <f>IF(Q96="",IF(G96="","","Hors calendrier"),IF(TODAY()&gt;Q96+P96,"En retard","À venir"))</f>
        <v/>
      </c>
      <c r="S96" s="12" t="n"/>
      <c r="T96" s="10" t="n"/>
      <c r="U96" s="10" t="n"/>
      <c r="V96" s="12" t="n"/>
      <c r="W96" s="12" t="n"/>
      <c r="X96" s="10" t="n"/>
      <c r="Y96" s="10" t="n"/>
      <c r="Z96" s="10" t="n"/>
      <c r="AA96" s="10" t="n"/>
      <c r="AB96" s="10" t="n"/>
    </row>
    <row r="97" ht="20" customHeight="1">
      <c r="A97" s="10" t="n"/>
      <c r="B97" s="10" t="n"/>
      <c r="C97" s="10" t="n"/>
      <c r="D97" s="10" t="n"/>
      <c r="E97" s="10" t="n"/>
      <c r="F97" s="10" t="n"/>
      <c r="G97" s="10" t="n"/>
      <c r="H97" s="10" t="n"/>
      <c r="I97" s="10" t="n"/>
      <c r="J97" s="10" t="n"/>
      <c r="K97" s="10" t="n"/>
      <c r="L97" s="12" t="n"/>
      <c r="M97" s="10" t="n"/>
      <c r="N97" s="17" t="n"/>
      <c r="O97" s="11" t="n"/>
      <c r="P97" s="9">
        <f>IF(AND(M97="Mois",L97&lt;&gt;""),ROUND(L97*30*0.1,0),"")</f>
        <v/>
      </c>
      <c r="Q97" s="16">
        <f>IF(AND(M97="Mois",L97&lt;&gt;"",O97&lt;&gt;""),EDATE(O97,L97),"")</f>
        <v/>
      </c>
      <c r="R97" s="9">
        <f>IF(Q97="",IF(G97="","","Hors calendrier"),IF(TODAY()&gt;Q97+P97,"En retard","À venir"))</f>
        <v/>
      </c>
      <c r="S97" s="12" t="n"/>
      <c r="T97" s="10" t="n"/>
      <c r="U97" s="10" t="n"/>
      <c r="V97" s="12" t="n"/>
      <c r="W97" s="12" t="n"/>
      <c r="X97" s="10" t="n"/>
      <c r="Y97" s="10" t="n"/>
      <c r="Z97" s="10" t="n"/>
      <c r="AA97" s="10" t="n"/>
      <c r="AB97" s="10" t="n"/>
    </row>
    <row r="98" ht="20" customHeight="1">
      <c r="A98" s="10" t="n"/>
      <c r="B98" s="10" t="n"/>
      <c r="C98" s="10" t="n"/>
      <c r="D98" s="10" t="n"/>
      <c r="E98" s="10" t="n"/>
      <c r="F98" s="10" t="n"/>
      <c r="G98" s="10" t="n"/>
      <c r="H98" s="10" t="n"/>
      <c r="I98" s="10" t="n"/>
      <c r="J98" s="10" t="n"/>
      <c r="K98" s="10" t="n"/>
      <c r="L98" s="12" t="n"/>
      <c r="M98" s="10" t="n"/>
      <c r="N98" s="17" t="n"/>
      <c r="O98" s="11" t="n"/>
      <c r="P98" s="9">
        <f>IF(AND(M98="Mois",L98&lt;&gt;""),ROUND(L98*30*0.1,0),"")</f>
        <v/>
      </c>
      <c r="Q98" s="16">
        <f>IF(AND(M98="Mois",L98&lt;&gt;"",O98&lt;&gt;""),EDATE(O98,L98),"")</f>
        <v/>
      </c>
      <c r="R98" s="9">
        <f>IF(Q98="",IF(G98="","","Hors calendrier"),IF(TODAY()&gt;Q98+P98,"En retard","À venir"))</f>
        <v/>
      </c>
      <c r="S98" s="12" t="n"/>
      <c r="T98" s="10" t="n"/>
      <c r="U98" s="10" t="n"/>
      <c r="V98" s="12" t="n"/>
      <c r="W98" s="12" t="n"/>
      <c r="X98" s="10" t="n"/>
      <c r="Y98" s="10" t="n"/>
      <c r="Z98" s="10" t="n"/>
      <c r="AA98" s="10" t="n"/>
      <c r="AB98" s="10" t="n"/>
    </row>
    <row r="99" ht="20" customHeight="1">
      <c r="A99" s="10" t="n"/>
      <c r="B99" s="10" t="n"/>
      <c r="C99" s="10" t="n"/>
      <c r="D99" s="10" t="n"/>
      <c r="E99" s="10" t="n"/>
      <c r="F99" s="10" t="n"/>
      <c r="G99" s="10" t="n"/>
      <c r="H99" s="10" t="n"/>
      <c r="I99" s="10" t="n"/>
      <c r="J99" s="10" t="n"/>
      <c r="K99" s="10" t="n"/>
      <c r="L99" s="12" t="n"/>
      <c r="M99" s="10" t="n"/>
      <c r="N99" s="17" t="n"/>
      <c r="O99" s="11" t="n"/>
      <c r="P99" s="9">
        <f>IF(AND(M99="Mois",L99&lt;&gt;""),ROUND(L99*30*0.1,0),"")</f>
        <v/>
      </c>
      <c r="Q99" s="16">
        <f>IF(AND(M99="Mois",L99&lt;&gt;"",O99&lt;&gt;""),EDATE(O99,L99),"")</f>
        <v/>
      </c>
      <c r="R99" s="9">
        <f>IF(Q99="",IF(G99="","","Hors calendrier"),IF(TODAY()&gt;Q99+P99,"En retard","À venir"))</f>
        <v/>
      </c>
      <c r="S99" s="12" t="n"/>
      <c r="T99" s="10" t="n"/>
      <c r="U99" s="10" t="n"/>
      <c r="V99" s="12" t="n"/>
      <c r="W99" s="12" t="n"/>
      <c r="X99" s="10" t="n"/>
      <c r="Y99" s="10" t="n"/>
      <c r="Z99" s="10" t="n"/>
      <c r="AA99" s="10" t="n"/>
      <c r="AB99" s="10" t="n"/>
    </row>
    <row r="100" ht="20" customHeight="1">
      <c r="A100" s="10" t="n"/>
      <c r="B100" s="10" t="n"/>
      <c r="C100" s="10" t="n"/>
      <c r="D100" s="10" t="n"/>
      <c r="E100" s="10" t="n"/>
      <c r="F100" s="10" t="n"/>
      <c r="G100" s="10" t="n"/>
      <c r="H100" s="10" t="n"/>
      <c r="I100" s="10" t="n"/>
      <c r="J100" s="10" t="n"/>
      <c r="K100" s="10" t="n"/>
      <c r="L100" s="12" t="n"/>
      <c r="M100" s="10" t="n"/>
      <c r="N100" s="17" t="n"/>
      <c r="O100" s="11" t="n"/>
      <c r="P100" s="9">
        <f>IF(AND(M100="Mois",L100&lt;&gt;""),ROUND(L100*30*0.1,0),"")</f>
        <v/>
      </c>
      <c r="Q100" s="16">
        <f>IF(AND(M100="Mois",L100&lt;&gt;"",O100&lt;&gt;""),EDATE(O100,L100),"")</f>
        <v/>
      </c>
      <c r="R100" s="9">
        <f>IF(Q100="",IF(G100="","","Hors calendrier"),IF(TODAY()&gt;Q100+P100,"En retard","À venir"))</f>
        <v/>
      </c>
      <c r="S100" s="12" t="n"/>
      <c r="T100" s="10" t="n"/>
      <c r="U100" s="10" t="n"/>
      <c r="V100" s="12" t="n"/>
      <c r="W100" s="12" t="n"/>
      <c r="X100" s="10" t="n"/>
      <c r="Y100" s="10" t="n"/>
      <c r="Z100" s="10" t="n"/>
      <c r="AA100" s="10" t="n"/>
      <c r="AB100" s="10" t="n"/>
    </row>
    <row r="101" ht="20" customHeight="1">
      <c r="A101" s="10" t="n"/>
      <c r="B101" s="10" t="n"/>
      <c r="C101" s="10" t="n"/>
      <c r="D101" s="10" t="n"/>
      <c r="E101" s="10" t="n"/>
      <c r="F101" s="10" t="n"/>
      <c r="G101" s="10" t="n"/>
      <c r="H101" s="10" t="n"/>
      <c r="I101" s="10" t="n"/>
      <c r="J101" s="10" t="n"/>
      <c r="K101" s="10" t="n"/>
      <c r="L101" s="12" t="n"/>
      <c r="M101" s="10" t="n"/>
      <c r="N101" s="17" t="n"/>
      <c r="O101" s="11" t="n"/>
      <c r="P101" s="9">
        <f>IF(AND(M101="Mois",L101&lt;&gt;""),ROUND(L101*30*0.1,0),"")</f>
        <v/>
      </c>
      <c r="Q101" s="16">
        <f>IF(AND(M101="Mois",L101&lt;&gt;"",O101&lt;&gt;""),EDATE(O101,L101),"")</f>
        <v/>
      </c>
      <c r="R101" s="9">
        <f>IF(Q101="",IF(G101="","","Hors calendrier"),IF(TODAY()&gt;Q101+P101,"En retard","À venir"))</f>
        <v/>
      </c>
      <c r="S101" s="12" t="n"/>
      <c r="T101" s="10" t="n"/>
      <c r="U101" s="10" t="n"/>
      <c r="V101" s="12" t="n"/>
      <c r="W101" s="12" t="n"/>
      <c r="X101" s="10" t="n"/>
      <c r="Y101" s="10" t="n"/>
      <c r="Z101" s="10" t="n"/>
      <c r="AA101" s="10" t="n"/>
      <c r="AB101" s="10" t="n"/>
    </row>
    <row r="102" ht="20" customHeight="1">
      <c r="A102" s="10" t="n"/>
      <c r="B102" s="10" t="n"/>
      <c r="C102" s="10" t="n"/>
      <c r="D102" s="10" t="n"/>
      <c r="E102" s="10" t="n"/>
      <c r="F102" s="10" t="n"/>
      <c r="G102" s="10" t="n"/>
      <c r="H102" s="10" t="n"/>
      <c r="I102" s="10" t="n"/>
      <c r="J102" s="10" t="n"/>
      <c r="K102" s="10" t="n"/>
      <c r="L102" s="12" t="n"/>
      <c r="M102" s="10" t="n"/>
      <c r="N102" s="17" t="n"/>
      <c r="O102" s="11" t="n"/>
      <c r="P102" s="9">
        <f>IF(AND(M102="Mois",L102&lt;&gt;""),ROUND(L102*30*0.1,0),"")</f>
        <v/>
      </c>
      <c r="Q102" s="16">
        <f>IF(AND(M102="Mois",L102&lt;&gt;"",O102&lt;&gt;""),EDATE(O102,L102),"")</f>
        <v/>
      </c>
      <c r="R102" s="9">
        <f>IF(Q102="",IF(G102="","","Hors calendrier"),IF(TODAY()&gt;Q102+P102,"En retard","À venir"))</f>
        <v/>
      </c>
      <c r="S102" s="12" t="n"/>
      <c r="T102" s="10" t="n"/>
      <c r="U102" s="10" t="n"/>
      <c r="V102" s="12" t="n"/>
      <c r="W102" s="12" t="n"/>
      <c r="X102" s="10" t="n"/>
      <c r="Y102" s="10" t="n"/>
      <c r="Z102" s="10" t="n"/>
      <c r="AA102" s="10" t="n"/>
      <c r="AB102" s="10" t="n"/>
    </row>
    <row r="103" ht="20" customHeight="1">
      <c r="A103" s="10" t="n"/>
      <c r="B103" s="10" t="n"/>
      <c r="C103" s="10" t="n"/>
      <c r="D103" s="10" t="n"/>
      <c r="E103" s="10" t="n"/>
      <c r="F103" s="10" t="n"/>
      <c r="G103" s="10" t="n"/>
      <c r="H103" s="10" t="n"/>
      <c r="I103" s="10" t="n"/>
      <c r="J103" s="10" t="n"/>
      <c r="K103" s="10" t="n"/>
      <c r="L103" s="12" t="n"/>
      <c r="M103" s="10" t="n"/>
      <c r="N103" s="17" t="n"/>
      <c r="O103" s="11" t="n"/>
      <c r="P103" s="9">
        <f>IF(AND(M103="Mois",L103&lt;&gt;""),ROUND(L103*30*0.1,0),"")</f>
        <v/>
      </c>
      <c r="Q103" s="16">
        <f>IF(AND(M103="Mois",L103&lt;&gt;"",O103&lt;&gt;""),EDATE(O103,L103),"")</f>
        <v/>
      </c>
      <c r="R103" s="9">
        <f>IF(Q103="",IF(G103="","","Hors calendrier"),IF(TODAY()&gt;Q103+P103,"En retard","À venir"))</f>
        <v/>
      </c>
      <c r="S103" s="12" t="n"/>
      <c r="T103" s="10" t="n"/>
      <c r="U103" s="10" t="n"/>
      <c r="V103" s="12" t="n"/>
      <c r="W103" s="12" t="n"/>
      <c r="X103" s="10" t="n"/>
      <c r="Y103" s="10" t="n"/>
      <c r="Z103" s="10" t="n"/>
      <c r="AA103" s="10" t="n"/>
      <c r="AB103" s="10" t="n"/>
    </row>
    <row r="104" ht="20" customHeight="1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2" t="n"/>
      <c r="M104" s="10" t="n"/>
      <c r="N104" s="17" t="n"/>
      <c r="O104" s="11" t="n"/>
      <c r="P104" s="9">
        <f>IF(AND(M104="Mois",L104&lt;&gt;""),ROUND(L104*30*0.1,0),"")</f>
        <v/>
      </c>
      <c r="Q104" s="16">
        <f>IF(AND(M104="Mois",L104&lt;&gt;"",O104&lt;&gt;""),EDATE(O104,L104),"")</f>
        <v/>
      </c>
      <c r="R104" s="9">
        <f>IF(Q104="",IF(G104="","","Hors calendrier"),IF(TODAY()&gt;Q104+P104,"En retard","À venir"))</f>
        <v/>
      </c>
      <c r="S104" s="12" t="n"/>
      <c r="T104" s="10" t="n"/>
      <c r="U104" s="10" t="n"/>
      <c r="V104" s="12" t="n"/>
      <c r="W104" s="12" t="n"/>
      <c r="X104" s="10" t="n"/>
      <c r="Y104" s="10" t="n"/>
      <c r="Z104" s="10" t="n"/>
      <c r="AA104" s="10" t="n"/>
      <c r="AB104" s="10" t="n"/>
    </row>
    <row r="105" ht="20" customHeight="1">
      <c r="A105" s="10" t="n"/>
      <c r="B105" s="10" t="n"/>
      <c r="C105" s="10" t="n"/>
      <c r="D105" s="10" t="n"/>
      <c r="E105" s="10" t="n"/>
      <c r="F105" s="10" t="n"/>
      <c r="G105" s="10" t="n"/>
      <c r="H105" s="10" t="n"/>
      <c r="I105" s="10" t="n"/>
      <c r="J105" s="10" t="n"/>
      <c r="K105" s="10" t="n"/>
      <c r="L105" s="12" t="n"/>
      <c r="M105" s="10" t="n"/>
      <c r="N105" s="17" t="n"/>
      <c r="O105" s="11" t="n"/>
      <c r="P105" s="9">
        <f>IF(AND(M105="Mois",L105&lt;&gt;""),ROUND(L105*30*0.1,0),"")</f>
        <v/>
      </c>
      <c r="Q105" s="16">
        <f>IF(AND(M105="Mois",L105&lt;&gt;"",O105&lt;&gt;""),EDATE(O105,L105),"")</f>
        <v/>
      </c>
      <c r="R105" s="9">
        <f>IF(Q105="",IF(G105="","","Hors calendrier"),IF(TODAY()&gt;Q105+P105,"En retard","À venir"))</f>
        <v/>
      </c>
      <c r="S105" s="12" t="n"/>
      <c r="T105" s="10" t="n"/>
      <c r="U105" s="10" t="n"/>
      <c r="V105" s="12" t="n"/>
      <c r="W105" s="12" t="n"/>
      <c r="X105" s="10" t="n"/>
      <c r="Y105" s="10" t="n"/>
      <c r="Z105" s="10" t="n"/>
      <c r="AA105" s="10" t="n"/>
      <c r="AB105" s="10" t="n"/>
    </row>
    <row r="106" ht="20" customHeight="1">
      <c r="A106" s="10" t="n"/>
      <c r="B106" s="10" t="n"/>
      <c r="C106" s="10" t="n"/>
      <c r="D106" s="10" t="n"/>
      <c r="E106" s="10" t="n"/>
      <c r="F106" s="10" t="n"/>
      <c r="G106" s="10" t="n"/>
      <c r="H106" s="10" t="n"/>
      <c r="I106" s="10" t="n"/>
      <c r="J106" s="10" t="n"/>
      <c r="K106" s="10" t="n"/>
      <c r="L106" s="12" t="n"/>
      <c r="M106" s="10" t="n"/>
      <c r="N106" s="17" t="n"/>
      <c r="O106" s="11" t="n"/>
      <c r="P106" s="9">
        <f>IF(AND(M106="Mois",L106&lt;&gt;""),ROUND(L106*30*0.1,0),"")</f>
        <v/>
      </c>
      <c r="Q106" s="16">
        <f>IF(AND(M106="Mois",L106&lt;&gt;"",O106&lt;&gt;""),EDATE(O106,L106),"")</f>
        <v/>
      </c>
      <c r="R106" s="9">
        <f>IF(Q106="",IF(G106="","","Hors calendrier"),IF(TODAY()&gt;Q106+P106,"En retard","À venir"))</f>
        <v/>
      </c>
      <c r="S106" s="12" t="n"/>
      <c r="T106" s="10" t="n"/>
      <c r="U106" s="10" t="n"/>
      <c r="V106" s="12" t="n"/>
      <c r="W106" s="12" t="n"/>
      <c r="X106" s="10" t="n"/>
      <c r="Y106" s="10" t="n"/>
      <c r="Z106" s="10" t="n"/>
      <c r="AA106" s="10" t="n"/>
      <c r="AB106" s="10" t="n"/>
    </row>
    <row r="107" ht="20" customHeight="1">
      <c r="A107" s="10" t="n"/>
      <c r="B107" s="10" t="n"/>
      <c r="C107" s="10" t="n"/>
      <c r="D107" s="10" t="n"/>
      <c r="E107" s="10" t="n"/>
      <c r="F107" s="10" t="n"/>
      <c r="G107" s="10" t="n"/>
      <c r="H107" s="10" t="n"/>
      <c r="I107" s="10" t="n"/>
      <c r="J107" s="10" t="n"/>
      <c r="K107" s="10" t="n"/>
      <c r="L107" s="12" t="n"/>
      <c r="M107" s="10" t="n"/>
      <c r="N107" s="17" t="n"/>
      <c r="O107" s="11" t="n"/>
      <c r="P107" s="9">
        <f>IF(AND(M107="Mois",L107&lt;&gt;""),ROUND(L107*30*0.1,0),"")</f>
        <v/>
      </c>
      <c r="Q107" s="16">
        <f>IF(AND(M107="Mois",L107&lt;&gt;"",O107&lt;&gt;""),EDATE(O107,L107),"")</f>
        <v/>
      </c>
      <c r="R107" s="9">
        <f>IF(Q107="",IF(G107="","","Hors calendrier"),IF(TODAY()&gt;Q107+P107,"En retard","À venir"))</f>
        <v/>
      </c>
      <c r="S107" s="12" t="n"/>
      <c r="T107" s="10" t="n"/>
      <c r="U107" s="10" t="n"/>
      <c r="V107" s="12" t="n"/>
      <c r="W107" s="12" t="n"/>
      <c r="X107" s="10" t="n"/>
      <c r="Y107" s="10" t="n"/>
      <c r="Z107" s="10" t="n"/>
      <c r="AA107" s="10" t="n"/>
      <c r="AB107" s="10" t="n"/>
    </row>
    <row r="108" ht="20" customHeight="1">
      <c r="A108" s="10" t="n"/>
      <c r="B108" s="10" t="n"/>
      <c r="C108" s="10" t="n"/>
      <c r="D108" s="10" t="n"/>
      <c r="E108" s="10" t="n"/>
      <c r="F108" s="10" t="n"/>
      <c r="G108" s="10" t="n"/>
      <c r="H108" s="10" t="n"/>
      <c r="I108" s="10" t="n"/>
      <c r="J108" s="10" t="n"/>
      <c r="K108" s="10" t="n"/>
      <c r="L108" s="12" t="n"/>
      <c r="M108" s="10" t="n"/>
      <c r="N108" s="17" t="n"/>
      <c r="O108" s="11" t="n"/>
      <c r="P108" s="9">
        <f>IF(AND(M108="Mois",L108&lt;&gt;""),ROUND(L108*30*0.1,0),"")</f>
        <v/>
      </c>
      <c r="Q108" s="16">
        <f>IF(AND(M108="Mois",L108&lt;&gt;"",O108&lt;&gt;""),EDATE(O108,L108),"")</f>
        <v/>
      </c>
      <c r="R108" s="9">
        <f>IF(Q108="",IF(G108="","","Hors calendrier"),IF(TODAY()&gt;Q108+P108,"En retard","À venir"))</f>
        <v/>
      </c>
      <c r="S108" s="12" t="n"/>
      <c r="T108" s="10" t="n"/>
      <c r="U108" s="10" t="n"/>
      <c r="V108" s="12" t="n"/>
      <c r="W108" s="12" t="n"/>
      <c r="X108" s="10" t="n"/>
      <c r="Y108" s="10" t="n"/>
      <c r="Z108" s="10" t="n"/>
      <c r="AA108" s="10" t="n"/>
      <c r="AB108" s="10" t="n"/>
    </row>
    <row r="109" ht="20" customHeight="1">
      <c r="A109" s="10" t="n"/>
      <c r="B109" s="10" t="n"/>
      <c r="C109" s="10" t="n"/>
      <c r="D109" s="10" t="n"/>
      <c r="E109" s="10" t="n"/>
      <c r="F109" s="10" t="n"/>
      <c r="G109" s="10" t="n"/>
      <c r="H109" s="10" t="n"/>
      <c r="I109" s="10" t="n"/>
      <c r="J109" s="10" t="n"/>
      <c r="K109" s="10" t="n"/>
      <c r="L109" s="12" t="n"/>
      <c r="M109" s="10" t="n"/>
      <c r="N109" s="17" t="n"/>
      <c r="O109" s="11" t="n"/>
      <c r="P109" s="9">
        <f>IF(AND(M109="Mois",L109&lt;&gt;""),ROUND(L109*30*0.1,0),"")</f>
        <v/>
      </c>
      <c r="Q109" s="16">
        <f>IF(AND(M109="Mois",L109&lt;&gt;"",O109&lt;&gt;""),EDATE(O109,L109),"")</f>
        <v/>
      </c>
      <c r="R109" s="9">
        <f>IF(Q109="",IF(G109="","","Hors calendrier"),IF(TODAY()&gt;Q109+P109,"En retard","À venir"))</f>
        <v/>
      </c>
      <c r="S109" s="12" t="n"/>
      <c r="T109" s="10" t="n"/>
      <c r="U109" s="10" t="n"/>
      <c r="V109" s="12" t="n"/>
      <c r="W109" s="12" t="n"/>
      <c r="X109" s="10" t="n"/>
      <c r="Y109" s="10" t="n"/>
      <c r="Z109" s="10" t="n"/>
      <c r="AA109" s="10" t="n"/>
      <c r="AB109" s="10" t="n"/>
    </row>
    <row r="110" ht="20" customHeight="1">
      <c r="A110" s="10" t="n"/>
      <c r="B110" s="10" t="n"/>
      <c r="C110" s="10" t="n"/>
      <c r="D110" s="10" t="n"/>
      <c r="E110" s="10" t="n"/>
      <c r="F110" s="10" t="n"/>
      <c r="G110" s="10" t="n"/>
      <c r="H110" s="10" t="n"/>
      <c r="I110" s="10" t="n"/>
      <c r="J110" s="10" t="n"/>
      <c r="K110" s="10" t="n"/>
      <c r="L110" s="12" t="n"/>
      <c r="M110" s="10" t="n"/>
      <c r="N110" s="17" t="n"/>
      <c r="O110" s="11" t="n"/>
      <c r="P110" s="9">
        <f>IF(AND(M110="Mois",L110&lt;&gt;""),ROUND(L110*30*0.1,0),"")</f>
        <v/>
      </c>
      <c r="Q110" s="16">
        <f>IF(AND(M110="Mois",L110&lt;&gt;"",O110&lt;&gt;""),EDATE(O110,L110),"")</f>
        <v/>
      </c>
      <c r="R110" s="9">
        <f>IF(Q110="",IF(G110="","","Hors calendrier"),IF(TODAY()&gt;Q110+P110,"En retard","À venir"))</f>
        <v/>
      </c>
      <c r="S110" s="12" t="n"/>
      <c r="T110" s="10" t="n"/>
      <c r="U110" s="10" t="n"/>
      <c r="V110" s="12" t="n"/>
      <c r="W110" s="12" t="n"/>
      <c r="X110" s="10" t="n"/>
      <c r="Y110" s="10" t="n"/>
      <c r="Z110" s="10" t="n"/>
      <c r="AA110" s="10" t="n"/>
      <c r="AB110" s="10" t="n"/>
    </row>
    <row r="111" ht="20" customHeight="1">
      <c r="A111" s="10" t="n"/>
      <c r="B111" s="10" t="n"/>
      <c r="C111" s="10" t="n"/>
      <c r="D111" s="10" t="n"/>
      <c r="E111" s="10" t="n"/>
      <c r="F111" s="10" t="n"/>
      <c r="G111" s="10" t="n"/>
      <c r="H111" s="10" t="n"/>
      <c r="I111" s="10" t="n"/>
      <c r="J111" s="10" t="n"/>
      <c r="K111" s="10" t="n"/>
      <c r="L111" s="12" t="n"/>
      <c r="M111" s="10" t="n"/>
      <c r="N111" s="17" t="n"/>
      <c r="O111" s="11" t="n"/>
      <c r="P111" s="9">
        <f>IF(AND(M111="Mois",L111&lt;&gt;""),ROUND(L111*30*0.1,0),"")</f>
        <v/>
      </c>
      <c r="Q111" s="16">
        <f>IF(AND(M111="Mois",L111&lt;&gt;"",O111&lt;&gt;""),EDATE(O111,L111),"")</f>
        <v/>
      </c>
      <c r="R111" s="9">
        <f>IF(Q111="",IF(G111="","","Hors calendrier"),IF(TODAY()&gt;Q111+P111,"En retard","À venir"))</f>
        <v/>
      </c>
      <c r="S111" s="12" t="n"/>
      <c r="T111" s="10" t="n"/>
      <c r="U111" s="10" t="n"/>
      <c r="V111" s="12" t="n"/>
      <c r="W111" s="12" t="n"/>
      <c r="X111" s="10" t="n"/>
      <c r="Y111" s="10" t="n"/>
      <c r="Z111" s="10" t="n"/>
      <c r="AA111" s="10" t="n"/>
      <c r="AB111" s="10" t="n"/>
    </row>
    <row r="112" ht="20" customHeight="1">
      <c r="A112" s="10" t="n"/>
      <c r="B112" s="10" t="n"/>
      <c r="C112" s="10" t="n"/>
      <c r="D112" s="10" t="n"/>
      <c r="E112" s="10" t="n"/>
      <c r="F112" s="10" t="n"/>
      <c r="G112" s="10" t="n"/>
      <c r="H112" s="10" t="n"/>
      <c r="I112" s="10" t="n"/>
      <c r="J112" s="10" t="n"/>
      <c r="K112" s="10" t="n"/>
      <c r="L112" s="12" t="n"/>
      <c r="M112" s="10" t="n"/>
      <c r="N112" s="17" t="n"/>
      <c r="O112" s="11" t="n"/>
      <c r="P112" s="9">
        <f>IF(AND(M112="Mois",L112&lt;&gt;""),ROUND(L112*30*0.1,0),"")</f>
        <v/>
      </c>
      <c r="Q112" s="16">
        <f>IF(AND(M112="Mois",L112&lt;&gt;"",O112&lt;&gt;""),EDATE(O112,L112),"")</f>
        <v/>
      </c>
      <c r="R112" s="9">
        <f>IF(Q112="",IF(G112="","","Hors calendrier"),IF(TODAY()&gt;Q112+P112,"En retard","À venir"))</f>
        <v/>
      </c>
      <c r="S112" s="12" t="n"/>
      <c r="T112" s="10" t="n"/>
      <c r="U112" s="10" t="n"/>
      <c r="V112" s="12" t="n"/>
      <c r="W112" s="12" t="n"/>
      <c r="X112" s="10" t="n"/>
      <c r="Y112" s="10" t="n"/>
      <c r="Z112" s="10" t="n"/>
      <c r="AA112" s="10" t="n"/>
      <c r="AB112" s="10" t="n"/>
    </row>
    <row r="113" ht="20" customHeight="1">
      <c r="A113" s="10" t="n"/>
      <c r="B113" s="10" t="n"/>
      <c r="C113" s="10" t="n"/>
      <c r="D113" s="10" t="n"/>
      <c r="E113" s="10" t="n"/>
      <c r="F113" s="10" t="n"/>
      <c r="G113" s="10" t="n"/>
      <c r="H113" s="10" t="n"/>
      <c r="I113" s="10" t="n"/>
      <c r="J113" s="10" t="n"/>
      <c r="K113" s="10" t="n"/>
      <c r="L113" s="12" t="n"/>
      <c r="M113" s="10" t="n"/>
      <c r="N113" s="17" t="n"/>
      <c r="O113" s="11" t="n"/>
      <c r="P113" s="9">
        <f>IF(AND(M113="Mois",L113&lt;&gt;""),ROUND(L113*30*0.1,0),"")</f>
        <v/>
      </c>
      <c r="Q113" s="16">
        <f>IF(AND(M113="Mois",L113&lt;&gt;"",O113&lt;&gt;""),EDATE(O113,L113),"")</f>
        <v/>
      </c>
      <c r="R113" s="9">
        <f>IF(Q113="",IF(G113="","","Hors calendrier"),IF(TODAY()&gt;Q113+P113,"En retard","À venir"))</f>
        <v/>
      </c>
      <c r="S113" s="12" t="n"/>
      <c r="T113" s="10" t="n"/>
      <c r="U113" s="10" t="n"/>
      <c r="V113" s="12" t="n"/>
      <c r="W113" s="12" t="n"/>
      <c r="X113" s="10" t="n"/>
      <c r="Y113" s="10" t="n"/>
      <c r="Z113" s="10" t="n"/>
      <c r="AA113" s="10" t="n"/>
      <c r="AB113" s="10" t="n"/>
    </row>
    <row r="114" ht="20" customHeight="1">
      <c r="A114" s="10" t="n"/>
      <c r="B114" s="10" t="n"/>
      <c r="C114" s="10" t="n"/>
      <c r="D114" s="10" t="n"/>
      <c r="E114" s="10" t="n"/>
      <c r="F114" s="10" t="n"/>
      <c r="G114" s="10" t="n"/>
      <c r="H114" s="10" t="n"/>
      <c r="I114" s="10" t="n"/>
      <c r="J114" s="10" t="n"/>
      <c r="K114" s="10" t="n"/>
      <c r="L114" s="12" t="n"/>
      <c r="M114" s="10" t="n"/>
      <c r="N114" s="17" t="n"/>
      <c r="O114" s="11" t="n"/>
      <c r="P114" s="9">
        <f>IF(AND(M114="Mois",L114&lt;&gt;""),ROUND(L114*30*0.1,0),"")</f>
        <v/>
      </c>
      <c r="Q114" s="16">
        <f>IF(AND(M114="Mois",L114&lt;&gt;"",O114&lt;&gt;""),EDATE(O114,L114),"")</f>
        <v/>
      </c>
      <c r="R114" s="9">
        <f>IF(Q114="",IF(G114="","","Hors calendrier"),IF(TODAY()&gt;Q114+P114,"En retard","À venir"))</f>
        <v/>
      </c>
      <c r="S114" s="12" t="n"/>
      <c r="T114" s="10" t="n"/>
      <c r="U114" s="10" t="n"/>
      <c r="V114" s="12" t="n"/>
      <c r="W114" s="12" t="n"/>
      <c r="X114" s="10" t="n"/>
      <c r="Y114" s="10" t="n"/>
      <c r="Z114" s="10" t="n"/>
      <c r="AA114" s="10" t="n"/>
      <c r="AB114" s="10" t="n"/>
    </row>
    <row r="115" ht="20" customHeight="1">
      <c r="A115" s="10" t="n"/>
      <c r="B115" s="10" t="n"/>
      <c r="C115" s="10" t="n"/>
      <c r="D115" s="10" t="n"/>
      <c r="E115" s="10" t="n"/>
      <c r="F115" s="10" t="n"/>
      <c r="G115" s="10" t="n"/>
      <c r="H115" s="10" t="n"/>
      <c r="I115" s="10" t="n"/>
      <c r="J115" s="10" t="n"/>
      <c r="K115" s="10" t="n"/>
      <c r="L115" s="12" t="n"/>
      <c r="M115" s="10" t="n"/>
      <c r="N115" s="17" t="n"/>
      <c r="O115" s="11" t="n"/>
      <c r="P115" s="9">
        <f>IF(AND(M115="Mois",L115&lt;&gt;""),ROUND(L115*30*0.1,0),"")</f>
        <v/>
      </c>
      <c r="Q115" s="16">
        <f>IF(AND(M115="Mois",L115&lt;&gt;"",O115&lt;&gt;""),EDATE(O115,L115),"")</f>
        <v/>
      </c>
      <c r="R115" s="9">
        <f>IF(Q115="",IF(G115="","","Hors calendrier"),IF(TODAY()&gt;Q115+P115,"En retard","À venir"))</f>
        <v/>
      </c>
      <c r="S115" s="12" t="n"/>
      <c r="T115" s="10" t="n"/>
      <c r="U115" s="10" t="n"/>
      <c r="V115" s="12" t="n"/>
      <c r="W115" s="12" t="n"/>
      <c r="X115" s="10" t="n"/>
      <c r="Y115" s="10" t="n"/>
      <c r="Z115" s="10" t="n"/>
      <c r="AA115" s="10" t="n"/>
      <c r="AB115" s="10" t="n"/>
    </row>
    <row r="116" ht="20" customHeight="1">
      <c r="A116" s="10" t="n"/>
      <c r="B116" s="10" t="n"/>
      <c r="C116" s="10" t="n"/>
      <c r="D116" s="10" t="n"/>
      <c r="E116" s="10" t="n"/>
      <c r="F116" s="10" t="n"/>
      <c r="G116" s="10" t="n"/>
      <c r="H116" s="10" t="n"/>
      <c r="I116" s="10" t="n"/>
      <c r="J116" s="10" t="n"/>
      <c r="K116" s="10" t="n"/>
      <c r="L116" s="12" t="n"/>
      <c r="M116" s="10" t="n"/>
      <c r="N116" s="17" t="n"/>
      <c r="O116" s="11" t="n"/>
      <c r="P116" s="9">
        <f>IF(AND(M116="Mois",L116&lt;&gt;""),ROUND(L116*30*0.1,0),"")</f>
        <v/>
      </c>
      <c r="Q116" s="16">
        <f>IF(AND(M116="Mois",L116&lt;&gt;"",O116&lt;&gt;""),EDATE(O116,L116),"")</f>
        <v/>
      </c>
      <c r="R116" s="9">
        <f>IF(Q116="",IF(G116="","","Hors calendrier"),IF(TODAY()&gt;Q116+P116,"En retard","À venir"))</f>
        <v/>
      </c>
      <c r="S116" s="12" t="n"/>
      <c r="T116" s="10" t="n"/>
      <c r="U116" s="10" t="n"/>
      <c r="V116" s="12" t="n"/>
      <c r="W116" s="12" t="n"/>
      <c r="X116" s="10" t="n"/>
      <c r="Y116" s="10" t="n"/>
      <c r="Z116" s="10" t="n"/>
      <c r="AA116" s="10" t="n"/>
      <c r="AB116" s="10" t="n"/>
    </row>
    <row r="117" ht="20" customHeight="1">
      <c r="A117" s="10" t="n"/>
      <c r="B117" s="10" t="n"/>
      <c r="C117" s="10" t="n"/>
      <c r="D117" s="10" t="n"/>
      <c r="E117" s="10" t="n"/>
      <c r="F117" s="10" t="n"/>
      <c r="G117" s="10" t="n"/>
      <c r="H117" s="10" t="n"/>
      <c r="I117" s="10" t="n"/>
      <c r="J117" s="10" t="n"/>
      <c r="K117" s="10" t="n"/>
      <c r="L117" s="12" t="n"/>
      <c r="M117" s="10" t="n"/>
      <c r="N117" s="17" t="n"/>
      <c r="O117" s="11" t="n"/>
      <c r="P117" s="9">
        <f>IF(AND(M117="Mois",L117&lt;&gt;""),ROUND(L117*30*0.1,0),"")</f>
        <v/>
      </c>
      <c r="Q117" s="16">
        <f>IF(AND(M117="Mois",L117&lt;&gt;"",O117&lt;&gt;""),EDATE(O117,L117),"")</f>
        <v/>
      </c>
      <c r="R117" s="9">
        <f>IF(Q117="",IF(G117="","","Hors calendrier"),IF(TODAY()&gt;Q117+P117,"En retard","À venir"))</f>
        <v/>
      </c>
      <c r="S117" s="12" t="n"/>
      <c r="T117" s="10" t="n"/>
      <c r="U117" s="10" t="n"/>
      <c r="V117" s="12" t="n"/>
      <c r="W117" s="12" t="n"/>
      <c r="X117" s="10" t="n"/>
      <c r="Y117" s="10" t="n"/>
      <c r="Z117" s="10" t="n"/>
      <c r="AA117" s="10" t="n"/>
      <c r="AB117" s="10" t="n"/>
    </row>
    <row r="118" ht="20" customHeight="1">
      <c r="A118" s="10" t="n"/>
      <c r="B118" s="10" t="n"/>
      <c r="C118" s="10" t="n"/>
      <c r="D118" s="10" t="n"/>
      <c r="E118" s="10" t="n"/>
      <c r="F118" s="10" t="n"/>
      <c r="G118" s="10" t="n"/>
      <c r="H118" s="10" t="n"/>
      <c r="I118" s="10" t="n"/>
      <c r="J118" s="10" t="n"/>
      <c r="K118" s="10" t="n"/>
      <c r="L118" s="12" t="n"/>
      <c r="M118" s="10" t="n"/>
      <c r="N118" s="17" t="n"/>
      <c r="O118" s="11" t="n"/>
      <c r="P118" s="9">
        <f>IF(AND(M118="Mois",L118&lt;&gt;""),ROUND(L118*30*0.1,0),"")</f>
        <v/>
      </c>
      <c r="Q118" s="16">
        <f>IF(AND(M118="Mois",L118&lt;&gt;"",O118&lt;&gt;""),EDATE(O118,L118),"")</f>
        <v/>
      </c>
      <c r="R118" s="9">
        <f>IF(Q118="",IF(G118="","","Hors calendrier"),IF(TODAY()&gt;Q118+P118,"En retard","À venir"))</f>
        <v/>
      </c>
      <c r="S118" s="12" t="n"/>
      <c r="T118" s="10" t="n"/>
      <c r="U118" s="10" t="n"/>
      <c r="V118" s="12" t="n"/>
      <c r="W118" s="12" t="n"/>
      <c r="X118" s="10" t="n"/>
      <c r="Y118" s="10" t="n"/>
      <c r="Z118" s="10" t="n"/>
      <c r="AA118" s="10" t="n"/>
      <c r="AB118" s="10" t="n"/>
    </row>
    <row r="119" ht="20" customHeight="1">
      <c r="A119" s="10" t="n"/>
      <c r="B119" s="10" t="n"/>
      <c r="C119" s="10" t="n"/>
      <c r="D119" s="10" t="n"/>
      <c r="E119" s="10" t="n"/>
      <c r="F119" s="10" t="n"/>
      <c r="G119" s="10" t="n"/>
      <c r="H119" s="10" t="n"/>
      <c r="I119" s="10" t="n"/>
      <c r="J119" s="10" t="n"/>
      <c r="K119" s="10" t="n"/>
      <c r="L119" s="12" t="n"/>
      <c r="M119" s="10" t="n"/>
      <c r="N119" s="17" t="n"/>
      <c r="O119" s="11" t="n"/>
      <c r="P119" s="9">
        <f>IF(AND(M119="Mois",L119&lt;&gt;""),ROUND(L119*30*0.1,0),"")</f>
        <v/>
      </c>
      <c r="Q119" s="16">
        <f>IF(AND(M119="Mois",L119&lt;&gt;"",O119&lt;&gt;""),EDATE(O119,L119),"")</f>
        <v/>
      </c>
      <c r="R119" s="9">
        <f>IF(Q119="",IF(G119="","","Hors calendrier"),IF(TODAY()&gt;Q119+P119,"En retard","À venir"))</f>
        <v/>
      </c>
      <c r="S119" s="12" t="n"/>
      <c r="T119" s="10" t="n"/>
      <c r="U119" s="10" t="n"/>
      <c r="V119" s="12" t="n"/>
      <c r="W119" s="12" t="n"/>
      <c r="X119" s="10" t="n"/>
      <c r="Y119" s="10" t="n"/>
      <c r="Z119" s="10" t="n"/>
      <c r="AA119" s="10" t="n"/>
      <c r="AB119" s="10" t="n"/>
    </row>
    <row r="120" ht="20" customHeight="1">
      <c r="A120" s="10" t="n"/>
      <c r="B120" s="10" t="n"/>
      <c r="C120" s="10" t="n"/>
      <c r="D120" s="10" t="n"/>
      <c r="E120" s="10" t="n"/>
      <c r="F120" s="10" t="n"/>
      <c r="G120" s="10" t="n"/>
      <c r="H120" s="10" t="n"/>
      <c r="I120" s="10" t="n"/>
      <c r="J120" s="10" t="n"/>
      <c r="K120" s="10" t="n"/>
      <c r="L120" s="12" t="n"/>
      <c r="M120" s="10" t="n"/>
      <c r="N120" s="17" t="n"/>
      <c r="O120" s="11" t="n"/>
      <c r="P120" s="9">
        <f>IF(AND(M120="Mois",L120&lt;&gt;""),ROUND(L120*30*0.1,0),"")</f>
        <v/>
      </c>
      <c r="Q120" s="16">
        <f>IF(AND(M120="Mois",L120&lt;&gt;"",O120&lt;&gt;""),EDATE(O120,L120),"")</f>
        <v/>
      </c>
      <c r="R120" s="9">
        <f>IF(Q120="",IF(G120="","","Hors calendrier"),IF(TODAY()&gt;Q120+P120,"En retard","À venir"))</f>
        <v/>
      </c>
      <c r="S120" s="12" t="n"/>
      <c r="T120" s="10" t="n"/>
      <c r="U120" s="10" t="n"/>
      <c r="V120" s="12" t="n"/>
      <c r="W120" s="12" t="n"/>
      <c r="X120" s="10" t="n"/>
      <c r="Y120" s="10" t="n"/>
      <c r="Z120" s="10" t="n"/>
      <c r="AA120" s="10" t="n"/>
      <c r="AB120" s="10" t="n"/>
    </row>
    <row r="121" ht="20" customHeight="1">
      <c r="A121" s="10" t="n"/>
      <c r="B121" s="10" t="n"/>
      <c r="C121" s="10" t="n"/>
      <c r="D121" s="10" t="n"/>
      <c r="E121" s="10" t="n"/>
      <c r="F121" s="10" t="n"/>
      <c r="G121" s="10" t="n"/>
      <c r="H121" s="10" t="n"/>
      <c r="I121" s="10" t="n"/>
      <c r="J121" s="10" t="n"/>
      <c r="K121" s="10" t="n"/>
      <c r="L121" s="12" t="n"/>
      <c r="M121" s="10" t="n"/>
      <c r="N121" s="17" t="n"/>
      <c r="O121" s="11" t="n"/>
      <c r="P121" s="9">
        <f>IF(AND(M121="Mois",L121&lt;&gt;""),ROUND(L121*30*0.1,0),"")</f>
        <v/>
      </c>
      <c r="Q121" s="16">
        <f>IF(AND(M121="Mois",L121&lt;&gt;"",O121&lt;&gt;""),EDATE(O121,L121),"")</f>
        <v/>
      </c>
      <c r="R121" s="9">
        <f>IF(Q121="",IF(G121="","","Hors calendrier"),IF(TODAY()&gt;Q121+P121,"En retard","À venir"))</f>
        <v/>
      </c>
      <c r="S121" s="12" t="n"/>
      <c r="T121" s="10" t="n"/>
      <c r="U121" s="10" t="n"/>
      <c r="V121" s="12" t="n"/>
      <c r="W121" s="12" t="n"/>
      <c r="X121" s="10" t="n"/>
      <c r="Y121" s="10" t="n"/>
      <c r="Z121" s="10" t="n"/>
      <c r="AA121" s="10" t="n"/>
      <c r="AB121" s="10" t="n"/>
    </row>
    <row r="122" ht="20" customHeight="1">
      <c r="A122" s="10" t="n"/>
      <c r="B122" s="10" t="n"/>
      <c r="C122" s="10" t="n"/>
      <c r="D122" s="10" t="n"/>
      <c r="E122" s="10" t="n"/>
      <c r="F122" s="10" t="n"/>
      <c r="G122" s="10" t="n"/>
      <c r="H122" s="10" t="n"/>
      <c r="I122" s="10" t="n"/>
      <c r="J122" s="10" t="n"/>
      <c r="K122" s="10" t="n"/>
      <c r="L122" s="12" t="n"/>
      <c r="M122" s="10" t="n"/>
      <c r="N122" s="17" t="n"/>
      <c r="O122" s="11" t="n"/>
      <c r="P122" s="9">
        <f>IF(AND(M122="Mois",L122&lt;&gt;""),ROUND(L122*30*0.1,0),"")</f>
        <v/>
      </c>
      <c r="Q122" s="16">
        <f>IF(AND(M122="Mois",L122&lt;&gt;"",O122&lt;&gt;""),EDATE(O122,L122),"")</f>
        <v/>
      </c>
      <c r="R122" s="9">
        <f>IF(Q122="",IF(G122="","","Hors calendrier"),IF(TODAY()&gt;Q122+P122,"En retard","À venir"))</f>
        <v/>
      </c>
      <c r="S122" s="12" t="n"/>
      <c r="T122" s="10" t="n"/>
      <c r="U122" s="10" t="n"/>
      <c r="V122" s="12" t="n"/>
      <c r="W122" s="12" t="n"/>
      <c r="X122" s="10" t="n"/>
      <c r="Y122" s="10" t="n"/>
      <c r="Z122" s="10" t="n"/>
      <c r="AA122" s="10" t="n"/>
      <c r="AB122" s="10" t="n"/>
    </row>
    <row r="123" ht="20" customHeight="1">
      <c r="A123" s="10" t="n"/>
      <c r="B123" s="10" t="n"/>
      <c r="C123" s="10" t="n"/>
      <c r="D123" s="10" t="n"/>
      <c r="E123" s="10" t="n"/>
      <c r="F123" s="10" t="n"/>
      <c r="G123" s="10" t="n"/>
      <c r="H123" s="10" t="n"/>
      <c r="I123" s="10" t="n"/>
      <c r="J123" s="10" t="n"/>
      <c r="K123" s="10" t="n"/>
      <c r="L123" s="12" t="n"/>
      <c r="M123" s="10" t="n"/>
      <c r="N123" s="17" t="n"/>
      <c r="O123" s="11" t="n"/>
      <c r="P123" s="9">
        <f>IF(AND(M123="Mois",L123&lt;&gt;""),ROUND(L123*30*0.1,0),"")</f>
        <v/>
      </c>
      <c r="Q123" s="16">
        <f>IF(AND(M123="Mois",L123&lt;&gt;"",O123&lt;&gt;""),EDATE(O123,L123),"")</f>
        <v/>
      </c>
      <c r="R123" s="9">
        <f>IF(Q123="",IF(G123="","","Hors calendrier"),IF(TODAY()&gt;Q123+P123,"En retard","À venir"))</f>
        <v/>
      </c>
      <c r="S123" s="12" t="n"/>
      <c r="T123" s="10" t="n"/>
      <c r="U123" s="10" t="n"/>
      <c r="V123" s="12" t="n"/>
      <c r="W123" s="12" t="n"/>
      <c r="X123" s="10" t="n"/>
      <c r="Y123" s="10" t="n"/>
      <c r="Z123" s="10" t="n"/>
      <c r="AA123" s="10" t="n"/>
      <c r="AB123" s="10" t="n"/>
    </row>
    <row r="124" ht="20" customHeight="1">
      <c r="A124" s="10" t="n"/>
      <c r="B124" s="10" t="n"/>
      <c r="C124" s="10" t="n"/>
      <c r="D124" s="10" t="n"/>
      <c r="E124" s="10" t="n"/>
      <c r="F124" s="10" t="n"/>
      <c r="G124" s="10" t="n"/>
      <c r="H124" s="10" t="n"/>
      <c r="I124" s="10" t="n"/>
      <c r="J124" s="10" t="n"/>
      <c r="K124" s="10" t="n"/>
      <c r="L124" s="12" t="n"/>
      <c r="M124" s="10" t="n"/>
      <c r="N124" s="17" t="n"/>
      <c r="O124" s="11" t="n"/>
      <c r="P124" s="9">
        <f>IF(AND(M124="Mois",L124&lt;&gt;""),ROUND(L124*30*0.1,0),"")</f>
        <v/>
      </c>
      <c r="Q124" s="16">
        <f>IF(AND(M124="Mois",L124&lt;&gt;"",O124&lt;&gt;""),EDATE(O124,L124),"")</f>
        <v/>
      </c>
      <c r="R124" s="9">
        <f>IF(Q124="",IF(G124="","","Hors calendrier"),IF(TODAY()&gt;Q124+P124,"En retard","À venir"))</f>
        <v/>
      </c>
      <c r="S124" s="12" t="n"/>
      <c r="T124" s="10" t="n"/>
      <c r="U124" s="10" t="n"/>
      <c r="V124" s="12" t="n"/>
      <c r="W124" s="12" t="n"/>
      <c r="X124" s="10" t="n"/>
      <c r="Y124" s="10" t="n"/>
      <c r="Z124" s="10" t="n"/>
      <c r="AA124" s="10" t="n"/>
      <c r="AB124" s="10" t="n"/>
    </row>
    <row r="125" ht="20" customHeight="1">
      <c r="A125" s="10" t="n"/>
      <c r="B125" s="10" t="n"/>
      <c r="C125" s="10" t="n"/>
      <c r="D125" s="10" t="n"/>
      <c r="E125" s="10" t="n"/>
      <c r="F125" s="10" t="n"/>
      <c r="G125" s="10" t="n"/>
      <c r="H125" s="10" t="n"/>
      <c r="I125" s="10" t="n"/>
      <c r="J125" s="10" t="n"/>
      <c r="K125" s="10" t="n"/>
      <c r="L125" s="12" t="n"/>
      <c r="M125" s="10" t="n"/>
      <c r="N125" s="17" t="n"/>
      <c r="O125" s="11" t="n"/>
      <c r="P125" s="9">
        <f>IF(AND(M125="Mois",L125&lt;&gt;""),ROUND(L125*30*0.1,0),"")</f>
        <v/>
      </c>
      <c r="Q125" s="16">
        <f>IF(AND(M125="Mois",L125&lt;&gt;"",O125&lt;&gt;""),EDATE(O125,L125),"")</f>
        <v/>
      </c>
      <c r="R125" s="9">
        <f>IF(Q125="",IF(G125="","","Hors calendrier"),IF(TODAY()&gt;Q125+P125,"En retard","À venir"))</f>
        <v/>
      </c>
      <c r="S125" s="12" t="n"/>
      <c r="T125" s="10" t="n"/>
      <c r="U125" s="10" t="n"/>
      <c r="V125" s="12" t="n"/>
      <c r="W125" s="12" t="n"/>
      <c r="X125" s="10" t="n"/>
      <c r="Y125" s="10" t="n"/>
      <c r="Z125" s="10" t="n"/>
      <c r="AA125" s="10" t="n"/>
      <c r="AB125" s="10" t="n"/>
    </row>
    <row r="126" ht="20" customHeight="1">
      <c r="A126" s="10" t="n"/>
      <c r="B126" s="10" t="n"/>
      <c r="C126" s="10" t="n"/>
      <c r="D126" s="10" t="n"/>
      <c r="E126" s="10" t="n"/>
      <c r="F126" s="10" t="n"/>
      <c r="G126" s="10" t="n"/>
      <c r="H126" s="10" t="n"/>
      <c r="I126" s="10" t="n"/>
      <c r="J126" s="10" t="n"/>
      <c r="K126" s="10" t="n"/>
      <c r="L126" s="12" t="n"/>
      <c r="M126" s="10" t="n"/>
      <c r="N126" s="17" t="n"/>
      <c r="O126" s="11" t="n"/>
      <c r="P126" s="9">
        <f>IF(AND(M126="Mois",L126&lt;&gt;""),ROUND(L126*30*0.1,0),"")</f>
        <v/>
      </c>
      <c r="Q126" s="16">
        <f>IF(AND(M126="Mois",L126&lt;&gt;"",O126&lt;&gt;""),EDATE(O126,L126),"")</f>
        <v/>
      </c>
      <c r="R126" s="9">
        <f>IF(Q126="",IF(G126="","","Hors calendrier"),IF(TODAY()&gt;Q126+P126,"En retard","À venir"))</f>
        <v/>
      </c>
      <c r="S126" s="12" t="n"/>
      <c r="T126" s="10" t="n"/>
      <c r="U126" s="10" t="n"/>
      <c r="V126" s="12" t="n"/>
      <c r="W126" s="12" t="n"/>
      <c r="X126" s="10" t="n"/>
      <c r="Y126" s="10" t="n"/>
      <c r="Z126" s="10" t="n"/>
      <c r="AA126" s="10" t="n"/>
      <c r="AB126" s="10" t="n"/>
    </row>
    <row r="127" ht="20" customHeight="1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2" t="n"/>
      <c r="M127" s="10" t="n"/>
      <c r="N127" s="17" t="n"/>
      <c r="O127" s="11" t="n"/>
      <c r="P127" s="9">
        <f>IF(AND(M127="Mois",L127&lt;&gt;""),ROUND(L127*30*0.1,0),"")</f>
        <v/>
      </c>
      <c r="Q127" s="16">
        <f>IF(AND(M127="Mois",L127&lt;&gt;"",O127&lt;&gt;""),EDATE(O127,L127),"")</f>
        <v/>
      </c>
      <c r="R127" s="9">
        <f>IF(Q127="",IF(G127="","","Hors calendrier"),IF(TODAY()&gt;Q127+P127,"En retard","À venir"))</f>
        <v/>
      </c>
      <c r="S127" s="12" t="n"/>
      <c r="T127" s="10" t="n"/>
      <c r="U127" s="10" t="n"/>
      <c r="V127" s="12" t="n"/>
      <c r="W127" s="12" t="n"/>
      <c r="X127" s="10" t="n"/>
      <c r="Y127" s="10" t="n"/>
      <c r="Z127" s="10" t="n"/>
      <c r="AA127" s="10" t="n"/>
      <c r="AB127" s="10" t="n"/>
    </row>
    <row r="128" ht="20" customHeight="1">
      <c r="A128" s="10" t="n"/>
      <c r="B128" s="10" t="n"/>
      <c r="C128" s="10" t="n"/>
      <c r="D128" s="10" t="n"/>
      <c r="E128" s="10" t="n"/>
      <c r="F128" s="10" t="n"/>
      <c r="G128" s="10" t="n"/>
      <c r="H128" s="10" t="n"/>
      <c r="I128" s="10" t="n"/>
      <c r="J128" s="10" t="n"/>
      <c r="K128" s="10" t="n"/>
      <c r="L128" s="12" t="n"/>
      <c r="M128" s="10" t="n"/>
      <c r="N128" s="17" t="n"/>
      <c r="O128" s="11" t="n"/>
      <c r="P128" s="9">
        <f>IF(AND(M128="Mois",L128&lt;&gt;""),ROUND(L128*30*0.1,0),"")</f>
        <v/>
      </c>
      <c r="Q128" s="16">
        <f>IF(AND(M128="Mois",L128&lt;&gt;"",O128&lt;&gt;""),EDATE(O128,L128),"")</f>
        <v/>
      </c>
      <c r="R128" s="9">
        <f>IF(Q128="",IF(G128="","","Hors calendrier"),IF(TODAY()&gt;Q128+P128,"En retard","À venir"))</f>
        <v/>
      </c>
      <c r="S128" s="12" t="n"/>
      <c r="T128" s="10" t="n"/>
      <c r="U128" s="10" t="n"/>
      <c r="V128" s="12" t="n"/>
      <c r="W128" s="12" t="n"/>
      <c r="X128" s="10" t="n"/>
      <c r="Y128" s="10" t="n"/>
      <c r="Z128" s="10" t="n"/>
      <c r="AA128" s="10" t="n"/>
      <c r="AB128" s="10" t="n"/>
    </row>
    <row r="129" ht="20" customHeight="1">
      <c r="A129" s="10" t="n"/>
      <c r="B129" s="10" t="n"/>
      <c r="C129" s="10" t="n"/>
      <c r="D129" s="10" t="n"/>
      <c r="E129" s="10" t="n"/>
      <c r="F129" s="10" t="n"/>
      <c r="G129" s="10" t="n"/>
      <c r="H129" s="10" t="n"/>
      <c r="I129" s="10" t="n"/>
      <c r="J129" s="10" t="n"/>
      <c r="K129" s="10" t="n"/>
      <c r="L129" s="12" t="n"/>
      <c r="M129" s="10" t="n"/>
      <c r="N129" s="17" t="n"/>
      <c r="O129" s="11" t="n"/>
      <c r="P129" s="9">
        <f>IF(AND(M129="Mois",L129&lt;&gt;""),ROUND(L129*30*0.1,0),"")</f>
        <v/>
      </c>
      <c r="Q129" s="16">
        <f>IF(AND(M129="Mois",L129&lt;&gt;"",O129&lt;&gt;""),EDATE(O129,L129),"")</f>
        <v/>
      </c>
      <c r="R129" s="9">
        <f>IF(Q129="",IF(G129="","","Hors calendrier"),IF(TODAY()&gt;Q129+P129,"En retard","À venir"))</f>
        <v/>
      </c>
      <c r="S129" s="12" t="n"/>
      <c r="T129" s="10" t="n"/>
      <c r="U129" s="10" t="n"/>
      <c r="V129" s="12" t="n"/>
      <c r="W129" s="12" t="n"/>
      <c r="X129" s="10" t="n"/>
      <c r="Y129" s="10" t="n"/>
      <c r="Z129" s="10" t="n"/>
      <c r="AA129" s="10" t="n"/>
      <c r="AB129" s="10" t="n"/>
    </row>
    <row r="130" ht="20" customHeight="1">
      <c r="A130" s="10" t="n"/>
      <c r="B130" s="10" t="n"/>
      <c r="C130" s="10" t="n"/>
      <c r="D130" s="10" t="n"/>
      <c r="E130" s="10" t="n"/>
      <c r="F130" s="10" t="n"/>
      <c r="G130" s="10" t="n"/>
      <c r="H130" s="10" t="n"/>
      <c r="I130" s="10" t="n"/>
      <c r="J130" s="10" t="n"/>
      <c r="K130" s="10" t="n"/>
      <c r="L130" s="12" t="n"/>
      <c r="M130" s="10" t="n"/>
      <c r="N130" s="17" t="n"/>
      <c r="O130" s="11" t="n"/>
      <c r="P130" s="9">
        <f>IF(AND(M130="Mois",L130&lt;&gt;""),ROUND(L130*30*0.1,0),"")</f>
        <v/>
      </c>
      <c r="Q130" s="16">
        <f>IF(AND(M130="Mois",L130&lt;&gt;"",O130&lt;&gt;""),EDATE(O130,L130),"")</f>
        <v/>
      </c>
      <c r="R130" s="9">
        <f>IF(Q130="",IF(G130="","","Hors calendrier"),IF(TODAY()&gt;Q130+P130,"En retard","À venir"))</f>
        <v/>
      </c>
      <c r="S130" s="12" t="n"/>
      <c r="T130" s="10" t="n"/>
      <c r="U130" s="10" t="n"/>
      <c r="V130" s="12" t="n"/>
      <c r="W130" s="12" t="n"/>
      <c r="X130" s="10" t="n"/>
      <c r="Y130" s="10" t="n"/>
      <c r="Z130" s="10" t="n"/>
      <c r="AA130" s="10" t="n"/>
      <c r="AB130" s="10" t="n"/>
    </row>
    <row r="131" ht="20" customHeight="1">
      <c r="A131" s="10" t="n"/>
      <c r="B131" s="10" t="n"/>
      <c r="C131" s="10" t="n"/>
      <c r="D131" s="10" t="n"/>
      <c r="E131" s="10" t="n"/>
      <c r="F131" s="10" t="n"/>
      <c r="G131" s="10" t="n"/>
      <c r="H131" s="10" t="n"/>
      <c r="I131" s="10" t="n"/>
      <c r="J131" s="10" t="n"/>
      <c r="K131" s="10" t="n"/>
      <c r="L131" s="12" t="n"/>
      <c r="M131" s="10" t="n"/>
      <c r="N131" s="17" t="n"/>
      <c r="O131" s="11" t="n"/>
      <c r="P131" s="9">
        <f>IF(AND(M131="Mois",L131&lt;&gt;""),ROUND(L131*30*0.1,0),"")</f>
        <v/>
      </c>
      <c r="Q131" s="16">
        <f>IF(AND(M131="Mois",L131&lt;&gt;"",O131&lt;&gt;""),EDATE(O131,L131),"")</f>
        <v/>
      </c>
      <c r="R131" s="9">
        <f>IF(Q131="",IF(G131="","","Hors calendrier"),IF(TODAY()&gt;Q131+P131,"En retard","À venir"))</f>
        <v/>
      </c>
      <c r="S131" s="12" t="n"/>
      <c r="T131" s="10" t="n"/>
      <c r="U131" s="10" t="n"/>
      <c r="V131" s="12" t="n"/>
      <c r="W131" s="12" t="n"/>
      <c r="X131" s="10" t="n"/>
      <c r="Y131" s="10" t="n"/>
      <c r="Z131" s="10" t="n"/>
      <c r="AA131" s="10" t="n"/>
      <c r="AB131" s="10" t="n"/>
    </row>
    <row r="132" ht="20" customHeight="1">
      <c r="A132" s="10" t="n"/>
      <c r="B132" s="10" t="n"/>
      <c r="C132" s="10" t="n"/>
      <c r="D132" s="10" t="n"/>
      <c r="E132" s="10" t="n"/>
      <c r="F132" s="10" t="n"/>
      <c r="G132" s="10" t="n"/>
      <c r="H132" s="10" t="n"/>
      <c r="I132" s="10" t="n"/>
      <c r="J132" s="10" t="n"/>
      <c r="K132" s="10" t="n"/>
      <c r="L132" s="12" t="n"/>
      <c r="M132" s="10" t="n"/>
      <c r="N132" s="17" t="n"/>
      <c r="O132" s="11" t="n"/>
      <c r="P132" s="9">
        <f>IF(AND(M132="Mois",L132&lt;&gt;""),ROUND(L132*30*0.1,0),"")</f>
        <v/>
      </c>
      <c r="Q132" s="16">
        <f>IF(AND(M132="Mois",L132&lt;&gt;"",O132&lt;&gt;""),EDATE(O132,L132),"")</f>
        <v/>
      </c>
      <c r="R132" s="9">
        <f>IF(Q132="",IF(G132="","","Hors calendrier"),IF(TODAY()&gt;Q132+P132,"En retard","À venir"))</f>
        <v/>
      </c>
      <c r="S132" s="12" t="n"/>
      <c r="T132" s="10" t="n"/>
      <c r="U132" s="10" t="n"/>
      <c r="V132" s="12" t="n"/>
      <c r="W132" s="12" t="n"/>
      <c r="X132" s="10" t="n"/>
      <c r="Y132" s="10" t="n"/>
      <c r="Z132" s="10" t="n"/>
      <c r="AA132" s="10" t="n"/>
      <c r="AB132" s="10" t="n"/>
    </row>
    <row r="133" ht="20" customHeight="1">
      <c r="A133" s="10" t="n"/>
      <c r="B133" s="10" t="n"/>
      <c r="C133" s="10" t="n"/>
      <c r="D133" s="10" t="n"/>
      <c r="E133" s="10" t="n"/>
      <c r="F133" s="10" t="n"/>
      <c r="G133" s="10" t="n"/>
      <c r="H133" s="10" t="n"/>
      <c r="I133" s="10" t="n"/>
      <c r="J133" s="10" t="n"/>
      <c r="K133" s="10" t="n"/>
      <c r="L133" s="12" t="n"/>
      <c r="M133" s="10" t="n"/>
      <c r="N133" s="17" t="n"/>
      <c r="O133" s="11" t="n"/>
      <c r="P133" s="9">
        <f>IF(AND(M133="Mois",L133&lt;&gt;""),ROUND(L133*30*0.1,0),"")</f>
        <v/>
      </c>
      <c r="Q133" s="16">
        <f>IF(AND(M133="Mois",L133&lt;&gt;"",O133&lt;&gt;""),EDATE(O133,L133),"")</f>
        <v/>
      </c>
      <c r="R133" s="9">
        <f>IF(Q133="",IF(G133="","","Hors calendrier"),IF(TODAY()&gt;Q133+P133,"En retard","À venir"))</f>
        <v/>
      </c>
      <c r="S133" s="12" t="n"/>
      <c r="T133" s="10" t="n"/>
      <c r="U133" s="10" t="n"/>
      <c r="V133" s="12" t="n"/>
      <c r="W133" s="12" t="n"/>
      <c r="X133" s="10" t="n"/>
      <c r="Y133" s="10" t="n"/>
      <c r="Z133" s="10" t="n"/>
      <c r="AA133" s="10" t="n"/>
      <c r="AB133" s="10" t="n"/>
    </row>
    <row r="134" ht="20" customHeight="1">
      <c r="A134" s="10" t="n"/>
      <c r="B134" s="10" t="n"/>
      <c r="C134" s="10" t="n"/>
      <c r="D134" s="10" t="n"/>
      <c r="E134" s="10" t="n"/>
      <c r="F134" s="10" t="n"/>
      <c r="G134" s="10" t="n"/>
      <c r="H134" s="10" t="n"/>
      <c r="I134" s="10" t="n"/>
      <c r="J134" s="10" t="n"/>
      <c r="K134" s="10" t="n"/>
      <c r="L134" s="12" t="n"/>
      <c r="M134" s="10" t="n"/>
      <c r="N134" s="17" t="n"/>
      <c r="O134" s="11" t="n"/>
      <c r="P134" s="9">
        <f>IF(AND(M134="Mois",L134&lt;&gt;""),ROUND(L134*30*0.1,0),"")</f>
        <v/>
      </c>
      <c r="Q134" s="16">
        <f>IF(AND(M134="Mois",L134&lt;&gt;"",O134&lt;&gt;""),EDATE(O134,L134),"")</f>
        <v/>
      </c>
      <c r="R134" s="9">
        <f>IF(Q134="",IF(G134="","","Hors calendrier"),IF(TODAY()&gt;Q134+P134,"En retard","À venir"))</f>
        <v/>
      </c>
      <c r="S134" s="12" t="n"/>
      <c r="T134" s="10" t="n"/>
      <c r="U134" s="10" t="n"/>
      <c r="V134" s="12" t="n"/>
      <c r="W134" s="12" t="n"/>
      <c r="X134" s="10" t="n"/>
      <c r="Y134" s="10" t="n"/>
      <c r="Z134" s="10" t="n"/>
      <c r="AA134" s="10" t="n"/>
      <c r="AB134" s="10" t="n"/>
    </row>
    <row r="135" ht="20" customHeight="1">
      <c r="A135" s="10" t="n"/>
      <c r="B135" s="10" t="n"/>
      <c r="C135" s="10" t="n"/>
      <c r="D135" s="10" t="n"/>
      <c r="E135" s="10" t="n"/>
      <c r="F135" s="10" t="n"/>
      <c r="G135" s="10" t="n"/>
      <c r="H135" s="10" t="n"/>
      <c r="I135" s="10" t="n"/>
      <c r="J135" s="10" t="n"/>
      <c r="K135" s="10" t="n"/>
      <c r="L135" s="12" t="n"/>
      <c r="M135" s="10" t="n"/>
      <c r="N135" s="17" t="n"/>
      <c r="O135" s="11" t="n"/>
      <c r="P135" s="9">
        <f>IF(AND(M135="Mois",L135&lt;&gt;""),ROUND(L135*30*0.1,0),"")</f>
        <v/>
      </c>
      <c r="Q135" s="16">
        <f>IF(AND(M135="Mois",L135&lt;&gt;"",O135&lt;&gt;""),EDATE(O135,L135),"")</f>
        <v/>
      </c>
      <c r="R135" s="9">
        <f>IF(Q135="",IF(G135="","","Hors calendrier"),IF(TODAY()&gt;Q135+P135,"En retard","À venir"))</f>
        <v/>
      </c>
      <c r="S135" s="12" t="n"/>
      <c r="T135" s="10" t="n"/>
      <c r="U135" s="10" t="n"/>
      <c r="V135" s="12" t="n"/>
      <c r="W135" s="12" t="n"/>
      <c r="X135" s="10" t="n"/>
      <c r="Y135" s="10" t="n"/>
      <c r="Z135" s="10" t="n"/>
      <c r="AA135" s="10" t="n"/>
      <c r="AB135" s="10" t="n"/>
    </row>
    <row r="136" ht="20" customHeight="1">
      <c r="A136" s="10" t="n"/>
      <c r="B136" s="10" t="n"/>
      <c r="C136" s="10" t="n"/>
      <c r="D136" s="10" t="n"/>
      <c r="E136" s="10" t="n"/>
      <c r="F136" s="10" t="n"/>
      <c r="G136" s="10" t="n"/>
      <c r="H136" s="10" t="n"/>
      <c r="I136" s="10" t="n"/>
      <c r="J136" s="10" t="n"/>
      <c r="K136" s="10" t="n"/>
      <c r="L136" s="12" t="n"/>
      <c r="M136" s="10" t="n"/>
      <c r="N136" s="17" t="n"/>
      <c r="O136" s="11" t="n"/>
      <c r="P136" s="9">
        <f>IF(AND(M136="Mois",L136&lt;&gt;""),ROUND(L136*30*0.1,0),"")</f>
        <v/>
      </c>
      <c r="Q136" s="16">
        <f>IF(AND(M136="Mois",L136&lt;&gt;"",O136&lt;&gt;""),EDATE(O136,L136),"")</f>
        <v/>
      </c>
      <c r="R136" s="9">
        <f>IF(Q136="",IF(G136="","","Hors calendrier"),IF(TODAY()&gt;Q136+P136,"En retard","À venir"))</f>
        <v/>
      </c>
      <c r="S136" s="12" t="n"/>
      <c r="T136" s="10" t="n"/>
      <c r="U136" s="10" t="n"/>
      <c r="V136" s="12" t="n"/>
      <c r="W136" s="12" t="n"/>
      <c r="X136" s="10" t="n"/>
      <c r="Y136" s="10" t="n"/>
      <c r="Z136" s="10" t="n"/>
      <c r="AA136" s="10" t="n"/>
      <c r="AB136" s="10" t="n"/>
    </row>
    <row r="137" ht="20" customHeight="1">
      <c r="A137" s="10" t="n"/>
      <c r="B137" s="10" t="n"/>
      <c r="C137" s="10" t="n"/>
      <c r="D137" s="10" t="n"/>
      <c r="E137" s="10" t="n"/>
      <c r="F137" s="10" t="n"/>
      <c r="G137" s="10" t="n"/>
      <c r="H137" s="10" t="n"/>
      <c r="I137" s="10" t="n"/>
      <c r="J137" s="10" t="n"/>
      <c r="K137" s="10" t="n"/>
      <c r="L137" s="12" t="n"/>
      <c r="M137" s="10" t="n"/>
      <c r="N137" s="17" t="n"/>
      <c r="O137" s="11" t="n"/>
      <c r="P137" s="9">
        <f>IF(AND(M137="Mois",L137&lt;&gt;""),ROUND(L137*30*0.1,0),"")</f>
        <v/>
      </c>
      <c r="Q137" s="16">
        <f>IF(AND(M137="Mois",L137&lt;&gt;"",O137&lt;&gt;""),EDATE(O137,L137),"")</f>
        <v/>
      </c>
      <c r="R137" s="9">
        <f>IF(Q137="",IF(G137="","","Hors calendrier"),IF(TODAY()&gt;Q137+P137,"En retard","À venir"))</f>
        <v/>
      </c>
      <c r="S137" s="12" t="n"/>
      <c r="T137" s="10" t="n"/>
      <c r="U137" s="10" t="n"/>
      <c r="V137" s="12" t="n"/>
      <c r="W137" s="12" t="n"/>
      <c r="X137" s="10" t="n"/>
      <c r="Y137" s="10" t="n"/>
      <c r="Z137" s="10" t="n"/>
      <c r="AA137" s="10" t="n"/>
      <c r="AB137" s="10" t="n"/>
    </row>
    <row r="138" ht="20" customHeight="1">
      <c r="A138" s="10" t="n"/>
      <c r="B138" s="10" t="n"/>
      <c r="C138" s="10" t="n"/>
      <c r="D138" s="10" t="n"/>
      <c r="E138" s="10" t="n"/>
      <c r="F138" s="10" t="n"/>
      <c r="G138" s="10" t="n"/>
      <c r="H138" s="10" t="n"/>
      <c r="I138" s="10" t="n"/>
      <c r="J138" s="10" t="n"/>
      <c r="K138" s="10" t="n"/>
      <c r="L138" s="12" t="n"/>
      <c r="M138" s="10" t="n"/>
      <c r="N138" s="17" t="n"/>
      <c r="O138" s="11" t="n"/>
      <c r="P138" s="9">
        <f>IF(AND(M138="Mois",L138&lt;&gt;""),ROUND(L138*30*0.1,0),"")</f>
        <v/>
      </c>
      <c r="Q138" s="16">
        <f>IF(AND(M138="Mois",L138&lt;&gt;"",O138&lt;&gt;""),EDATE(O138,L138),"")</f>
        <v/>
      </c>
      <c r="R138" s="9">
        <f>IF(Q138="",IF(G138="","","Hors calendrier"),IF(TODAY()&gt;Q138+P138,"En retard","À venir"))</f>
        <v/>
      </c>
      <c r="S138" s="12" t="n"/>
      <c r="T138" s="10" t="n"/>
      <c r="U138" s="10" t="n"/>
      <c r="V138" s="12" t="n"/>
      <c r="W138" s="12" t="n"/>
      <c r="X138" s="10" t="n"/>
      <c r="Y138" s="10" t="n"/>
      <c r="Z138" s="10" t="n"/>
      <c r="AA138" s="10" t="n"/>
      <c r="AB138" s="10" t="n"/>
    </row>
    <row r="139" ht="20" customHeight="1">
      <c r="A139" s="10" t="n"/>
      <c r="B139" s="10" t="n"/>
      <c r="C139" s="10" t="n"/>
      <c r="D139" s="10" t="n"/>
      <c r="E139" s="10" t="n"/>
      <c r="F139" s="10" t="n"/>
      <c r="G139" s="10" t="n"/>
      <c r="H139" s="10" t="n"/>
      <c r="I139" s="10" t="n"/>
      <c r="J139" s="10" t="n"/>
      <c r="K139" s="10" t="n"/>
      <c r="L139" s="12" t="n"/>
      <c r="M139" s="10" t="n"/>
      <c r="N139" s="17" t="n"/>
      <c r="O139" s="11" t="n"/>
      <c r="P139" s="9">
        <f>IF(AND(M139="Mois",L139&lt;&gt;""),ROUND(L139*30*0.1,0),"")</f>
        <v/>
      </c>
      <c r="Q139" s="16">
        <f>IF(AND(M139="Mois",L139&lt;&gt;"",O139&lt;&gt;""),EDATE(O139,L139),"")</f>
        <v/>
      </c>
      <c r="R139" s="9">
        <f>IF(Q139="",IF(G139="","","Hors calendrier"),IF(TODAY()&gt;Q139+P139,"En retard","À venir"))</f>
        <v/>
      </c>
      <c r="S139" s="12" t="n"/>
      <c r="T139" s="10" t="n"/>
      <c r="U139" s="10" t="n"/>
      <c r="V139" s="12" t="n"/>
      <c r="W139" s="12" t="n"/>
      <c r="X139" s="10" t="n"/>
      <c r="Y139" s="10" t="n"/>
      <c r="Z139" s="10" t="n"/>
      <c r="AA139" s="10" t="n"/>
      <c r="AB139" s="10" t="n"/>
    </row>
    <row r="140" ht="20" customHeight="1">
      <c r="A140" s="10" t="n"/>
      <c r="B140" s="10" t="n"/>
      <c r="C140" s="10" t="n"/>
      <c r="D140" s="10" t="n"/>
      <c r="E140" s="10" t="n"/>
      <c r="F140" s="10" t="n"/>
      <c r="G140" s="10" t="n"/>
      <c r="H140" s="10" t="n"/>
      <c r="I140" s="10" t="n"/>
      <c r="J140" s="10" t="n"/>
      <c r="K140" s="10" t="n"/>
      <c r="L140" s="12" t="n"/>
      <c r="M140" s="10" t="n"/>
      <c r="N140" s="17" t="n"/>
      <c r="O140" s="11" t="n"/>
      <c r="P140" s="9">
        <f>IF(AND(M140="Mois",L140&lt;&gt;""),ROUND(L140*30*0.1,0),"")</f>
        <v/>
      </c>
      <c r="Q140" s="16">
        <f>IF(AND(M140="Mois",L140&lt;&gt;"",O140&lt;&gt;""),EDATE(O140,L140),"")</f>
        <v/>
      </c>
      <c r="R140" s="9">
        <f>IF(Q140="",IF(G140="","","Hors calendrier"),IF(TODAY()&gt;Q140+P140,"En retard","À venir"))</f>
        <v/>
      </c>
      <c r="S140" s="12" t="n"/>
      <c r="T140" s="10" t="n"/>
      <c r="U140" s="10" t="n"/>
      <c r="V140" s="12" t="n"/>
      <c r="W140" s="12" t="n"/>
      <c r="X140" s="10" t="n"/>
      <c r="Y140" s="10" t="n"/>
      <c r="Z140" s="10" t="n"/>
      <c r="AA140" s="10" t="n"/>
      <c r="AB140" s="10" t="n"/>
    </row>
    <row r="141" ht="20" customHeight="1">
      <c r="A141" s="10" t="n"/>
      <c r="B141" s="10" t="n"/>
      <c r="C141" s="10" t="n"/>
      <c r="D141" s="10" t="n"/>
      <c r="E141" s="10" t="n"/>
      <c r="F141" s="10" t="n"/>
      <c r="G141" s="10" t="n"/>
      <c r="H141" s="10" t="n"/>
      <c r="I141" s="10" t="n"/>
      <c r="J141" s="10" t="n"/>
      <c r="K141" s="10" t="n"/>
      <c r="L141" s="12" t="n"/>
      <c r="M141" s="10" t="n"/>
      <c r="N141" s="17" t="n"/>
      <c r="O141" s="11" t="n"/>
      <c r="P141" s="9">
        <f>IF(AND(M141="Mois",L141&lt;&gt;""),ROUND(L141*30*0.1,0),"")</f>
        <v/>
      </c>
      <c r="Q141" s="16">
        <f>IF(AND(M141="Mois",L141&lt;&gt;"",O141&lt;&gt;""),EDATE(O141,L141),"")</f>
        <v/>
      </c>
      <c r="R141" s="9">
        <f>IF(Q141="",IF(G141="","","Hors calendrier"),IF(TODAY()&gt;Q141+P141,"En retard","À venir"))</f>
        <v/>
      </c>
      <c r="S141" s="12" t="n"/>
      <c r="T141" s="10" t="n"/>
      <c r="U141" s="10" t="n"/>
      <c r="V141" s="12" t="n"/>
      <c r="W141" s="12" t="n"/>
      <c r="X141" s="10" t="n"/>
      <c r="Y141" s="10" t="n"/>
      <c r="Z141" s="10" t="n"/>
      <c r="AA141" s="10" t="n"/>
      <c r="AB141" s="10" t="n"/>
    </row>
    <row r="142" ht="20" customHeight="1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  <c r="K142" s="10" t="n"/>
      <c r="L142" s="12" t="n"/>
      <c r="M142" s="10" t="n"/>
      <c r="N142" s="17" t="n"/>
      <c r="O142" s="11" t="n"/>
      <c r="P142" s="9">
        <f>IF(AND(M142="Mois",L142&lt;&gt;""),ROUND(L142*30*0.1,0),"")</f>
        <v/>
      </c>
      <c r="Q142" s="16">
        <f>IF(AND(M142="Mois",L142&lt;&gt;"",O142&lt;&gt;""),EDATE(O142,L142),"")</f>
        <v/>
      </c>
      <c r="R142" s="9">
        <f>IF(Q142="",IF(G142="","","Hors calendrier"),IF(TODAY()&gt;Q142+P142,"En retard","À venir"))</f>
        <v/>
      </c>
      <c r="S142" s="12" t="n"/>
      <c r="T142" s="10" t="n"/>
      <c r="U142" s="10" t="n"/>
      <c r="V142" s="12" t="n"/>
      <c r="W142" s="12" t="n"/>
      <c r="X142" s="10" t="n"/>
      <c r="Y142" s="10" t="n"/>
      <c r="Z142" s="10" t="n"/>
      <c r="AA142" s="10" t="n"/>
      <c r="AB142" s="10" t="n"/>
    </row>
    <row r="143" ht="20" customHeight="1">
      <c r="A143" s="10" t="n"/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2" t="n"/>
      <c r="M143" s="10" t="n"/>
      <c r="N143" s="17" t="n"/>
      <c r="O143" s="11" t="n"/>
      <c r="P143" s="9">
        <f>IF(AND(M143="Mois",L143&lt;&gt;""),ROUND(L143*30*0.1,0),"")</f>
        <v/>
      </c>
      <c r="Q143" s="16">
        <f>IF(AND(M143="Mois",L143&lt;&gt;"",O143&lt;&gt;""),EDATE(O143,L143),"")</f>
        <v/>
      </c>
      <c r="R143" s="9">
        <f>IF(Q143="",IF(G143="","","Hors calendrier"),IF(TODAY()&gt;Q143+P143,"En retard","À venir"))</f>
        <v/>
      </c>
      <c r="S143" s="12" t="n"/>
      <c r="T143" s="10" t="n"/>
      <c r="U143" s="10" t="n"/>
      <c r="V143" s="12" t="n"/>
      <c r="W143" s="12" t="n"/>
      <c r="X143" s="10" t="n"/>
      <c r="Y143" s="10" t="n"/>
      <c r="Z143" s="10" t="n"/>
      <c r="AA143" s="10" t="n"/>
      <c r="AB143" s="10" t="n"/>
    </row>
    <row r="144" ht="20" customHeight="1">
      <c r="A144" s="10" t="n"/>
      <c r="B144" s="10" t="n"/>
      <c r="C144" s="10" t="n"/>
      <c r="D144" s="10" t="n"/>
      <c r="E144" s="10" t="n"/>
      <c r="F144" s="10" t="n"/>
      <c r="G144" s="10" t="n"/>
      <c r="H144" s="10" t="n"/>
      <c r="I144" s="10" t="n"/>
      <c r="J144" s="10" t="n"/>
      <c r="K144" s="10" t="n"/>
      <c r="L144" s="12" t="n"/>
      <c r="M144" s="10" t="n"/>
      <c r="N144" s="17" t="n"/>
      <c r="O144" s="11" t="n"/>
      <c r="P144" s="9">
        <f>IF(AND(M144="Mois",L144&lt;&gt;""),ROUND(L144*30*0.1,0),"")</f>
        <v/>
      </c>
      <c r="Q144" s="16">
        <f>IF(AND(M144="Mois",L144&lt;&gt;"",O144&lt;&gt;""),EDATE(O144,L144),"")</f>
        <v/>
      </c>
      <c r="R144" s="9">
        <f>IF(Q144="",IF(G144="","","Hors calendrier"),IF(TODAY()&gt;Q144+P144,"En retard","À venir"))</f>
        <v/>
      </c>
      <c r="S144" s="12" t="n"/>
      <c r="T144" s="10" t="n"/>
      <c r="U144" s="10" t="n"/>
      <c r="V144" s="12" t="n"/>
      <c r="W144" s="12" t="n"/>
      <c r="X144" s="10" t="n"/>
      <c r="Y144" s="10" t="n"/>
      <c r="Z144" s="10" t="n"/>
      <c r="AA144" s="10" t="n"/>
      <c r="AB144" s="10" t="n"/>
    </row>
    <row r="145" ht="20" customHeight="1">
      <c r="A145" s="10" t="n"/>
      <c r="B145" s="10" t="n"/>
      <c r="C145" s="10" t="n"/>
      <c r="D145" s="10" t="n"/>
      <c r="E145" s="10" t="n"/>
      <c r="F145" s="10" t="n"/>
      <c r="G145" s="10" t="n"/>
      <c r="H145" s="10" t="n"/>
      <c r="I145" s="10" t="n"/>
      <c r="J145" s="10" t="n"/>
      <c r="K145" s="10" t="n"/>
      <c r="L145" s="12" t="n"/>
      <c r="M145" s="10" t="n"/>
      <c r="N145" s="17" t="n"/>
      <c r="O145" s="11" t="n"/>
      <c r="P145" s="9">
        <f>IF(AND(M145="Mois",L145&lt;&gt;""),ROUND(L145*30*0.1,0),"")</f>
        <v/>
      </c>
      <c r="Q145" s="16">
        <f>IF(AND(M145="Mois",L145&lt;&gt;"",O145&lt;&gt;""),EDATE(O145,L145),"")</f>
        <v/>
      </c>
      <c r="R145" s="9">
        <f>IF(Q145="",IF(G145="","","Hors calendrier"),IF(TODAY()&gt;Q145+P145,"En retard","À venir"))</f>
        <v/>
      </c>
      <c r="S145" s="12" t="n"/>
      <c r="T145" s="10" t="n"/>
      <c r="U145" s="10" t="n"/>
      <c r="V145" s="12" t="n"/>
      <c r="W145" s="12" t="n"/>
      <c r="X145" s="10" t="n"/>
      <c r="Y145" s="10" t="n"/>
      <c r="Z145" s="10" t="n"/>
      <c r="AA145" s="10" t="n"/>
      <c r="AB145" s="10" t="n"/>
    </row>
    <row r="146" ht="20" customHeight="1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  <c r="K146" s="10" t="n"/>
      <c r="L146" s="12" t="n"/>
      <c r="M146" s="10" t="n"/>
      <c r="N146" s="17" t="n"/>
      <c r="O146" s="11" t="n"/>
      <c r="P146" s="9">
        <f>IF(AND(M146="Mois",L146&lt;&gt;""),ROUND(L146*30*0.1,0),"")</f>
        <v/>
      </c>
      <c r="Q146" s="16">
        <f>IF(AND(M146="Mois",L146&lt;&gt;"",O146&lt;&gt;""),EDATE(O146,L146),"")</f>
        <v/>
      </c>
      <c r="R146" s="9">
        <f>IF(Q146="",IF(G146="","","Hors calendrier"),IF(TODAY()&gt;Q146+P146,"En retard","À venir"))</f>
        <v/>
      </c>
      <c r="S146" s="12" t="n"/>
      <c r="T146" s="10" t="n"/>
      <c r="U146" s="10" t="n"/>
      <c r="V146" s="12" t="n"/>
      <c r="W146" s="12" t="n"/>
      <c r="X146" s="10" t="n"/>
      <c r="Y146" s="10" t="n"/>
      <c r="Z146" s="10" t="n"/>
      <c r="AA146" s="10" t="n"/>
      <c r="AB146" s="10" t="n"/>
    </row>
    <row r="147" ht="20" customHeight="1">
      <c r="A147" s="10" t="n"/>
      <c r="B147" s="10" t="n"/>
      <c r="C147" s="10" t="n"/>
      <c r="D147" s="10" t="n"/>
      <c r="E147" s="10" t="n"/>
      <c r="F147" s="10" t="n"/>
      <c r="G147" s="10" t="n"/>
      <c r="H147" s="10" t="n"/>
      <c r="I147" s="10" t="n"/>
      <c r="J147" s="10" t="n"/>
      <c r="K147" s="10" t="n"/>
      <c r="L147" s="12" t="n"/>
      <c r="M147" s="10" t="n"/>
      <c r="N147" s="17" t="n"/>
      <c r="O147" s="11" t="n"/>
      <c r="P147" s="9">
        <f>IF(AND(M147="Mois",L147&lt;&gt;""),ROUND(L147*30*0.1,0),"")</f>
        <v/>
      </c>
      <c r="Q147" s="16">
        <f>IF(AND(M147="Mois",L147&lt;&gt;"",O147&lt;&gt;""),EDATE(O147,L147),"")</f>
        <v/>
      </c>
      <c r="R147" s="9">
        <f>IF(Q147="",IF(G147="","","Hors calendrier"),IF(TODAY()&gt;Q147+P147,"En retard","À venir"))</f>
        <v/>
      </c>
      <c r="S147" s="12" t="n"/>
      <c r="T147" s="10" t="n"/>
      <c r="U147" s="10" t="n"/>
      <c r="V147" s="12" t="n"/>
      <c r="W147" s="12" t="n"/>
      <c r="X147" s="10" t="n"/>
      <c r="Y147" s="10" t="n"/>
      <c r="Z147" s="10" t="n"/>
      <c r="AA147" s="10" t="n"/>
      <c r="AB147" s="10" t="n"/>
    </row>
    <row r="148" ht="20" customHeight="1">
      <c r="A148" s="10" t="n"/>
      <c r="B148" s="10" t="n"/>
      <c r="C148" s="10" t="n"/>
      <c r="D148" s="10" t="n"/>
      <c r="E148" s="10" t="n"/>
      <c r="F148" s="10" t="n"/>
      <c r="G148" s="10" t="n"/>
      <c r="H148" s="10" t="n"/>
      <c r="I148" s="10" t="n"/>
      <c r="J148" s="10" t="n"/>
      <c r="K148" s="10" t="n"/>
      <c r="L148" s="12" t="n"/>
      <c r="M148" s="10" t="n"/>
      <c r="N148" s="17" t="n"/>
      <c r="O148" s="11" t="n"/>
      <c r="P148" s="9">
        <f>IF(AND(M148="Mois",L148&lt;&gt;""),ROUND(L148*30*0.1,0),"")</f>
        <v/>
      </c>
      <c r="Q148" s="16">
        <f>IF(AND(M148="Mois",L148&lt;&gt;"",O148&lt;&gt;""),EDATE(O148,L148),"")</f>
        <v/>
      </c>
      <c r="R148" s="9">
        <f>IF(Q148="",IF(G148="","","Hors calendrier"),IF(TODAY()&gt;Q148+P148,"En retard","À venir"))</f>
        <v/>
      </c>
      <c r="S148" s="12" t="n"/>
      <c r="T148" s="10" t="n"/>
      <c r="U148" s="10" t="n"/>
      <c r="V148" s="12" t="n"/>
      <c r="W148" s="12" t="n"/>
      <c r="X148" s="10" t="n"/>
      <c r="Y148" s="10" t="n"/>
      <c r="Z148" s="10" t="n"/>
      <c r="AA148" s="10" t="n"/>
      <c r="AB148" s="10" t="n"/>
    </row>
    <row r="149" ht="20" customHeight="1">
      <c r="A149" s="10" t="n"/>
      <c r="B149" s="10" t="n"/>
      <c r="C149" s="10" t="n"/>
      <c r="D149" s="10" t="n"/>
      <c r="E149" s="10" t="n"/>
      <c r="F149" s="10" t="n"/>
      <c r="G149" s="10" t="n"/>
      <c r="H149" s="10" t="n"/>
      <c r="I149" s="10" t="n"/>
      <c r="J149" s="10" t="n"/>
      <c r="K149" s="10" t="n"/>
      <c r="L149" s="12" t="n"/>
      <c r="M149" s="10" t="n"/>
      <c r="N149" s="17" t="n"/>
      <c r="O149" s="11" t="n"/>
      <c r="P149" s="9">
        <f>IF(AND(M149="Mois",L149&lt;&gt;""),ROUND(L149*30*0.1,0),"")</f>
        <v/>
      </c>
      <c r="Q149" s="16">
        <f>IF(AND(M149="Mois",L149&lt;&gt;"",O149&lt;&gt;""),EDATE(O149,L149),"")</f>
        <v/>
      </c>
      <c r="R149" s="9">
        <f>IF(Q149="",IF(G149="","","Hors calendrier"),IF(TODAY()&gt;Q149+P149,"En retard","À venir"))</f>
        <v/>
      </c>
      <c r="S149" s="12" t="n"/>
      <c r="T149" s="10" t="n"/>
      <c r="U149" s="10" t="n"/>
      <c r="V149" s="12" t="n"/>
      <c r="W149" s="12" t="n"/>
      <c r="X149" s="10" t="n"/>
      <c r="Y149" s="10" t="n"/>
      <c r="Z149" s="10" t="n"/>
      <c r="AA149" s="10" t="n"/>
      <c r="AB149" s="10" t="n"/>
    </row>
    <row r="150" ht="20" customHeight="1">
      <c r="A150" s="10" t="n"/>
      <c r="B150" s="10" t="n"/>
      <c r="C150" s="10" t="n"/>
      <c r="D150" s="10" t="n"/>
      <c r="E150" s="10" t="n"/>
      <c r="F150" s="10" t="n"/>
      <c r="G150" s="10" t="n"/>
      <c r="H150" s="10" t="n"/>
      <c r="I150" s="10" t="n"/>
      <c r="J150" s="10" t="n"/>
      <c r="K150" s="10" t="n"/>
      <c r="L150" s="12" t="n"/>
      <c r="M150" s="10" t="n"/>
      <c r="N150" s="17" t="n"/>
      <c r="O150" s="11" t="n"/>
      <c r="P150" s="9">
        <f>IF(AND(M150="Mois",L150&lt;&gt;""),ROUND(L150*30*0.1,0),"")</f>
        <v/>
      </c>
      <c r="Q150" s="16">
        <f>IF(AND(M150="Mois",L150&lt;&gt;"",O150&lt;&gt;""),EDATE(O150,L150),"")</f>
        <v/>
      </c>
      <c r="R150" s="9">
        <f>IF(Q150="",IF(G150="","","Hors calendrier"),IF(TODAY()&gt;Q150+P150,"En retard","À venir"))</f>
        <v/>
      </c>
      <c r="S150" s="12" t="n"/>
      <c r="T150" s="10" t="n"/>
      <c r="U150" s="10" t="n"/>
      <c r="V150" s="12" t="n"/>
      <c r="W150" s="12" t="n"/>
      <c r="X150" s="10" t="n"/>
      <c r="Y150" s="10" t="n"/>
      <c r="Z150" s="10" t="n"/>
      <c r="AA150" s="10" t="n"/>
      <c r="AB150" s="10" t="n"/>
    </row>
    <row r="151" ht="20" customHeight="1">
      <c r="A151" s="10" t="n"/>
      <c r="B151" s="10" t="n"/>
      <c r="C151" s="10" t="n"/>
      <c r="D151" s="10" t="n"/>
      <c r="E151" s="10" t="n"/>
      <c r="F151" s="10" t="n"/>
      <c r="G151" s="10" t="n"/>
      <c r="H151" s="10" t="n"/>
      <c r="I151" s="10" t="n"/>
      <c r="J151" s="10" t="n"/>
      <c r="K151" s="10" t="n"/>
      <c r="L151" s="12" t="n"/>
      <c r="M151" s="10" t="n"/>
      <c r="N151" s="17" t="n"/>
      <c r="O151" s="11" t="n"/>
      <c r="P151" s="9">
        <f>IF(AND(M151="Mois",L151&lt;&gt;""),ROUND(L151*30*0.1,0),"")</f>
        <v/>
      </c>
      <c r="Q151" s="16">
        <f>IF(AND(M151="Mois",L151&lt;&gt;"",O151&lt;&gt;""),EDATE(O151,L151),"")</f>
        <v/>
      </c>
      <c r="R151" s="9">
        <f>IF(Q151="",IF(G151="","","Hors calendrier"),IF(TODAY()&gt;Q151+P151,"En retard","À venir"))</f>
        <v/>
      </c>
      <c r="S151" s="12" t="n"/>
      <c r="T151" s="10" t="n"/>
      <c r="U151" s="10" t="n"/>
      <c r="V151" s="12" t="n"/>
      <c r="W151" s="12" t="n"/>
      <c r="X151" s="10" t="n"/>
      <c r="Y151" s="10" t="n"/>
      <c r="Z151" s="10" t="n"/>
      <c r="AA151" s="10" t="n"/>
      <c r="AB151" s="10" t="n"/>
    </row>
    <row r="152" ht="20" customHeight="1">
      <c r="A152" s="10" t="n"/>
      <c r="B152" s="10" t="n"/>
      <c r="C152" s="10" t="n"/>
      <c r="D152" s="10" t="n"/>
      <c r="E152" s="10" t="n"/>
      <c r="F152" s="10" t="n"/>
      <c r="G152" s="10" t="n"/>
      <c r="H152" s="10" t="n"/>
      <c r="I152" s="10" t="n"/>
      <c r="J152" s="10" t="n"/>
      <c r="K152" s="10" t="n"/>
      <c r="L152" s="12" t="n"/>
      <c r="M152" s="10" t="n"/>
      <c r="N152" s="17" t="n"/>
      <c r="O152" s="11" t="n"/>
      <c r="P152" s="9">
        <f>IF(AND(M152="Mois",L152&lt;&gt;""),ROUND(L152*30*0.1,0),"")</f>
        <v/>
      </c>
      <c r="Q152" s="16">
        <f>IF(AND(M152="Mois",L152&lt;&gt;"",O152&lt;&gt;""),EDATE(O152,L152),"")</f>
        <v/>
      </c>
      <c r="R152" s="9">
        <f>IF(Q152="",IF(G152="","","Hors calendrier"),IF(TODAY()&gt;Q152+P152,"En retard","À venir"))</f>
        <v/>
      </c>
      <c r="S152" s="12" t="n"/>
      <c r="T152" s="10" t="n"/>
      <c r="U152" s="10" t="n"/>
      <c r="V152" s="12" t="n"/>
      <c r="W152" s="12" t="n"/>
      <c r="X152" s="10" t="n"/>
      <c r="Y152" s="10" t="n"/>
      <c r="Z152" s="10" t="n"/>
      <c r="AA152" s="10" t="n"/>
      <c r="AB152" s="10" t="n"/>
    </row>
    <row r="153" ht="20" customHeight="1">
      <c r="A153" s="10" t="n"/>
      <c r="B153" s="10" t="n"/>
      <c r="C153" s="10" t="n"/>
      <c r="D153" s="10" t="n"/>
      <c r="E153" s="10" t="n"/>
      <c r="F153" s="10" t="n"/>
      <c r="G153" s="10" t="n"/>
      <c r="H153" s="10" t="n"/>
      <c r="I153" s="10" t="n"/>
      <c r="J153" s="10" t="n"/>
      <c r="K153" s="10" t="n"/>
      <c r="L153" s="12" t="n"/>
      <c r="M153" s="10" t="n"/>
      <c r="N153" s="17" t="n"/>
      <c r="O153" s="11" t="n"/>
      <c r="P153" s="9">
        <f>IF(AND(M153="Mois",L153&lt;&gt;""),ROUND(L153*30*0.1,0),"")</f>
        <v/>
      </c>
      <c r="Q153" s="16">
        <f>IF(AND(M153="Mois",L153&lt;&gt;"",O153&lt;&gt;""),EDATE(O153,L153),"")</f>
        <v/>
      </c>
      <c r="R153" s="9">
        <f>IF(Q153="",IF(G153="","","Hors calendrier"),IF(TODAY()&gt;Q153+P153,"En retard","À venir"))</f>
        <v/>
      </c>
      <c r="S153" s="12" t="n"/>
      <c r="T153" s="10" t="n"/>
      <c r="U153" s="10" t="n"/>
      <c r="V153" s="12" t="n"/>
      <c r="W153" s="12" t="n"/>
      <c r="X153" s="10" t="n"/>
      <c r="Y153" s="10" t="n"/>
      <c r="Z153" s="10" t="n"/>
      <c r="AA153" s="10" t="n"/>
      <c r="AB153" s="10" t="n"/>
    </row>
    <row r="154" ht="20" customHeight="1">
      <c r="A154" s="10" t="n"/>
      <c r="B154" s="10" t="n"/>
      <c r="C154" s="10" t="n"/>
      <c r="D154" s="10" t="n"/>
      <c r="E154" s="10" t="n"/>
      <c r="F154" s="10" t="n"/>
      <c r="G154" s="10" t="n"/>
      <c r="H154" s="10" t="n"/>
      <c r="I154" s="10" t="n"/>
      <c r="J154" s="10" t="n"/>
      <c r="K154" s="10" t="n"/>
      <c r="L154" s="12" t="n"/>
      <c r="M154" s="10" t="n"/>
      <c r="N154" s="17" t="n"/>
      <c r="O154" s="11" t="n"/>
      <c r="P154" s="9">
        <f>IF(AND(M154="Mois",L154&lt;&gt;""),ROUND(L154*30*0.1,0),"")</f>
        <v/>
      </c>
      <c r="Q154" s="16">
        <f>IF(AND(M154="Mois",L154&lt;&gt;"",O154&lt;&gt;""),EDATE(O154,L154),"")</f>
        <v/>
      </c>
      <c r="R154" s="9">
        <f>IF(Q154="",IF(G154="","","Hors calendrier"),IF(TODAY()&gt;Q154+P154,"En retard","À venir"))</f>
        <v/>
      </c>
      <c r="S154" s="12" t="n"/>
      <c r="T154" s="10" t="n"/>
      <c r="U154" s="10" t="n"/>
      <c r="V154" s="12" t="n"/>
      <c r="W154" s="12" t="n"/>
      <c r="X154" s="10" t="n"/>
      <c r="Y154" s="10" t="n"/>
      <c r="Z154" s="10" t="n"/>
      <c r="AA154" s="10" t="n"/>
      <c r="AB154" s="10" t="n"/>
    </row>
    <row r="155" ht="20" customHeight="1">
      <c r="A155" s="10" t="n"/>
      <c r="B155" s="10" t="n"/>
      <c r="C155" s="10" t="n"/>
      <c r="D155" s="10" t="n"/>
      <c r="E155" s="10" t="n"/>
      <c r="F155" s="10" t="n"/>
      <c r="G155" s="10" t="n"/>
      <c r="H155" s="10" t="n"/>
      <c r="I155" s="10" t="n"/>
      <c r="J155" s="10" t="n"/>
      <c r="K155" s="10" t="n"/>
      <c r="L155" s="12" t="n"/>
      <c r="M155" s="10" t="n"/>
      <c r="N155" s="17" t="n"/>
      <c r="O155" s="11" t="n"/>
      <c r="P155" s="9">
        <f>IF(AND(M155="Mois",L155&lt;&gt;""),ROUND(L155*30*0.1,0),"")</f>
        <v/>
      </c>
      <c r="Q155" s="16">
        <f>IF(AND(M155="Mois",L155&lt;&gt;"",O155&lt;&gt;""),EDATE(O155,L155),"")</f>
        <v/>
      </c>
      <c r="R155" s="9">
        <f>IF(Q155="",IF(G155="","","Hors calendrier"),IF(TODAY()&gt;Q155+P155,"En retard","À venir"))</f>
        <v/>
      </c>
      <c r="S155" s="12" t="n"/>
      <c r="T155" s="10" t="n"/>
      <c r="U155" s="10" t="n"/>
      <c r="V155" s="12" t="n"/>
      <c r="W155" s="12" t="n"/>
      <c r="X155" s="10" t="n"/>
      <c r="Y155" s="10" t="n"/>
      <c r="Z155" s="10" t="n"/>
      <c r="AA155" s="10" t="n"/>
      <c r="AB155" s="10" t="n"/>
    </row>
    <row r="156" ht="20" customHeight="1">
      <c r="A156" s="10" t="n"/>
      <c r="B156" s="10" t="n"/>
      <c r="C156" s="10" t="n"/>
      <c r="D156" s="10" t="n"/>
      <c r="E156" s="10" t="n"/>
      <c r="F156" s="10" t="n"/>
      <c r="G156" s="10" t="n"/>
      <c r="H156" s="10" t="n"/>
      <c r="I156" s="10" t="n"/>
      <c r="J156" s="10" t="n"/>
      <c r="K156" s="10" t="n"/>
      <c r="L156" s="12" t="n"/>
      <c r="M156" s="10" t="n"/>
      <c r="N156" s="17" t="n"/>
      <c r="O156" s="11" t="n"/>
      <c r="P156" s="9">
        <f>IF(AND(M156="Mois",L156&lt;&gt;""),ROUND(L156*30*0.1,0),"")</f>
        <v/>
      </c>
      <c r="Q156" s="16">
        <f>IF(AND(M156="Mois",L156&lt;&gt;"",O156&lt;&gt;""),EDATE(O156,L156),"")</f>
        <v/>
      </c>
      <c r="R156" s="9">
        <f>IF(Q156="",IF(G156="","","Hors calendrier"),IF(TODAY()&gt;Q156+P156,"En retard","À venir"))</f>
        <v/>
      </c>
      <c r="S156" s="12" t="n"/>
      <c r="T156" s="10" t="n"/>
      <c r="U156" s="10" t="n"/>
      <c r="V156" s="12" t="n"/>
      <c r="W156" s="12" t="n"/>
      <c r="X156" s="10" t="n"/>
      <c r="Y156" s="10" t="n"/>
      <c r="Z156" s="10" t="n"/>
      <c r="AA156" s="10" t="n"/>
      <c r="AB156" s="10" t="n"/>
    </row>
    <row r="157" ht="20" customHeight="1">
      <c r="A157" s="10" t="n"/>
      <c r="B157" s="10" t="n"/>
      <c r="C157" s="10" t="n"/>
      <c r="D157" s="10" t="n"/>
      <c r="E157" s="10" t="n"/>
      <c r="F157" s="10" t="n"/>
      <c r="G157" s="10" t="n"/>
      <c r="H157" s="10" t="n"/>
      <c r="I157" s="10" t="n"/>
      <c r="J157" s="10" t="n"/>
      <c r="K157" s="10" t="n"/>
      <c r="L157" s="12" t="n"/>
      <c r="M157" s="10" t="n"/>
      <c r="N157" s="17" t="n"/>
      <c r="O157" s="11" t="n"/>
      <c r="P157" s="9">
        <f>IF(AND(M157="Mois",L157&lt;&gt;""),ROUND(L157*30*0.1,0),"")</f>
        <v/>
      </c>
      <c r="Q157" s="16">
        <f>IF(AND(M157="Mois",L157&lt;&gt;"",O157&lt;&gt;""),EDATE(O157,L157),"")</f>
        <v/>
      </c>
      <c r="R157" s="9">
        <f>IF(Q157="",IF(G157="","","Hors calendrier"),IF(TODAY()&gt;Q157+P157,"En retard","À venir"))</f>
        <v/>
      </c>
      <c r="S157" s="12" t="n"/>
      <c r="T157" s="10" t="n"/>
      <c r="U157" s="10" t="n"/>
      <c r="V157" s="12" t="n"/>
      <c r="W157" s="12" t="n"/>
      <c r="X157" s="10" t="n"/>
      <c r="Y157" s="10" t="n"/>
      <c r="Z157" s="10" t="n"/>
      <c r="AA157" s="10" t="n"/>
      <c r="AB157" s="10" t="n"/>
    </row>
    <row r="158" ht="20" customHeight="1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  <c r="K158" s="10" t="n"/>
      <c r="L158" s="12" t="n"/>
      <c r="M158" s="10" t="n"/>
      <c r="N158" s="17" t="n"/>
      <c r="O158" s="11" t="n"/>
      <c r="P158" s="9">
        <f>IF(AND(M158="Mois",L158&lt;&gt;""),ROUND(L158*30*0.1,0),"")</f>
        <v/>
      </c>
      <c r="Q158" s="16">
        <f>IF(AND(M158="Mois",L158&lt;&gt;"",O158&lt;&gt;""),EDATE(O158,L158),"")</f>
        <v/>
      </c>
      <c r="R158" s="9">
        <f>IF(Q158="",IF(G158="","","Hors calendrier"),IF(TODAY()&gt;Q158+P158,"En retard","À venir"))</f>
        <v/>
      </c>
      <c r="S158" s="12" t="n"/>
      <c r="T158" s="10" t="n"/>
      <c r="U158" s="10" t="n"/>
      <c r="V158" s="12" t="n"/>
      <c r="W158" s="12" t="n"/>
      <c r="X158" s="10" t="n"/>
      <c r="Y158" s="10" t="n"/>
      <c r="Z158" s="10" t="n"/>
      <c r="AA158" s="10" t="n"/>
      <c r="AB158" s="10" t="n"/>
    </row>
    <row r="159" ht="20" customHeight="1">
      <c r="A159" s="10" t="n"/>
      <c r="B159" s="10" t="n"/>
      <c r="C159" s="10" t="n"/>
      <c r="D159" s="10" t="n"/>
      <c r="E159" s="10" t="n"/>
      <c r="F159" s="10" t="n"/>
      <c r="G159" s="10" t="n"/>
      <c r="H159" s="10" t="n"/>
      <c r="I159" s="10" t="n"/>
      <c r="J159" s="10" t="n"/>
      <c r="K159" s="10" t="n"/>
      <c r="L159" s="12" t="n"/>
      <c r="M159" s="10" t="n"/>
      <c r="N159" s="17" t="n"/>
      <c r="O159" s="11" t="n"/>
      <c r="P159" s="9">
        <f>IF(AND(M159="Mois",L159&lt;&gt;""),ROUND(L159*30*0.1,0),"")</f>
        <v/>
      </c>
      <c r="Q159" s="16">
        <f>IF(AND(M159="Mois",L159&lt;&gt;"",O159&lt;&gt;""),EDATE(O159,L159),"")</f>
        <v/>
      </c>
      <c r="R159" s="9">
        <f>IF(Q159="",IF(G159="","","Hors calendrier"),IF(TODAY()&gt;Q159+P159,"En retard","À venir"))</f>
        <v/>
      </c>
      <c r="S159" s="12" t="n"/>
      <c r="T159" s="10" t="n"/>
      <c r="U159" s="10" t="n"/>
      <c r="V159" s="12" t="n"/>
      <c r="W159" s="12" t="n"/>
      <c r="X159" s="10" t="n"/>
      <c r="Y159" s="10" t="n"/>
      <c r="Z159" s="10" t="n"/>
      <c r="AA159" s="10" t="n"/>
      <c r="AB159" s="10" t="n"/>
    </row>
    <row r="160" ht="20" customHeight="1">
      <c r="A160" s="10" t="n"/>
      <c r="B160" s="10" t="n"/>
      <c r="C160" s="10" t="n"/>
      <c r="D160" s="10" t="n"/>
      <c r="E160" s="10" t="n"/>
      <c r="F160" s="10" t="n"/>
      <c r="G160" s="10" t="n"/>
      <c r="H160" s="10" t="n"/>
      <c r="I160" s="10" t="n"/>
      <c r="J160" s="10" t="n"/>
      <c r="K160" s="10" t="n"/>
      <c r="L160" s="12" t="n"/>
      <c r="M160" s="10" t="n"/>
      <c r="N160" s="17" t="n"/>
      <c r="O160" s="11" t="n"/>
      <c r="P160" s="9">
        <f>IF(AND(M160="Mois",L160&lt;&gt;""),ROUND(L160*30*0.1,0),"")</f>
        <v/>
      </c>
      <c r="Q160" s="16">
        <f>IF(AND(M160="Mois",L160&lt;&gt;"",O160&lt;&gt;""),EDATE(O160,L160),"")</f>
        <v/>
      </c>
      <c r="R160" s="9">
        <f>IF(Q160="",IF(G160="","","Hors calendrier"),IF(TODAY()&gt;Q160+P160,"En retard","À venir"))</f>
        <v/>
      </c>
      <c r="S160" s="12" t="n"/>
      <c r="T160" s="10" t="n"/>
      <c r="U160" s="10" t="n"/>
      <c r="V160" s="12" t="n"/>
      <c r="W160" s="12" t="n"/>
      <c r="X160" s="10" t="n"/>
      <c r="Y160" s="10" t="n"/>
      <c r="Z160" s="10" t="n"/>
      <c r="AA160" s="10" t="n"/>
      <c r="AB160" s="10" t="n"/>
    </row>
    <row r="161" ht="20" customHeight="1">
      <c r="A161" s="10" t="n"/>
      <c r="B161" s="10" t="n"/>
      <c r="C161" s="10" t="n"/>
      <c r="D161" s="10" t="n"/>
      <c r="E161" s="10" t="n"/>
      <c r="F161" s="10" t="n"/>
      <c r="G161" s="10" t="n"/>
      <c r="H161" s="10" t="n"/>
      <c r="I161" s="10" t="n"/>
      <c r="J161" s="10" t="n"/>
      <c r="K161" s="10" t="n"/>
      <c r="L161" s="12" t="n"/>
      <c r="M161" s="10" t="n"/>
      <c r="N161" s="17" t="n"/>
      <c r="O161" s="11" t="n"/>
      <c r="P161" s="9">
        <f>IF(AND(M161="Mois",L161&lt;&gt;""),ROUND(L161*30*0.1,0),"")</f>
        <v/>
      </c>
      <c r="Q161" s="16">
        <f>IF(AND(M161="Mois",L161&lt;&gt;"",O161&lt;&gt;""),EDATE(O161,L161),"")</f>
        <v/>
      </c>
      <c r="R161" s="9">
        <f>IF(Q161="",IF(G161="","","Hors calendrier"),IF(TODAY()&gt;Q161+P161,"En retard","À venir"))</f>
        <v/>
      </c>
      <c r="S161" s="12" t="n"/>
      <c r="T161" s="10" t="n"/>
      <c r="U161" s="10" t="n"/>
      <c r="V161" s="12" t="n"/>
      <c r="W161" s="12" t="n"/>
      <c r="X161" s="10" t="n"/>
      <c r="Y161" s="10" t="n"/>
      <c r="Z161" s="10" t="n"/>
      <c r="AA161" s="10" t="n"/>
      <c r="AB161" s="10" t="n"/>
    </row>
    <row r="162" ht="20" customHeight="1">
      <c r="A162" s="10" t="n"/>
      <c r="B162" s="10" t="n"/>
      <c r="C162" s="10" t="n"/>
      <c r="D162" s="10" t="n"/>
      <c r="E162" s="10" t="n"/>
      <c r="F162" s="10" t="n"/>
      <c r="G162" s="10" t="n"/>
      <c r="H162" s="10" t="n"/>
      <c r="I162" s="10" t="n"/>
      <c r="J162" s="10" t="n"/>
      <c r="K162" s="10" t="n"/>
      <c r="L162" s="12" t="n"/>
      <c r="M162" s="10" t="n"/>
      <c r="N162" s="17" t="n"/>
      <c r="O162" s="11" t="n"/>
      <c r="P162" s="9">
        <f>IF(AND(M162="Mois",L162&lt;&gt;""),ROUND(L162*30*0.1,0),"")</f>
        <v/>
      </c>
      <c r="Q162" s="16">
        <f>IF(AND(M162="Mois",L162&lt;&gt;"",O162&lt;&gt;""),EDATE(O162,L162),"")</f>
        <v/>
      </c>
      <c r="R162" s="9">
        <f>IF(Q162="",IF(G162="","","Hors calendrier"),IF(TODAY()&gt;Q162+P162,"En retard","À venir"))</f>
        <v/>
      </c>
      <c r="S162" s="12" t="n"/>
      <c r="T162" s="10" t="n"/>
      <c r="U162" s="10" t="n"/>
      <c r="V162" s="12" t="n"/>
      <c r="W162" s="12" t="n"/>
      <c r="X162" s="10" t="n"/>
      <c r="Y162" s="10" t="n"/>
      <c r="Z162" s="10" t="n"/>
      <c r="AA162" s="10" t="n"/>
      <c r="AB162" s="10" t="n"/>
    </row>
    <row r="163" ht="20" customHeight="1">
      <c r="A163" s="10" t="n"/>
      <c r="B163" s="10" t="n"/>
      <c r="C163" s="10" t="n"/>
      <c r="D163" s="10" t="n"/>
      <c r="E163" s="10" t="n"/>
      <c r="F163" s="10" t="n"/>
      <c r="G163" s="10" t="n"/>
      <c r="H163" s="10" t="n"/>
      <c r="I163" s="10" t="n"/>
      <c r="J163" s="10" t="n"/>
      <c r="K163" s="10" t="n"/>
      <c r="L163" s="12" t="n"/>
      <c r="M163" s="10" t="n"/>
      <c r="N163" s="17" t="n"/>
      <c r="O163" s="11" t="n"/>
      <c r="P163" s="9">
        <f>IF(AND(M163="Mois",L163&lt;&gt;""),ROUND(L163*30*0.1,0),"")</f>
        <v/>
      </c>
      <c r="Q163" s="16">
        <f>IF(AND(M163="Mois",L163&lt;&gt;"",O163&lt;&gt;""),EDATE(O163,L163),"")</f>
        <v/>
      </c>
      <c r="R163" s="9">
        <f>IF(Q163="",IF(G163="","","Hors calendrier"),IF(TODAY()&gt;Q163+P163,"En retard","À venir"))</f>
        <v/>
      </c>
      <c r="S163" s="12" t="n"/>
      <c r="T163" s="10" t="n"/>
      <c r="U163" s="10" t="n"/>
      <c r="V163" s="12" t="n"/>
      <c r="W163" s="12" t="n"/>
      <c r="X163" s="10" t="n"/>
      <c r="Y163" s="10" t="n"/>
      <c r="Z163" s="10" t="n"/>
      <c r="AA163" s="10" t="n"/>
      <c r="AB163" s="10" t="n"/>
    </row>
    <row r="164" ht="20" customHeight="1">
      <c r="A164" s="10" t="n"/>
      <c r="B164" s="10" t="n"/>
      <c r="C164" s="10" t="n"/>
      <c r="D164" s="10" t="n"/>
      <c r="E164" s="10" t="n"/>
      <c r="F164" s="10" t="n"/>
      <c r="G164" s="10" t="n"/>
      <c r="H164" s="10" t="n"/>
      <c r="I164" s="10" t="n"/>
      <c r="J164" s="10" t="n"/>
      <c r="K164" s="10" t="n"/>
      <c r="L164" s="12" t="n"/>
      <c r="M164" s="10" t="n"/>
      <c r="N164" s="17" t="n"/>
      <c r="O164" s="11" t="n"/>
      <c r="P164" s="9">
        <f>IF(AND(M164="Mois",L164&lt;&gt;""),ROUND(L164*30*0.1,0),"")</f>
        <v/>
      </c>
      <c r="Q164" s="16">
        <f>IF(AND(M164="Mois",L164&lt;&gt;"",O164&lt;&gt;""),EDATE(O164,L164),"")</f>
        <v/>
      </c>
      <c r="R164" s="9">
        <f>IF(Q164="",IF(G164="","","Hors calendrier"),IF(TODAY()&gt;Q164+P164,"En retard","À venir"))</f>
        <v/>
      </c>
      <c r="S164" s="12" t="n"/>
      <c r="T164" s="10" t="n"/>
      <c r="U164" s="10" t="n"/>
      <c r="V164" s="12" t="n"/>
      <c r="W164" s="12" t="n"/>
      <c r="X164" s="10" t="n"/>
      <c r="Y164" s="10" t="n"/>
      <c r="Z164" s="10" t="n"/>
      <c r="AA164" s="10" t="n"/>
      <c r="AB164" s="10" t="n"/>
    </row>
    <row r="165" ht="20" customHeight="1">
      <c r="A165" s="10" t="n"/>
      <c r="B165" s="10" t="n"/>
      <c r="C165" s="10" t="n"/>
      <c r="D165" s="10" t="n"/>
      <c r="E165" s="10" t="n"/>
      <c r="F165" s="10" t="n"/>
      <c r="G165" s="10" t="n"/>
      <c r="H165" s="10" t="n"/>
      <c r="I165" s="10" t="n"/>
      <c r="J165" s="10" t="n"/>
      <c r="K165" s="10" t="n"/>
      <c r="L165" s="12" t="n"/>
      <c r="M165" s="10" t="n"/>
      <c r="N165" s="17" t="n"/>
      <c r="O165" s="11" t="n"/>
      <c r="P165" s="9">
        <f>IF(AND(M165="Mois",L165&lt;&gt;""),ROUND(L165*30*0.1,0),"")</f>
        <v/>
      </c>
      <c r="Q165" s="16">
        <f>IF(AND(M165="Mois",L165&lt;&gt;"",O165&lt;&gt;""),EDATE(O165,L165),"")</f>
        <v/>
      </c>
      <c r="R165" s="9">
        <f>IF(Q165="",IF(G165="","","Hors calendrier"),IF(TODAY()&gt;Q165+P165,"En retard","À venir"))</f>
        <v/>
      </c>
      <c r="S165" s="12" t="n"/>
      <c r="T165" s="10" t="n"/>
      <c r="U165" s="10" t="n"/>
      <c r="V165" s="12" t="n"/>
      <c r="W165" s="12" t="n"/>
      <c r="X165" s="10" t="n"/>
      <c r="Y165" s="10" t="n"/>
      <c r="Z165" s="10" t="n"/>
      <c r="AA165" s="10" t="n"/>
      <c r="AB165" s="10" t="n"/>
    </row>
    <row r="166" ht="20" customHeight="1">
      <c r="A166" s="10" t="n"/>
      <c r="B166" s="10" t="n"/>
      <c r="C166" s="10" t="n"/>
      <c r="D166" s="10" t="n"/>
      <c r="E166" s="10" t="n"/>
      <c r="F166" s="10" t="n"/>
      <c r="G166" s="10" t="n"/>
      <c r="H166" s="10" t="n"/>
      <c r="I166" s="10" t="n"/>
      <c r="J166" s="10" t="n"/>
      <c r="K166" s="10" t="n"/>
      <c r="L166" s="12" t="n"/>
      <c r="M166" s="10" t="n"/>
      <c r="N166" s="17" t="n"/>
      <c r="O166" s="11" t="n"/>
      <c r="P166" s="9">
        <f>IF(AND(M166="Mois",L166&lt;&gt;""),ROUND(L166*30*0.1,0),"")</f>
        <v/>
      </c>
      <c r="Q166" s="16">
        <f>IF(AND(M166="Mois",L166&lt;&gt;"",O166&lt;&gt;""),EDATE(O166,L166),"")</f>
        <v/>
      </c>
      <c r="R166" s="9">
        <f>IF(Q166="",IF(G166="","","Hors calendrier"),IF(TODAY()&gt;Q166+P166,"En retard","À venir"))</f>
        <v/>
      </c>
      <c r="S166" s="12" t="n"/>
      <c r="T166" s="10" t="n"/>
      <c r="U166" s="10" t="n"/>
      <c r="V166" s="12" t="n"/>
      <c r="W166" s="12" t="n"/>
      <c r="X166" s="10" t="n"/>
      <c r="Y166" s="10" t="n"/>
      <c r="Z166" s="10" t="n"/>
      <c r="AA166" s="10" t="n"/>
      <c r="AB166" s="10" t="n"/>
    </row>
    <row r="167" ht="20" customHeight="1">
      <c r="A167" s="10" t="n"/>
      <c r="B167" s="10" t="n"/>
      <c r="C167" s="10" t="n"/>
      <c r="D167" s="10" t="n"/>
      <c r="E167" s="10" t="n"/>
      <c r="F167" s="10" t="n"/>
      <c r="G167" s="10" t="n"/>
      <c r="H167" s="10" t="n"/>
      <c r="I167" s="10" t="n"/>
      <c r="J167" s="10" t="n"/>
      <c r="K167" s="10" t="n"/>
      <c r="L167" s="12" t="n"/>
      <c r="M167" s="10" t="n"/>
      <c r="N167" s="17" t="n"/>
      <c r="O167" s="11" t="n"/>
      <c r="P167" s="9">
        <f>IF(AND(M167="Mois",L167&lt;&gt;""),ROUND(L167*30*0.1,0),"")</f>
        <v/>
      </c>
      <c r="Q167" s="16">
        <f>IF(AND(M167="Mois",L167&lt;&gt;"",O167&lt;&gt;""),EDATE(O167,L167),"")</f>
        <v/>
      </c>
      <c r="R167" s="9">
        <f>IF(Q167="",IF(G167="","","Hors calendrier"),IF(TODAY()&gt;Q167+P167,"En retard","À venir"))</f>
        <v/>
      </c>
      <c r="S167" s="12" t="n"/>
      <c r="T167" s="10" t="n"/>
      <c r="U167" s="10" t="n"/>
      <c r="V167" s="12" t="n"/>
      <c r="W167" s="12" t="n"/>
      <c r="X167" s="10" t="n"/>
      <c r="Y167" s="10" t="n"/>
      <c r="Z167" s="10" t="n"/>
      <c r="AA167" s="10" t="n"/>
      <c r="AB167" s="10" t="n"/>
    </row>
    <row r="168" ht="20" customHeight="1">
      <c r="A168" s="10" t="n"/>
      <c r="B168" s="10" t="n"/>
      <c r="C168" s="10" t="n"/>
      <c r="D168" s="10" t="n"/>
      <c r="E168" s="10" t="n"/>
      <c r="F168" s="10" t="n"/>
      <c r="G168" s="10" t="n"/>
      <c r="H168" s="10" t="n"/>
      <c r="I168" s="10" t="n"/>
      <c r="J168" s="10" t="n"/>
      <c r="K168" s="10" t="n"/>
      <c r="L168" s="12" t="n"/>
      <c r="M168" s="10" t="n"/>
      <c r="N168" s="17" t="n"/>
      <c r="O168" s="11" t="n"/>
      <c r="P168" s="9">
        <f>IF(AND(M168="Mois",L168&lt;&gt;""),ROUND(L168*30*0.1,0),"")</f>
        <v/>
      </c>
      <c r="Q168" s="16">
        <f>IF(AND(M168="Mois",L168&lt;&gt;"",O168&lt;&gt;""),EDATE(O168,L168),"")</f>
        <v/>
      </c>
      <c r="R168" s="9">
        <f>IF(Q168="",IF(G168="","","Hors calendrier"),IF(TODAY()&gt;Q168+P168,"En retard","À venir"))</f>
        <v/>
      </c>
      <c r="S168" s="12" t="n"/>
      <c r="T168" s="10" t="n"/>
      <c r="U168" s="10" t="n"/>
      <c r="V168" s="12" t="n"/>
      <c r="W168" s="12" t="n"/>
      <c r="X168" s="10" t="n"/>
      <c r="Y168" s="10" t="n"/>
      <c r="Z168" s="10" t="n"/>
      <c r="AA168" s="10" t="n"/>
      <c r="AB168" s="10" t="n"/>
    </row>
    <row r="169" ht="20" customHeight="1">
      <c r="A169" s="10" t="n"/>
      <c r="B169" s="10" t="n"/>
      <c r="C169" s="10" t="n"/>
      <c r="D169" s="10" t="n"/>
      <c r="E169" s="10" t="n"/>
      <c r="F169" s="10" t="n"/>
      <c r="G169" s="10" t="n"/>
      <c r="H169" s="10" t="n"/>
      <c r="I169" s="10" t="n"/>
      <c r="J169" s="10" t="n"/>
      <c r="K169" s="10" t="n"/>
      <c r="L169" s="12" t="n"/>
      <c r="M169" s="10" t="n"/>
      <c r="N169" s="17" t="n"/>
      <c r="O169" s="11" t="n"/>
      <c r="P169" s="9">
        <f>IF(AND(M169="Mois",L169&lt;&gt;""),ROUND(L169*30*0.1,0),"")</f>
        <v/>
      </c>
      <c r="Q169" s="16">
        <f>IF(AND(M169="Mois",L169&lt;&gt;"",O169&lt;&gt;""),EDATE(O169,L169),"")</f>
        <v/>
      </c>
      <c r="R169" s="9">
        <f>IF(Q169="",IF(G169="","","Hors calendrier"),IF(TODAY()&gt;Q169+P169,"En retard","À venir"))</f>
        <v/>
      </c>
      <c r="S169" s="12" t="n"/>
      <c r="T169" s="10" t="n"/>
      <c r="U169" s="10" t="n"/>
      <c r="V169" s="12" t="n"/>
      <c r="W169" s="12" t="n"/>
      <c r="X169" s="10" t="n"/>
      <c r="Y169" s="10" t="n"/>
      <c r="Z169" s="10" t="n"/>
      <c r="AA169" s="10" t="n"/>
      <c r="AB169" s="10" t="n"/>
    </row>
    <row r="170" ht="20" customHeight="1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  <c r="K170" s="10" t="n"/>
      <c r="L170" s="12" t="n"/>
      <c r="M170" s="10" t="n"/>
      <c r="N170" s="17" t="n"/>
      <c r="O170" s="11" t="n"/>
      <c r="P170" s="9">
        <f>IF(AND(M170="Mois",L170&lt;&gt;""),ROUND(L170*30*0.1,0),"")</f>
        <v/>
      </c>
      <c r="Q170" s="16">
        <f>IF(AND(M170="Mois",L170&lt;&gt;"",O170&lt;&gt;""),EDATE(O170,L170),"")</f>
        <v/>
      </c>
      <c r="R170" s="9">
        <f>IF(Q170="",IF(G170="","","Hors calendrier"),IF(TODAY()&gt;Q170+P170,"En retard","À venir"))</f>
        <v/>
      </c>
      <c r="S170" s="12" t="n"/>
      <c r="T170" s="10" t="n"/>
      <c r="U170" s="10" t="n"/>
      <c r="V170" s="12" t="n"/>
      <c r="W170" s="12" t="n"/>
      <c r="X170" s="10" t="n"/>
      <c r="Y170" s="10" t="n"/>
      <c r="Z170" s="10" t="n"/>
      <c r="AA170" s="10" t="n"/>
      <c r="AB170" s="10" t="n"/>
    </row>
    <row r="171" ht="20" customHeight="1">
      <c r="A171" s="10" t="n"/>
      <c r="B171" s="10" t="n"/>
      <c r="C171" s="10" t="n"/>
      <c r="D171" s="10" t="n"/>
      <c r="E171" s="10" t="n"/>
      <c r="F171" s="10" t="n"/>
      <c r="G171" s="10" t="n"/>
      <c r="H171" s="10" t="n"/>
      <c r="I171" s="10" t="n"/>
      <c r="J171" s="10" t="n"/>
      <c r="K171" s="10" t="n"/>
      <c r="L171" s="12" t="n"/>
      <c r="M171" s="10" t="n"/>
      <c r="N171" s="17" t="n"/>
      <c r="O171" s="11" t="n"/>
      <c r="P171" s="9">
        <f>IF(AND(M171="Mois",L171&lt;&gt;""),ROUND(L171*30*0.1,0),"")</f>
        <v/>
      </c>
      <c r="Q171" s="16">
        <f>IF(AND(M171="Mois",L171&lt;&gt;"",O171&lt;&gt;""),EDATE(O171,L171),"")</f>
        <v/>
      </c>
      <c r="R171" s="9">
        <f>IF(Q171="",IF(G171="","","Hors calendrier"),IF(TODAY()&gt;Q171+P171,"En retard","À venir"))</f>
        <v/>
      </c>
      <c r="S171" s="12" t="n"/>
      <c r="T171" s="10" t="n"/>
      <c r="U171" s="10" t="n"/>
      <c r="V171" s="12" t="n"/>
      <c r="W171" s="12" t="n"/>
      <c r="X171" s="10" t="n"/>
      <c r="Y171" s="10" t="n"/>
      <c r="Z171" s="10" t="n"/>
      <c r="AA171" s="10" t="n"/>
      <c r="AB171" s="10" t="n"/>
    </row>
    <row r="172" ht="20" customHeight="1">
      <c r="A172" s="10" t="n"/>
      <c r="B172" s="10" t="n"/>
      <c r="C172" s="10" t="n"/>
      <c r="D172" s="10" t="n"/>
      <c r="E172" s="10" t="n"/>
      <c r="F172" s="10" t="n"/>
      <c r="G172" s="10" t="n"/>
      <c r="H172" s="10" t="n"/>
      <c r="I172" s="10" t="n"/>
      <c r="J172" s="10" t="n"/>
      <c r="K172" s="10" t="n"/>
      <c r="L172" s="12" t="n"/>
      <c r="M172" s="10" t="n"/>
      <c r="N172" s="17" t="n"/>
      <c r="O172" s="11" t="n"/>
      <c r="P172" s="9">
        <f>IF(AND(M172="Mois",L172&lt;&gt;""),ROUND(L172*30*0.1,0),"")</f>
        <v/>
      </c>
      <c r="Q172" s="16">
        <f>IF(AND(M172="Mois",L172&lt;&gt;"",O172&lt;&gt;""),EDATE(O172,L172),"")</f>
        <v/>
      </c>
      <c r="R172" s="9">
        <f>IF(Q172="",IF(G172="","","Hors calendrier"),IF(TODAY()&gt;Q172+P172,"En retard","À venir"))</f>
        <v/>
      </c>
      <c r="S172" s="12" t="n"/>
      <c r="T172" s="10" t="n"/>
      <c r="U172" s="10" t="n"/>
      <c r="V172" s="12" t="n"/>
      <c r="W172" s="12" t="n"/>
      <c r="X172" s="10" t="n"/>
      <c r="Y172" s="10" t="n"/>
      <c r="Z172" s="10" t="n"/>
      <c r="AA172" s="10" t="n"/>
      <c r="AB172" s="10" t="n"/>
    </row>
    <row r="173" ht="20" customHeight="1">
      <c r="A173" s="10" t="n"/>
      <c r="B173" s="10" t="n"/>
      <c r="C173" s="10" t="n"/>
      <c r="D173" s="10" t="n"/>
      <c r="E173" s="10" t="n"/>
      <c r="F173" s="10" t="n"/>
      <c r="G173" s="10" t="n"/>
      <c r="H173" s="10" t="n"/>
      <c r="I173" s="10" t="n"/>
      <c r="J173" s="10" t="n"/>
      <c r="K173" s="10" t="n"/>
      <c r="L173" s="12" t="n"/>
      <c r="M173" s="10" t="n"/>
      <c r="N173" s="17" t="n"/>
      <c r="O173" s="11" t="n"/>
      <c r="P173" s="9">
        <f>IF(AND(M173="Mois",L173&lt;&gt;""),ROUND(L173*30*0.1,0),"")</f>
        <v/>
      </c>
      <c r="Q173" s="16">
        <f>IF(AND(M173="Mois",L173&lt;&gt;"",O173&lt;&gt;""),EDATE(O173,L173),"")</f>
        <v/>
      </c>
      <c r="R173" s="9">
        <f>IF(Q173="",IF(G173="","","Hors calendrier"),IF(TODAY()&gt;Q173+P173,"En retard","À venir"))</f>
        <v/>
      </c>
      <c r="S173" s="12" t="n"/>
      <c r="T173" s="10" t="n"/>
      <c r="U173" s="10" t="n"/>
      <c r="V173" s="12" t="n"/>
      <c r="W173" s="12" t="n"/>
      <c r="X173" s="10" t="n"/>
      <c r="Y173" s="10" t="n"/>
      <c r="Z173" s="10" t="n"/>
      <c r="AA173" s="10" t="n"/>
      <c r="AB173" s="10" t="n"/>
    </row>
    <row r="174" ht="20" customHeight="1">
      <c r="A174" s="10" t="n"/>
      <c r="B174" s="10" t="n"/>
      <c r="C174" s="10" t="n"/>
      <c r="D174" s="10" t="n"/>
      <c r="E174" s="10" t="n"/>
      <c r="F174" s="10" t="n"/>
      <c r="G174" s="10" t="n"/>
      <c r="H174" s="10" t="n"/>
      <c r="I174" s="10" t="n"/>
      <c r="J174" s="10" t="n"/>
      <c r="K174" s="10" t="n"/>
      <c r="L174" s="12" t="n"/>
      <c r="M174" s="10" t="n"/>
      <c r="N174" s="17" t="n"/>
      <c r="O174" s="11" t="n"/>
      <c r="P174" s="9">
        <f>IF(AND(M174="Mois",L174&lt;&gt;""),ROUND(L174*30*0.1,0),"")</f>
        <v/>
      </c>
      <c r="Q174" s="16">
        <f>IF(AND(M174="Mois",L174&lt;&gt;"",O174&lt;&gt;""),EDATE(O174,L174),"")</f>
        <v/>
      </c>
      <c r="R174" s="9">
        <f>IF(Q174="",IF(G174="","","Hors calendrier"),IF(TODAY()&gt;Q174+P174,"En retard","À venir"))</f>
        <v/>
      </c>
      <c r="S174" s="12" t="n"/>
      <c r="T174" s="10" t="n"/>
      <c r="U174" s="10" t="n"/>
      <c r="V174" s="12" t="n"/>
      <c r="W174" s="12" t="n"/>
      <c r="X174" s="10" t="n"/>
      <c r="Y174" s="10" t="n"/>
      <c r="Z174" s="10" t="n"/>
      <c r="AA174" s="10" t="n"/>
      <c r="AB174" s="10" t="n"/>
    </row>
    <row r="175" ht="20" customHeight="1">
      <c r="A175" s="10" t="n"/>
      <c r="B175" s="10" t="n"/>
      <c r="C175" s="10" t="n"/>
      <c r="D175" s="10" t="n"/>
      <c r="E175" s="10" t="n"/>
      <c r="F175" s="10" t="n"/>
      <c r="G175" s="10" t="n"/>
      <c r="H175" s="10" t="n"/>
      <c r="I175" s="10" t="n"/>
      <c r="J175" s="10" t="n"/>
      <c r="K175" s="10" t="n"/>
      <c r="L175" s="12" t="n"/>
      <c r="M175" s="10" t="n"/>
      <c r="N175" s="17" t="n"/>
      <c r="O175" s="11" t="n"/>
      <c r="P175" s="9">
        <f>IF(AND(M175="Mois",L175&lt;&gt;""),ROUND(L175*30*0.1,0),"")</f>
        <v/>
      </c>
      <c r="Q175" s="16">
        <f>IF(AND(M175="Mois",L175&lt;&gt;"",O175&lt;&gt;""),EDATE(O175,L175),"")</f>
        <v/>
      </c>
      <c r="R175" s="9">
        <f>IF(Q175="",IF(G175="","","Hors calendrier"),IF(TODAY()&gt;Q175+P175,"En retard","À venir"))</f>
        <v/>
      </c>
      <c r="S175" s="12" t="n"/>
      <c r="T175" s="10" t="n"/>
      <c r="U175" s="10" t="n"/>
      <c r="V175" s="12" t="n"/>
      <c r="W175" s="12" t="n"/>
      <c r="X175" s="10" t="n"/>
      <c r="Y175" s="10" t="n"/>
      <c r="Z175" s="10" t="n"/>
      <c r="AA175" s="10" t="n"/>
      <c r="AB175" s="10" t="n"/>
    </row>
    <row r="176" ht="20" customHeight="1">
      <c r="A176" s="10" t="n"/>
      <c r="B176" s="10" t="n"/>
      <c r="C176" s="10" t="n"/>
      <c r="D176" s="10" t="n"/>
      <c r="E176" s="10" t="n"/>
      <c r="F176" s="10" t="n"/>
      <c r="G176" s="10" t="n"/>
      <c r="H176" s="10" t="n"/>
      <c r="I176" s="10" t="n"/>
      <c r="J176" s="10" t="n"/>
      <c r="K176" s="10" t="n"/>
      <c r="L176" s="12" t="n"/>
      <c r="M176" s="10" t="n"/>
      <c r="N176" s="17" t="n"/>
      <c r="O176" s="11" t="n"/>
      <c r="P176" s="9">
        <f>IF(AND(M176="Mois",L176&lt;&gt;""),ROUND(L176*30*0.1,0),"")</f>
        <v/>
      </c>
      <c r="Q176" s="16">
        <f>IF(AND(M176="Mois",L176&lt;&gt;"",O176&lt;&gt;""),EDATE(O176,L176),"")</f>
        <v/>
      </c>
      <c r="R176" s="9">
        <f>IF(Q176="",IF(G176="","","Hors calendrier"),IF(TODAY()&gt;Q176+P176,"En retard","À venir"))</f>
        <v/>
      </c>
      <c r="S176" s="12" t="n"/>
      <c r="T176" s="10" t="n"/>
      <c r="U176" s="10" t="n"/>
      <c r="V176" s="12" t="n"/>
      <c r="W176" s="12" t="n"/>
      <c r="X176" s="10" t="n"/>
      <c r="Y176" s="10" t="n"/>
      <c r="Z176" s="10" t="n"/>
      <c r="AA176" s="10" t="n"/>
      <c r="AB176" s="10" t="n"/>
    </row>
    <row r="177" ht="20" customHeight="1">
      <c r="A177" s="10" t="n"/>
      <c r="B177" s="10" t="n"/>
      <c r="C177" s="10" t="n"/>
      <c r="D177" s="10" t="n"/>
      <c r="E177" s="10" t="n"/>
      <c r="F177" s="10" t="n"/>
      <c r="G177" s="10" t="n"/>
      <c r="H177" s="10" t="n"/>
      <c r="I177" s="10" t="n"/>
      <c r="J177" s="10" t="n"/>
      <c r="K177" s="10" t="n"/>
      <c r="L177" s="12" t="n"/>
      <c r="M177" s="10" t="n"/>
      <c r="N177" s="17" t="n"/>
      <c r="O177" s="11" t="n"/>
      <c r="P177" s="9">
        <f>IF(AND(M177="Mois",L177&lt;&gt;""),ROUND(L177*30*0.1,0),"")</f>
        <v/>
      </c>
      <c r="Q177" s="16">
        <f>IF(AND(M177="Mois",L177&lt;&gt;"",O177&lt;&gt;""),EDATE(O177,L177),"")</f>
        <v/>
      </c>
      <c r="R177" s="9">
        <f>IF(Q177="",IF(G177="","","Hors calendrier"),IF(TODAY()&gt;Q177+P177,"En retard","À venir"))</f>
        <v/>
      </c>
      <c r="S177" s="12" t="n"/>
      <c r="T177" s="10" t="n"/>
      <c r="U177" s="10" t="n"/>
      <c r="V177" s="12" t="n"/>
      <c r="W177" s="12" t="n"/>
      <c r="X177" s="10" t="n"/>
      <c r="Y177" s="10" t="n"/>
      <c r="Z177" s="10" t="n"/>
      <c r="AA177" s="10" t="n"/>
      <c r="AB177" s="10" t="n"/>
    </row>
    <row r="178" ht="20" customHeight="1">
      <c r="A178" s="10" t="n"/>
      <c r="B178" s="10" t="n"/>
      <c r="C178" s="10" t="n"/>
      <c r="D178" s="10" t="n"/>
      <c r="E178" s="10" t="n"/>
      <c r="F178" s="10" t="n"/>
      <c r="G178" s="10" t="n"/>
      <c r="H178" s="10" t="n"/>
      <c r="I178" s="10" t="n"/>
      <c r="J178" s="10" t="n"/>
      <c r="K178" s="10" t="n"/>
      <c r="L178" s="12" t="n"/>
      <c r="M178" s="10" t="n"/>
      <c r="N178" s="17" t="n"/>
      <c r="O178" s="11" t="n"/>
      <c r="P178" s="9">
        <f>IF(AND(M178="Mois",L178&lt;&gt;""),ROUND(L178*30*0.1,0),"")</f>
        <v/>
      </c>
      <c r="Q178" s="16">
        <f>IF(AND(M178="Mois",L178&lt;&gt;"",O178&lt;&gt;""),EDATE(O178,L178),"")</f>
        <v/>
      </c>
      <c r="R178" s="9">
        <f>IF(Q178="",IF(G178="","","Hors calendrier"),IF(TODAY()&gt;Q178+P178,"En retard","À venir"))</f>
        <v/>
      </c>
      <c r="S178" s="12" t="n"/>
      <c r="T178" s="10" t="n"/>
      <c r="U178" s="10" t="n"/>
      <c r="V178" s="12" t="n"/>
      <c r="W178" s="12" t="n"/>
      <c r="X178" s="10" t="n"/>
      <c r="Y178" s="10" t="n"/>
      <c r="Z178" s="10" t="n"/>
      <c r="AA178" s="10" t="n"/>
      <c r="AB178" s="10" t="n"/>
    </row>
    <row r="179" ht="20" customHeight="1">
      <c r="A179" s="10" t="n"/>
      <c r="B179" s="10" t="n"/>
      <c r="C179" s="10" t="n"/>
      <c r="D179" s="10" t="n"/>
      <c r="E179" s="10" t="n"/>
      <c r="F179" s="10" t="n"/>
      <c r="G179" s="10" t="n"/>
      <c r="H179" s="10" t="n"/>
      <c r="I179" s="10" t="n"/>
      <c r="J179" s="10" t="n"/>
      <c r="K179" s="10" t="n"/>
      <c r="L179" s="12" t="n"/>
      <c r="M179" s="10" t="n"/>
      <c r="N179" s="17" t="n"/>
      <c r="O179" s="11" t="n"/>
      <c r="P179" s="9">
        <f>IF(AND(M179="Mois",L179&lt;&gt;""),ROUND(L179*30*0.1,0),"")</f>
        <v/>
      </c>
      <c r="Q179" s="16">
        <f>IF(AND(M179="Mois",L179&lt;&gt;"",O179&lt;&gt;""),EDATE(O179,L179),"")</f>
        <v/>
      </c>
      <c r="R179" s="9">
        <f>IF(Q179="",IF(G179="","","Hors calendrier"),IF(TODAY()&gt;Q179+P179,"En retard","À venir"))</f>
        <v/>
      </c>
      <c r="S179" s="12" t="n"/>
      <c r="T179" s="10" t="n"/>
      <c r="U179" s="10" t="n"/>
      <c r="V179" s="12" t="n"/>
      <c r="W179" s="12" t="n"/>
      <c r="X179" s="10" t="n"/>
      <c r="Y179" s="10" t="n"/>
      <c r="Z179" s="10" t="n"/>
      <c r="AA179" s="10" t="n"/>
      <c r="AB179" s="10" t="n"/>
    </row>
    <row r="180" ht="20" customHeight="1">
      <c r="A180" s="10" t="n"/>
      <c r="B180" s="10" t="n"/>
      <c r="C180" s="10" t="n"/>
      <c r="D180" s="10" t="n"/>
      <c r="E180" s="10" t="n"/>
      <c r="F180" s="10" t="n"/>
      <c r="G180" s="10" t="n"/>
      <c r="H180" s="10" t="n"/>
      <c r="I180" s="10" t="n"/>
      <c r="J180" s="10" t="n"/>
      <c r="K180" s="10" t="n"/>
      <c r="L180" s="12" t="n"/>
      <c r="M180" s="10" t="n"/>
      <c r="N180" s="17" t="n"/>
      <c r="O180" s="11" t="n"/>
      <c r="P180" s="9">
        <f>IF(AND(M180="Mois",L180&lt;&gt;""),ROUND(L180*30*0.1,0),"")</f>
        <v/>
      </c>
      <c r="Q180" s="16">
        <f>IF(AND(M180="Mois",L180&lt;&gt;"",O180&lt;&gt;""),EDATE(O180,L180),"")</f>
        <v/>
      </c>
      <c r="R180" s="9">
        <f>IF(Q180="",IF(G180="","","Hors calendrier"),IF(TODAY()&gt;Q180+P180,"En retard","À venir"))</f>
        <v/>
      </c>
      <c r="S180" s="12" t="n"/>
      <c r="T180" s="10" t="n"/>
      <c r="U180" s="10" t="n"/>
      <c r="V180" s="12" t="n"/>
      <c r="W180" s="12" t="n"/>
      <c r="X180" s="10" t="n"/>
      <c r="Y180" s="10" t="n"/>
      <c r="Z180" s="10" t="n"/>
      <c r="AA180" s="10" t="n"/>
      <c r="AB180" s="10" t="n"/>
    </row>
    <row r="181" ht="20" customHeight="1">
      <c r="A181" s="10" t="n"/>
      <c r="B181" s="10" t="n"/>
      <c r="C181" s="10" t="n"/>
      <c r="D181" s="10" t="n"/>
      <c r="E181" s="10" t="n"/>
      <c r="F181" s="10" t="n"/>
      <c r="G181" s="10" t="n"/>
      <c r="H181" s="10" t="n"/>
      <c r="I181" s="10" t="n"/>
      <c r="J181" s="10" t="n"/>
      <c r="K181" s="10" t="n"/>
      <c r="L181" s="12" t="n"/>
      <c r="M181" s="10" t="n"/>
      <c r="N181" s="17" t="n"/>
      <c r="O181" s="11" t="n"/>
      <c r="P181" s="9">
        <f>IF(AND(M181="Mois",L181&lt;&gt;""),ROUND(L181*30*0.1,0),"")</f>
        <v/>
      </c>
      <c r="Q181" s="16">
        <f>IF(AND(M181="Mois",L181&lt;&gt;"",O181&lt;&gt;""),EDATE(O181,L181),"")</f>
        <v/>
      </c>
      <c r="R181" s="9">
        <f>IF(Q181="",IF(G181="","","Hors calendrier"),IF(TODAY()&gt;Q181+P181,"En retard","À venir"))</f>
        <v/>
      </c>
      <c r="S181" s="12" t="n"/>
      <c r="T181" s="10" t="n"/>
      <c r="U181" s="10" t="n"/>
      <c r="V181" s="12" t="n"/>
      <c r="W181" s="12" t="n"/>
      <c r="X181" s="10" t="n"/>
      <c r="Y181" s="10" t="n"/>
      <c r="Z181" s="10" t="n"/>
      <c r="AA181" s="10" t="n"/>
      <c r="AB181" s="10" t="n"/>
    </row>
    <row r="182" ht="20" customHeight="1">
      <c r="A182" s="10" t="n"/>
      <c r="B182" s="10" t="n"/>
      <c r="C182" s="10" t="n"/>
      <c r="D182" s="10" t="n"/>
      <c r="E182" s="10" t="n"/>
      <c r="F182" s="10" t="n"/>
      <c r="G182" s="10" t="n"/>
      <c r="H182" s="10" t="n"/>
      <c r="I182" s="10" t="n"/>
      <c r="J182" s="10" t="n"/>
      <c r="K182" s="10" t="n"/>
      <c r="L182" s="12" t="n"/>
      <c r="M182" s="10" t="n"/>
      <c r="N182" s="17" t="n"/>
      <c r="O182" s="11" t="n"/>
      <c r="P182" s="9">
        <f>IF(AND(M182="Mois",L182&lt;&gt;""),ROUND(L182*30*0.1,0),"")</f>
        <v/>
      </c>
      <c r="Q182" s="16">
        <f>IF(AND(M182="Mois",L182&lt;&gt;"",O182&lt;&gt;""),EDATE(O182,L182),"")</f>
        <v/>
      </c>
      <c r="R182" s="9">
        <f>IF(Q182="",IF(G182="","","Hors calendrier"),IF(TODAY()&gt;Q182+P182,"En retard","À venir"))</f>
        <v/>
      </c>
      <c r="S182" s="12" t="n"/>
      <c r="T182" s="10" t="n"/>
      <c r="U182" s="10" t="n"/>
      <c r="V182" s="12" t="n"/>
      <c r="W182" s="12" t="n"/>
      <c r="X182" s="10" t="n"/>
      <c r="Y182" s="10" t="n"/>
      <c r="Z182" s="10" t="n"/>
      <c r="AA182" s="10" t="n"/>
      <c r="AB182" s="10" t="n"/>
    </row>
    <row r="183" ht="20" customHeight="1">
      <c r="A183" s="10" t="n"/>
      <c r="B183" s="10" t="n"/>
      <c r="C183" s="10" t="n"/>
      <c r="D183" s="10" t="n"/>
      <c r="E183" s="10" t="n"/>
      <c r="F183" s="10" t="n"/>
      <c r="G183" s="10" t="n"/>
      <c r="H183" s="10" t="n"/>
      <c r="I183" s="10" t="n"/>
      <c r="J183" s="10" t="n"/>
      <c r="K183" s="10" t="n"/>
      <c r="L183" s="12" t="n"/>
      <c r="M183" s="10" t="n"/>
      <c r="N183" s="17" t="n"/>
      <c r="O183" s="11" t="n"/>
      <c r="P183" s="9">
        <f>IF(AND(M183="Mois",L183&lt;&gt;""),ROUND(L183*30*0.1,0),"")</f>
        <v/>
      </c>
      <c r="Q183" s="16">
        <f>IF(AND(M183="Mois",L183&lt;&gt;"",O183&lt;&gt;""),EDATE(O183,L183),"")</f>
        <v/>
      </c>
      <c r="R183" s="9">
        <f>IF(Q183="",IF(G183="","","Hors calendrier"),IF(TODAY()&gt;Q183+P183,"En retard","À venir"))</f>
        <v/>
      </c>
      <c r="S183" s="12" t="n"/>
      <c r="T183" s="10" t="n"/>
      <c r="U183" s="10" t="n"/>
      <c r="V183" s="12" t="n"/>
      <c r="W183" s="12" t="n"/>
      <c r="X183" s="10" t="n"/>
      <c r="Y183" s="10" t="n"/>
      <c r="Z183" s="10" t="n"/>
      <c r="AA183" s="10" t="n"/>
      <c r="AB183" s="10" t="n"/>
    </row>
    <row r="184" ht="20" customHeight="1">
      <c r="A184" s="10" t="n"/>
      <c r="B184" s="10" t="n"/>
      <c r="C184" s="10" t="n"/>
      <c r="D184" s="10" t="n"/>
      <c r="E184" s="10" t="n"/>
      <c r="F184" s="10" t="n"/>
      <c r="G184" s="10" t="n"/>
      <c r="H184" s="10" t="n"/>
      <c r="I184" s="10" t="n"/>
      <c r="J184" s="10" t="n"/>
      <c r="K184" s="10" t="n"/>
      <c r="L184" s="12" t="n"/>
      <c r="M184" s="10" t="n"/>
      <c r="N184" s="17" t="n"/>
      <c r="O184" s="11" t="n"/>
      <c r="P184" s="9">
        <f>IF(AND(M184="Mois",L184&lt;&gt;""),ROUND(L184*30*0.1,0),"")</f>
        <v/>
      </c>
      <c r="Q184" s="16">
        <f>IF(AND(M184="Mois",L184&lt;&gt;"",O184&lt;&gt;""),EDATE(O184,L184),"")</f>
        <v/>
      </c>
      <c r="R184" s="9">
        <f>IF(Q184="",IF(G184="","","Hors calendrier"),IF(TODAY()&gt;Q184+P184,"En retard","À venir"))</f>
        <v/>
      </c>
      <c r="S184" s="12" t="n"/>
      <c r="T184" s="10" t="n"/>
      <c r="U184" s="10" t="n"/>
      <c r="V184" s="12" t="n"/>
      <c r="W184" s="12" t="n"/>
      <c r="X184" s="10" t="n"/>
      <c r="Y184" s="10" t="n"/>
      <c r="Z184" s="10" t="n"/>
      <c r="AA184" s="10" t="n"/>
      <c r="AB184" s="10" t="n"/>
    </row>
    <row r="185" ht="20" customHeight="1">
      <c r="A185" s="10" t="n"/>
      <c r="B185" s="10" t="n"/>
      <c r="C185" s="10" t="n"/>
      <c r="D185" s="10" t="n"/>
      <c r="E185" s="10" t="n"/>
      <c r="F185" s="10" t="n"/>
      <c r="G185" s="10" t="n"/>
      <c r="H185" s="10" t="n"/>
      <c r="I185" s="10" t="n"/>
      <c r="J185" s="10" t="n"/>
      <c r="K185" s="10" t="n"/>
      <c r="L185" s="12" t="n"/>
      <c r="M185" s="10" t="n"/>
      <c r="N185" s="17" t="n"/>
      <c r="O185" s="11" t="n"/>
      <c r="P185" s="9">
        <f>IF(AND(M185="Mois",L185&lt;&gt;""),ROUND(L185*30*0.1,0),"")</f>
        <v/>
      </c>
      <c r="Q185" s="16">
        <f>IF(AND(M185="Mois",L185&lt;&gt;"",O185&lt;&gt;""),EDATE(O185,L185),"")</f>
        <v/>
      </c>
      <c r="R185" s="9">
        <f>IF(Q185="",IF(G185="","","Hors calendrier"),IF(TODAY()&gt;Q185+P185,"En retard","À venir"))</f>
        <v/>
      </c>
      <c r="S185" s="12" t="n"/>
      <c r="T185" s="10" t="n"/>
      <c r="U185" s="10" t="n"/>
      <c r="V185" s="12" t="n"/>
      <c r="W185" s="12" t="n"/>
      <c r="X185" s="10" t="n"/>
      <c r="Y185" s="10" t="n"/>
      <c r="Z185" s="10" t="n"/>
      <c r="AA185" s="10" t="n"/>
      <c r="AB185" s="10" t="n"/>
    </row>
    <row r="186" ht="20" customHeight="1">
      <c r="A186" s="10" t="n"/>
      <c r="B186" s="10" t="n"/>
      <c r="C186" s="10" t="n"/>
      <c r="D186" s="10" t="n"/>
      <c r="E186" s="10" t="n"/>
      <c r="F186" s="10" t="n"/>
      <c r="G186" s="10" t="n"/>
      <c r="H186" s="10" t="n"/>
      <c r="I186" s="10" t="n"/>
      <c r="J186" s="10" t="n"/>
      <c r="K186" s="10" t="n"/>
      <c r="L186" s="12" t="n"/>
      <c r="M186" s="10" t="n"/>
      <c r="N186" s="17" t="n"/>
      <c r="O186" s="11" t="n"/>
      <c r="P186" s="9">
        <f>IF(AND(M186="Mois",L186&lt;&gt;""),ROUND(L186*30*0.1,0),"")</f>
        <v/>
      </c>
      <c r="Q186" s="16">
        <f>IF(AND(M186="Mois",L186&lt;&gt;"",O186&lt;&gt;""),EDATE(O186,L186),"")</f>
        <v/>
      </c>
      <c r="R186" s="9">
        <f>IF(Q186="",IF(G186="","","Hors calendrier"),IF(TODAY()&gt;Q186+P186,"En retard","À venir"))</f>
        <v/>
      </c>
      <c r="S186" s="12" t="n"/>
      <c r="T186" s="10" t="n"/>
      <c r="U186" s="10" t="n"/>
      <c r="V186" s="12" t="n"/>
      <c r="W186" s="12" t="n"/>
      <c r="X186" s="10" t="n"/>
      <c r="Y186" s="10" t="n"/>
      <c r="Z186" s="10" t="n"/>
      <c r="AA186" s="10" t="n"/>
      <c r="AB186" s="10" t="n"/>
    </row>
    <row r="187" ht="20" customHeight="1">
      <c r="A187" s="10" t="n"/>
      <c r="B187" s="10" t="n"/>
      <c r="C187" s="10" t="n"/>
      <c r="D187" s="10" t="n"/>
      <c r="E187" s="10" t="n"/>
      <c r="F187" s="10" t="n"/>
      <c r="G187" s="10" t="n"/>
      <c r="H187" s="10" t="n"/>
      <c r="I187" s="10" t="n"/>
      <c r="J187" s="10" t="n"/>
      <c r="K187" s="10" t="n"/>
      <c r="L187" s="12" t="n"/>
      <c r="M187" s="10" t="n"/>
      <c r="N187" s="17" t="n"/>
      <c r="O187" s="11" t="n"/>
      <c r="P187" s="9">
        <f>IF(AND(M187="Mois",L187&lt;&gt;""),ROUND(L187*30*0.1,0),"")</f>
        <v/>
      </c>
      <c r="Q187" s="16">
        <f>IF(AND(M187="Mois",L187&lt;&gt;"",O187&lt;&gt;""),EDATE(O187,L187),"")</f>
        <v/>
      </c>
      <c r="R187" s="9">
        <f>IF(Q187="",IF(G187="","","Hors calendrier"),IF(TODAY()&gt;Q187+P187,"En retard","À venir"))</f>
        <v/>
      </c>
      <c r="S187" s="12" t="n"/>
      <c r="T187" s="10" t="n"/>
      <c r="U187" s="10" t="n"/>
      <c r="V187" s="12" t="n"/>
      <c r="W187" s="12" t="n"/>
      <c r="X187" s="10" t="n"/>
      <c r="Y187" s="10" t="n"/>
      <c r="Z187" s="10" t="n"/>
      <c r="AA187" s="10" t="n"/>
      <c r="AB187" s="10" t="n"/>
    </row>
    <row r="188" ht="20" customHeight="1">
      <c r="A188" s="10" t="n"/>
      <c r="B188" s="10" t="n"/>
      <c r="C188" s="10" t="n"/>
      <c r="D188" s="10" t="n"/>
      <c r="E188" s="10" t="n"/>
      <c r="F188" s="10" t="n"/>
      <c r="G188" s="10" t="n"/>
      <c r="H188" s="10" t="n"/>
      <c r="I188" s="10" t="n"/>
      <c r="J188" s="10" t="n"/>
      <c r="K188" s="10" t="n"/>
      <c r="L188" s="12" t="n"/>
      <c r="M188" s="10" t="n"/>
      <c r="N188" s="17" t="n"/>
      <c r="O188" s="11" t="n"/>
      <c r="P188" s="9">
        <f>IF(AND(M188="Mois",L188&lt;&gt;""),ROUND(L188*30*0.1,0),"")</f>
        <v/>
      </c>
      <c r="Q188" s="16">
        <f>IF(AND(M188="Mois",L188&lt;&gt;"",O188&lt;&gt;""),EDATE(O188,L188),"")</f>
        <v/>
      </c>
      <c r="R188" s="9">
        <f>IF(Q188="",IF(G188="","","Hors calendrier"),IF(TODAY()&gt;Q188+P188,"En retard","À venir"))</f>
        <v/>
      </c>
      <c r="S188" s="12" t="n"/>
      <c r="T188" s="10" t="n"/>
      <c r="U188" s="10" t="n"/>
      <c r="V188" s="12" t="n"/>
      <c r="W188" s="12" t="n"/>
      <c r="X188" s="10" t="n"/>
      <c r="Y188" s="10" t="n"/>
      <c r="Z188" s="10" t="n"/>
      <c r="AA188" s="10" t="n"/>
      <c r="AB188" s="10" t="n"/>
    </row>
    <row r="189" ht="20" customHeight="1">
      <c r="A189" s="10" t="n"/>
      <c r="B189" s="10" t="n"/>
      <c r="C189" s="10" t="n"/>
      <c r="D189" s="10" t="n"/>
      <c r="E189" s="10" t="n"/>
      <c r="F189" s="10" t="n"/>
      <c r="G189" s="10" t="n"/>
      <c r="H189" s="10" t="n"/>
      <c r="I189" s="10" t="n"/>
      <c r="J189" s="10" t="n"/>
      <c r="K189" s="10" t="n"/>
      <c r="L189" s="12" t="n"/>
      <c r="M189" s="10" t="n"/>
      <c r="N189" s="17" t="n"/>
      <c r="O189" s="11" t="n"/>
      <c r="P189" s="9">
        <f>IF(AND(M189="Mois",L189&lt;&gt;""),ROUND(L189*30*0.1,0),"")</f>
        <v/>
      </c>
      <c r="Q189" s="16">
        <f>IF(AND(M189="Mois",L189&lt;&gt;"",O189&lt;&gt;""),EDATE(O189,L189),"")</f>
        <v/>
      </c>
      <c r="R189" s="9">
        <f>IF(Q189="",IF(G189="","","Hors calendrier"),IF(TODAY()&gt;Q189+P189,"En retard","À venir"))</f>
        <v/>
      </c>
      <c r="S189" s="12" t="n"/>
      <c r="T189" s="10" t="n"/>
      <c r="U189" s="10" t="n"/>
      <c r="V189" s="12" t="n"/>
      <c r="W189" s="12" t="n"/>
      <c r="X189" s="10" t="n"/>
      <c r="Y189" s="10" t="n"/>
      <c r="Z189" s="10" t="n"/>
      <c r="AA189" s="10" t="n"/>
      <c r="AB189" s="10" t="n"/>
    </row>
    <row r="190" ht="20" customHeight="1">
      <c r="A190" s="10" t="n"/>
      <c r="B190" s="10" t="n"/>
      <c r="C190" s="10" t="n"/>
      <c r="D190" s="10" t="n"/>
      <c r="E190" s="10" t="n"/>
      <c r="F190" s="10" t="n"/>
      <c r="G190" s="10" t="n"/>
      <c r="H190" s="10" t="n"/>
      <c r="I190" s="10" t="n"/>
      <c r="J190" s="10" t="n"/>
      <c r="K190" s="10" t="n"/>
      <c r="L190" s="12" t="n"/>
      <c r="M190" s="10" t="n"/>
      <c r="N190" s="17" t="n"/>
      <c r="O190" s="11" t="n"/>
      <c r="P190" s="9">
        <f>IF(AND(M190="Mois",L190&lt;&gt;""),ROUND(L190*30*0.1,0),"")</f>
        <v/>
      </c>
      <c r="Q190" s="16">
        <f>IF(AND(M190="Mois",L190&lt;&gt;"",O190&lt;&gt;""),EDATE(O190,L190),"")</f>
        <v/>
      </c>
      <c r="R190" s="9">
        <f>IF(Q190="",IF(G190="","","Hors calendrier"),IF(TODAY()&gt;Q190+P190,"En retard","À venir"))</f>
        <v/>
      </c>
      <c r="S190" s="12" t="n"/>
      <c r="T190" s="10" t="n"/>
      <c r="U190" s="10" t="n"/>
      <c r="V190" s="12" t="n"/>
      <c r="W190" s="12" t="n"/>
      <c r="X190" s="10" t="n"/>
      <c r="Y190" s="10" t="n"/>
      <c r="Z190" s="10" t="n"/>
      <c r="AA190" s="10" t="n"/>
      <c r="AB190" s="10" t="n"/>
    </row>
    <row r="191" ht="20" customHeight="1">
      <c r="A191" s="10" t="n"/>
      <c r="B191" s="10" t="n"/>
      <c r="C191" s="10" t="n"/>
      <c r="D191" s="10" t="n"/>
      <c r="E191" s="10" t="n"/>
      <c r="F191" s="10" t="n"/>
      <c r="G191" s="10" t="n"/>
      <c r="H191" s="10" t="n"/>
      <c r="I191" s="10" t="n"/>
      <c r="J191" s="10" t="n"/>
      <c r="K191" s="10" t="n"/>
      <c r="L191" s="12" t="n"/>
      <c r="M191" s="10" t="n"/>
      <c r="N191" s="17" t="n"/>
      <c r="O191" s="11" t="n"/>
      <c r="P191" s="9">
        <f>IF(AND(M191="Mois",L191&lt;&gt;""),ROUND(L191*30*0.1,0),"")</f>
        <v/>
      </c>
      <c r="Q191" s="16">
        <f>IF(AND(M191="Mois",L191&lt;&gt;"",O191&lt;&gt;""),EDATE(O191,L191),"")</f>
        <v/>
      </c>
      <c r="R191" s="9">
        <f>IF(Q191="",IF(G191="","","Hors calendrier"),IF(TODAY()&gt;Q191+P191,"En retard","À venir"))</f>
        <v/>
      </c>
      <c r="S191" s="12" t="n"/>
      <c r="T191" s="10" t="n"/>
      <c r="U191" s="10" t="n"/>
      <c r="V191" s="12" t="n"/>
      <c r="W191" s="12" t="n"/>
      <c r="X191" s="10" t="n"/>
      <c r="Y191" s="10" t="n"/>
      <c r="Z191" s="10" t="n"/>
      <c r="AA191" s="10" t="n"/>
      <c r="AB191" s="10" t="n"/>
    </row>
    <row r="192" ht="20" customHeight="1">
      <c r="A192" s="10" t="n"/>
      <c r="B192" s="10" t="n"/>
      <c r="C192" s="10" t="n"/>
      <c r="D192" s="10" t="n"/>
      <c r="E192" s="10" t="n"/>
      <c r="F192" s="10" t="n"/>
      <c r="G192" s="10" t="n"/>
      <c r="H192" s="10" t="n"/>
      <c r="I192" s="10" t="n"/>
      <c r="J192" s="10" t="n"/>
      <c r="K192" s="10" t="n"/>
      <c r="L192" s="12" t="n"/>
      <c r="M192" s="10" t="n"/>
      <c r="N192" s="17" t="n"/>
      <c r="O192" s="11" t="n"/>
      <c r="P192" s="9">
        <f>IF(AND(M192="Mois",L192&lt;&gt;""),ROUND(L192*30*0.1,0),"")</f>
        <v/>
      </c>
      <c r="Q192" s="16">
        <f>IF(AND(M192="Mois",L192&lt;&gt;"",O192&lt;&gt;""),EDATE(O192,L192),"")</f>
        <v/>
      </c>
      <c r="R192" s="9">
        <f>IF(Q192="",IF(G192="","","Hors calendrier"),IF(TODAY()&gt;Q192+P192,"En retard","À venir"))</f>
        <v/>
      </c>
      <c r="S192" s="12" t="n"/>
      <c r="T192" s="10" t="n"/>
      <c r="U192" s="10" t="n"/>
      <c r="V192" s="12" t="n"/>
      <c r="W192" s="12" t="n"/>
      <c r="X192" s="10" t="n"/>
      <c r="Y192" s="10" t="n"/>
      <c r="Z192" s="10" t="n"/>
      <c r="AA192" s="10" t="n"/>
      <c r="AB192" s="10" t="n"/>
    </row>
    <row r="193" ht="20" customHeight="1">
      <c r="A193" s="10" t="n"/>
      <c r="B193" s="10" t="n"/>
      <c r="C193" s="10" t="n"/>
      <c r="D193" s="10" t="n"/>
      <c r="E193" s="10" t="n"/>
      <c r="F193" s="10" t="n"/>
      <c r="G193" s="10" t="n"/>
      <c r="H193" s="10" t="n"/>
      <c r="I193" s="10" t="n"/>
      <c r="J193" s="10" t="n"/>
      <c r="K193" s="10" t="n"/>
      <c r="L193" s="12" t="n"/>
      <c r="M193" s="10" t="n"/>
      <c r="N193" s="17" t="n"/>
      <c r="O193" s="11" t="n"/>
      <c r="P193" s="9">
        <f>IF(AND(M193="Mois",L193&lt;&gt;""),ROUND(L193*30*0.1,0),"")</f>
        <v/>
      </c>
      <c r="Q193" s="16">
        <f>IF(AND(M193="Mois",L193&lt;&gt;"",O193&lt;&gt;""),EDATE(O193,L193),"")</f>
        <v/>
      </c>
      <c r="R193" s="9">
        <f>IF(Q193="",IF(G193="","","Hors calendrier"),IF(TODAY()&gt;Q193+P193,"En retard","À venir"))</f>
        <v/>
      </c>
      <c r="S193" s="12" t="n"/>
      <c r="T193" s="10" t="n"/>
      <c r="U193" s="10" t="n"/>
      <c r="V193" s="12" t="n"/>
      <c r="W193" s="12" t="n"/>
      <c r="X193" s="10" t="n"/>
      <c r="Y193" s="10" t="n"/>
      <c r="Z193" s="10" t="n"/>
      <c r="AA193" s="10" t="n"/>
      <c r="AB193" s="10" t="n"/>
    </row>
    <row r="194" ht="20" customHeight="1">
      <c r="A194" s="10" t="n"/>
      <c r="B194" s="10" t="n"/>
      <c r="C194" s="10" t="n"/>
      <c r="D194" s="10" t="n"/>
      <c r="E194" s="10" t="n"/>
      <c r="F194" s="10" t="n"/>
      <c r="G194" s="10" t="n"/>
      <c r="H194" s="10" t="n"/>
      <c r="I194" s="10" t="n"/>
      <c r="J194" s="10" t="n"/>
      <c r="K194" s="10" t="n"/>
      <c r="L194" s="12" t="n"/>
      <c r="M194" s="10" t="n"/>
      <c r="N194" s="17" t="n"/>
      <c r="O194" s="11" t="n"/>
      <c r="P194" s="9">
        <f>IF(AND(M194="Mois",L194&lt;&gt;""),ROUND(L194*30*0.1,0),"")</f>
        <v/>
      </c>
      <c r="Q194" s="16">
        <f>IF(AND(M194="Mois",L194&lt;&gt;"",O194&lt;&gt;""),EDATE(O194,L194),"")</f>
        <v/>
      </c>
      <c r="R194" s="9">
        <f>IF(Q194="",IF(G194="","","Hors calendrier"),IF(TODAY()&gt;Q194+P194,"En retard","À venir"))</f>
        <v/>
      </c>
      <c r="S194" s="12" t="n"/>
      <c r="T194" s="10" t="n"/>
      <c r="U194" s="10" t="n"/>
      <c r="V194" s="12" t="n"/>
      <c r="W194" s="12" t="n"/>
      <c r="X194" s="10" t="n"/>
      <c r="Y194" s="10" t="n"/>
      <c r="Z194" s="10" t="n"/>
      <c r="AA194" s="10" t="n"/>
      <c r="AB194" s="10" t="n"/>
    </row>
    <row r="195" ht="20" customHeight="1">
      <c r="A195" s="10" t="n"/>
      <c r="B195" s="10" t="n"/>
      <c r="C195" s="10" t="n"/>
      <c r="D195" s="10" t="n"/>
      <c r="E195" s="10" t="n"/>
      <c r="F195" s="10" t="n"/>
      <c r="G195" s="10" t="n"/>
      <c r="H195" s="10" t="n"/>
      <c r="I195" s="10" t="n"/>
      <c r="J195" s="10" t="n"/>
      <c r="K195" s="10" t="n"/>
      <c r="L195" s="12" t="n"/>
      <c r="M195" s="10" t="n"/>
      <c r="N195" s="17" t="n"/>
      <c r="O195" s="11" t="n"/>
      <c r="P195" s="9">
        <f>IF(AND(M195="Mois",L195&lt;&gt;""),ROUND(L195*30*0.1,0),"")</f>
        <v/>
      </c>
      <c r="Q195" s="16">
        <f>IF(AND(M195="Mois",L195&lt;&gt;"",O195&lt;&gt;""),EDATE(O195,L195),"")</f>
        <v/>
      </c>
      <c r="R195" s="9">
        <f>IF(Q195="",IF(G195="","","Hors calendrier"),IF(TODAY()&gt;Q195+P195,"En retard","À venir"))</f>
        <v/>
      </c>
      <c r="S195" s="12" t="n"/>
      <c r="T195" s="10" t="n"/>
      <c r="U195" s="10" t="n"/>
      <c r="V195" s="12" t="n"/>
      <c r="W195" s="12" t="n"/>
      <c r="X195" s="10" t="n"/>
      <c r="Y195" s="10" t="n"/>
      <c r="Z195" s="10" t="n"/>
      <c r="AA195" s="10" t="n"/>
      <c r="AB195" s="10" t="n"/>
    </row>
    <row r="196" ht="20" customHeight="1">
      <c r="A196" s="10" t="n"/>
      <c r="B196" s="10" t="n"/>
      <c r="C196" s="10" t="n"/>
      <c r="D196" s="10" t="n"/>
      <c r="E196" s="10" t="n"/>
      <c r="F196" s="10" t="n"/>
      <c r="G196" s="10" t="n"/>
      <c r="H196" s="10" t="n"/>
      <c r="I196" s="10" t="n"/>
      <c r="J196" s="10" t="n"/>
      <c r="K196" s="10" t="n"/>
      <c r="L196" s="12" t="n"/>
      <c r="M196" s="10" t="n"/>
      <c r="N196" s="17" t="n"/>
      <c r="O196" s="11" t="n"/>
      <c r="P196" s="9">
        <f>IF(AND(M196="Mois",L196&lt;&gt;""),ROUND(L196*30*0.1,0),"")</f>
        <v/>
      </c>
      <c r="Q196" s="16">
        <f>IF(AND(M196="Mois",L196&lt;&gt;"",O196&lt;&gt;""),EDATE(O196,L196),"")</f>
        <v/>
      </c>
      <c r="R196" s="9">
        <f>IF(Q196="",IF(G196="","","Hors calendrier"),IF(TODAY()&gt;Q196+P196,"En retard","À venir"))</f>
        <v/>
      </c>
      <c r="S196" s="12" t="n"/>
      <c r="T196" s="10" t="n"/>
      <c r="U196" s="10" t="n"/>
      <c r="V196" s="12" t="n"/>
      <c r="W196" s="12" t="n"/>
      <c r="X196" s="10" t="n"/>
      <c r="Y196" s="10" t="n"/>
      <c r="Z196" s="10" t="n"/>
      <c r="AA196" s="10" t="n"/>
      <c r="AB196" s="10" t="n"/>
    </row>
    <row r="197" ht="20" customHeight="1">
      <c r="A197" s="10" t="n"/>
      <c r="B197" s="10" t="n"/>
      <c r="C197" s="10" t="n"/>
      <c r="D197" s="10" t="n"/>
      <c r="E197" s="10" t="n"/>
      <c r="F197" s="10" t="n"/>
      <c r="G197" s="10" t="n"/>
      <c r="H197" s="10" t="n"/>
      <c r="I197" s="10" t="n"/>
      <c r="J197" s="10" t="n"/>
      <c r="K197" s="10" t="n"/>
      <c r="L197" s="12" t="n"/>
      <c r="M197" s="10" t="n"/>
      <c r="N197" s="17" t="n"/>
      <c r="O197" s="11" t="n"/>
      <c r="P197" s="9">
        <f>IF(AND(M197="Mois",L197&lt;&gt;""),ROUND(L197*30*0.1,0),"")</f>
        <v/>
      </c>
      <c r="Q197" s="16">
        <f>IF(AND(M197="Mois",L197&lt;&gt;"",O197&lt;&gt;""),EDATE(O197,L197),"")</f>
        <v/>
      </c>
      <c r="R197" s="9">
        <f>IF(Q197="",IF(G197="","","Hors calendrier"),IF(TODAY()&gt;Q197+P197,"En retard","À venir"))</f>
        <v/>
      </c>
      <c r="S197" s="12" t="n"/>
      <c r="T197" s="10" t="n"/>
      <c r="U197" s="10" t="n"/>
      <c r="V197" s="12" t="n"/>
      <c r="W197" s="12" t="n"/>
      <c r="X197" s="10" t="n"/>
      <c r="Y197" s="10" t="n"/>
      <c r="Z197" s="10" t="n"/>
      <c r="AA197" s="10" t="n"/>
      <c r="AB197" s="10" t="n"/>
    </row>
    <row r="198" ht="20" customHeight="1">
      <c r="A198" s="10" t="n"/>
      <c r="B198" s="10" t="n"/>
      <c r="C198" s="10" t="n"/>
      <c r="D198" s="10" t="n"/>
      <c r="E198" s="10" t="n"/>
      <c r="F198" s="10" t="n"/>
      <c r="G198" s="10" t="n"/>
      <c r="H198" s="10" t="n"/>
      <c r="I198" s="10" t="n"/>
      <c r="J198" s="10" t="n"/>
      <c r="K198" s="10" t="n"/>
      <c r="L198" s="12" t="n"/>
      <c r="M198" s="10" t="n"/>
      <c r="N198" s="17" t="n"/>
      <c r="O198" s="11" t="n"/>
      <c r="P198" s="9">
        <f>IF(AND(M198="Mois",L198&lt;&gt;""),ROUND(L198*30*0.1,0),"")</f>
        <v/>
      </c>
      <c r="Q198" s="16">
        <f>IF(AND(M198="Mois",L198&lt;&gt;"",O198&lt;&gt;""),EDATE(O198,L198),"")</f>
        <v/>
      </c>
      <c r="R198" s="9">
        <f>IF(Q198="",IF(G198="","","Hors calendrier"),IF(TODAY()&gt;Q198+P198,"En retard","À venir"))</f>
        <v/>
      </c>
      <c r="S198" s="12" t="n"/>
      <c r="T198" s="10" t="n"/>
      <c r="U198" s="10" t="n"/>
      <c r="V198" s="12" t="n"/>
      <c r="W198" s="12" t="n"/>
      <c r="X198" s="10" t="n"/>
      <c r="Y198" s="10" t="n"/>
      <c r="Z198" s="10" t="n"/>
      <c r="AA198" s="10" t="n"/>
      <c r="AB198" s="10" t="n"/>
    </row>
    <row r="199" ht="20" customHeight="1">
      <c r="A199" s="10" t="n"/>
      <c r="B199" s="10" t="n"/>
      <c r="C199" s="10" t="n"/>
      <c r="D199" s="10" t="n"/>
      <c r="E199" s="10" t="n"/>
      <c r="F199" s="10" t="n"/>
      <c r="G199" s="10" t="n"/>
      <c r="H199" s="10" t="n"/>
      <c r="I199" s="10" t="n"/>
      <c r="J199" s="10" t="n"/>
      <c r="K199" s="10" t="n"/>
      <c r="L199" s="12" t="n"/>
      <c r="M199" s="10" t="n"/>
      <c r="N199" s="17" t="n"/>
      <c r="O199" s="11" t="n"/>
      <c r="P199" s="9">
        <f>IF(AND(M199="Mois",L199&lt;&gt;""),ROUND(L199*30*0.1,0),"")</f>
        <v/>
      </c>
      <c r="Q199" s="16">
        <f>IF(AND(M199="Mois",L199&lt;&gt;"",O199&lt;&gt;""),EDATE(O199,L199),"")</f>
        <v/>
      </c>
      <c r="R199" s="9">
        <f>IF(Q199="",IF(G199="","","Hors calendrier"),IF(TODAY()&gt;Q199+P199,"En retard","À venir"))</f>
        <v/>
      </c>
      <c r="S199" s="12" t="n"/>
      <c r="T199" s="10" t="n"/>
      <c r="U199" s="10" t="n"/>
      <c r="V199" s="12" t="n"/>
      <c r="W199" s="12" t="n"/>
      <c r="X199" s="10" t="n"/>
      <c r="Y199" s="10" t="n"/>
      <c r="Z199" s="10" t="n"/>
      <c r="AA199" s="10" t="n"/>
      <c r="AB199" s="10" t="n"/>
    </row>
    <row r="200" ht="20" customHeight="1">
      <c r="A200" s="10" t="n"/>
      <c r="B200" s="10" t="n"/>
      <c r="C200" s="10" t="n"/>
      <c r="D200" s="10" t="n"/>
      <c r="E200" s="10" t="n"/>
      <c r="F200" s="10" t="n"/>
      <c r="G200" s="10" t="n"/>
      <c r="H200" s="10" t="n"/>
      <c r="I200" s="10" t="n"/>
      <c r="J200" s="10" t="n"/>
      <c r="K200" s="10" t="n"/>
      <c r="L200" s="12" t="n"/>
      <c r="M200" s="10" t="n"/>
      <c r="N200" s="17" t="n"/>
      <c r="O200" s="11" t="n"/>
      <c r="P200" s="9">
        <f>IF(AND(M200="Mois",L200&lt;&gt;""),ROUND(L200*30*0.1,0),"")</f>
        <v/>
      </c>
      <c r="Q200" s="16">
        <f>IF(AND(M200="Mois",L200&lt;&gt;"",O200&lt;&gt;""),EDATE(O200,L200),"")</f>
        <v/>
      </c>
      <c r="R200" s="9">
        <f>IF(Q200="",IF(G200="","","Hors calendrier"),IF(TODAY()&gt;Q200+P200,"En retard","À venir"))</f>
        <v/>
      </c>
      <c r="S200" s="12" t="n"/>
      <c r="T200" s="10" t="n"/>
      <c r="U200" s="10" t="n"/>
      <c r="V200" s="12" t="n"/>
      <c r="W200" s="12" t="n"/>
      <c r="X200" s="10" t="n"/>
      <c r="Y200" s="10" t="n"/>
      <c r="Z200" s="10" t="n"/>
      <c r="AA200" s="10" t="n"/>
      <c r="AB200" s="10" t="n"/>
    </row>
    <row r="201" ht="20" customHeight="1">
      <c r="A201" s="10" t="n"/>
      <c r="B201" s="10" t="n"/>
      <c r="C201" s="10" t="n"/>
      <c r="D201" s="10" t="n"/>
      <c r="E201" s="10" t="n"/>
      <c r="F201" s="10" t="n"/>
      <c r="G201" s="10" t="n"/>
      <c r="H201" s="10" t="n"/>
      <c r="I201" s="10" t="n"/>
      <c r="J201" s="10" t="n"/>
      <c r="K201" s="10" t="n"/>
      <c r="L201" s="12" t="n"/>
      <c r="M201" s="10" t="n"/>
      <c r="N201" s="17" t="n"/>
      <c r="O201" s="11" t="n"/>
      <c r="P201" s="9">
        <f>IF(AND(M201="Mois",L201&lt;&gt;""),ROUND(L201*30*0.1,0),"")</f>
        <v/>
      </c>
      <c r="Q201" s="16">
        <f>IF(AND(M201="Mois",L201&lt;&gt;"",O201&lt;&gt;""),EDATE(O201,L201),"")</f>
        <v/>
      </c>
      <c r="R201" s="9">
        <f>IF(Q201="",IF(G201="","","Hors calendrier"),IF(TODAY()&gt;Q201+P201,"En retard","À venir"))</f>
        <v/>
      </c>
      <c r="S201" s="12" t="n"/>
      <c r="T201" s="10" t="n"/>
      <c r="U201" s="10" t="n"/>
      <c r="V201" s="12" t="n"/>
      <c r="W201" s="12" t="n"/>
      <c r="X201" s="10" t="n"/>
      <c r="Y201" s="10" t="n"/>
      <c r="Z201" s="10" t="n"/>
      <c r="AA201" s="10" t="n"/>
      <c r="AB201" s="10" t="n"/>
    </row>
    <row r="202" ht="20" customHeight="1">
      <c r="A202" s="10" t="n"/>
      <c r="B202" s="10" t="n"/>
      <c r="C202" s="10" t="n"/>
      <c r="D202" s="10" t="n"/>
      <c r="E202" s="10" t="n"/>
      <c r="F202" s="10" t="n"/>
      <c r="G202" s="10" t="n"/>
      <c r="H202" s="10" t="n"/>
      <c r="I202" s="10" t="n"/>
      <c r="J202" s="10" t="n"/>
      <c r="K202" s="10" t="n"/>
      <c r="L202" s="12" t="n"/>
      <c r="M202" s="10" t="n"/>
      <c r="N202" s="17" t="n"/>
      <c r="O202" s="11" t="n"/>
      <c r="P202" s="9">
        <f>IF(AND(M202="Mois",L202&lt;&gt;""),ROUND(L202*30*0.1,0),"")</f>
        <v/>
      </c>
      <c r="Q202" s="16">
        <f>IF(AND(M202="Mois",L202&lt;&gt;"",O202&lt;&gt;""),EDATE(O202,L202),"")</f>
        <v/>
      </c>
      <c r="R202" s="9">
        <f>IF(Q202="",IF(G202="","","Hors calendrier"),IF(TODAY()&gt;Q202+P202,"En retard","À venir"))</f>
        <v/>
      </c>
      <c r="S202" s="12" t="n"/>
      <c r="T202" s="10" t="n"/>
      <c r="U202" s="10" t="n"/>
      <c r="V202" s="12" t="n"/>
      <c r="W202" s="12" t="n"/>
      <c r="X202" s="10" t="n"/>
      <c r="Y202" s="10" t="n"/>
      <c r="Z202" s="10" t="n"/>
      <c r="AA202" s="10" t="n"/>
      <c r="AB202" s="10" t="n"/>
    </row>
    <row r="203" ht="20" customHeight="1">
      <c r="A203" s="10" t="n"/>
      <c r="B203" s="10" t="n"/>
      <c r="C203" s="10" t="n"/>
      <c r="D203" s="10" t="n"/>
      <c r="E203" s="10" t="n"/>
      <c r="F203" s="10" t="n"/>
      <c r="G203" s="10" t="n"/>
      <c r="H203" s="10" t="n"/>
      <c r="I203" s="10" t="n"/>
      <c r="J203" s="10" t="n"/>
      <c r="K203" s="10" t="n"/>
      <c r="L203" s="12" t="n"/>
      <c r="M203" s="10" t="n"/>
      <c r="N203" s="17" t="n"/>
      <c r="O203" s="11" t="n"/>
      <c r="P203" s="9">
        <f>IF(AND(M203="Mois",L203&lt;&gt;""),ROUND(L203*30*0.1,0),"")</f>
        <v/>
      </c>
      <c r="Q203" s="16">
        <f>IF(AND(M203="Mois",L203&lt;&gt;"",O203&lt;&gt;""),EDATE(O203,L203),"")</f>
        <v/>
      </c>
      <c r="R203" s="9">
        <f>IF(Q203="",IF(G203="","","Hors calendrier"),IF(TODAY()&gt;Q203+P203,"En retard","À venir"))</f>
        <v/>
      </c>
      <c r="S203" s="12" t="n"/>
      <c r="T203" s="10" t="n"/>
      <c r="U203" s="10" t="n"/>
      <c r="V203" s="12" t="n"/>
      <c r="W203" s="12" t="n"/>
      <c r="X203" s="10" t="n"/>
      <c r="Y203" s="10" t="n"/>
      <c r="Z203" s="10" t="n"/>
      <c r="AA203" s="10" t="n"/>
      <c r="AB203" s="10" t="n"/>
    </row>
    <row r="204" ht="20" customHeight="1">
      <c r="A204" s="10" t="n"/>
      <c r="B204" s="10" t="n"/>
      <c r="C204" s="10" t="n"/>
      <c r="D204" s="10" t="n"/>
      <c r="E204" s="10" t="n"/>
      <c r="F204" s="10" t="n"/>
      <c r="G204" s="10" t="n"/>
      <c r="H204" s="10" t="n"/>
      <c r="I204" s="10" t="n"/>
      <c r="J204" s="10" t="n"/>
      <c r="K204" s="10" t="n"/>
      <c r="L204" s="12" t="n"/>
      <c r="M204" s="10" t="n"/>
      <c r="N204" s="17" t="n"/>
      <c r="O204" s="11" t="n"/>
      <c r="P204" s="9">
        <f>IF(AND(M204="Mois",L204&lt;&gt;""),ROUND(L204*30*0.1,0),"")</f>
        <v/>
      </c>
      <c r="Q204" s="16">
        <f>IF(AND(M204="Mois",L204&lt;&gt;"",O204&lt;&gt;""),EDATE(O204,L204),"")</f>
        <v/>
      </c>
      <c r="R204" s="9">
        <f>IF(Q204="",IF(G204="","","Hors calendrier"),IF(TODAY()&gt;Q204+P204,"En retard","À venir"))</f>
        <v/>
      </c>
      <c r="S204" s="12" t="n"/>
      <c r="T204" s="10" t="n"/>
      <c r="U204" s="10" t="n"/>
      <c r="V204" s="12" t="n"/>
      <c r="W204" s="12" t="n"/>
      <c r="X204" s="10" t="n"/>
      <c r="Y204" s="10" t="n"/>
      <c r="Z204" s="10" t="n"/>
      <c r="AA204" s="10" t="n"/>
      <c r="AB204" s="10" t="n"/>
    </row>
    <row r="205" ht="20" customHeight="1">
      <c r="A205" s="10" t="n"/>
      <c r="B205" s="10" t="n"/>
      <c r="C205" s="10" t="n"/>
      <c r="D205" s="10" t="n"/>
      <c r="E205" s="10" t="n"/>
      <c r="F205" s="10" t="n"/>
      <c r="G205" s="10" t="n"/>
      <c r="H205" s="10" t="n"/>
      <c r="I205" s="10" t="n"/>
      <c r="J205" s="10" t="n"/>
      <c r="K205" s="10" t="n"/>
      <c r="L205" s="12" t="n"/>
      <c r="M205" s="10" t="n"/>
      <c r="N205" s="17" t="n"/>
      <c r="O205" s="11" t="n"/>
      <c r="P205" s="9">
        <f>IF(AND(M205="Mois",L205&lt;&gt;""),ROUND(L205*30*0.1,0),"")</f>
        <v/>
      </c>
      <c r="Q205" s="16">
        <f>IF(AND(M205="Mois",L205&lt;&gt;"",O205&lt;&gt;""),EDATE(O205,L205),"")</f>
        <v/>
      </c>
      <c r="R205" s="9">
        <f>IF(Q205="",IF(G205="","","Hors calendrier"),IF(TODAY()&gt;Q205+P205,"En retard","À venir"))</f>
        <v/>
      </c>
      <c r="S205" s="12" t="n"/>
      <c r="T205" s="10" t="n"/>
      <c r="U205" s="10" t="n"/>
      <c r="V205" s="12" t="n"/>
      <c r="W205" s="12" t="n"/>
      <c r="X205" s="10" t="n"/>
      <c r="Y205" s="10" t="n"/>
      <c r="Z205" s="10" t="n"/>
      <c r="AA205" s="10" t="n"/>
      <c r="AB205" s="10" t="n"/>
    </row>
    <row r="206" ht="20" customHeight="1">
      <c r="A206" s="10" t="n"/>
      <c r="B206" s="10" t="n"/>
      <c r="C206" s="10" t="n"/>
      <c r="D206" s="10" t="n"/>
      <c r="E206" s="10" t="n"/>
      <c r="F206" s="10" t="n"/>
      <c r="G206" s="10" t="n"/>
      <c r="H206" s="10" t="n"/>
      <c r="I206" s="10" t="n"/>
      <c r="J206" s="10" t="n"/>
      <c r="K206" s="10" t="n"/>
      <c r="L206" s="12" t="n"/>
      <c r="M206" s="10" t="n"/>
      <c r="N206" s="17" t="n"/>
      <c r="O206" s="11" t="n"/>
      <c r="P206" s="9">
        <f>IF(AND(M206="Mois",L206&lt;&gt;""),ROUND(L206*30*0.1,0),"")</f>
        <v/>
      </c>
      <c r="Q206" s="16">
        <f>IF(AND(M206="Mois",L206&lt;&gt;"",O206&lt;&gt;""),EDATE(O206,L206),"")</f>
        <v/>
      </c>
      <c r="R206" s="9">
        <f>IF(Q206="",IF(G206="","","Hors calendrier"),IF(TODAY()&gt;Q206+P206,"En retard","À venir"))</f>
        <v/>
      </c>
      <c r="S206" s="12" t="n"/>
      <c r="T206" s="10" t="n"/>
      <c r="U206" s="10" t="n"/>
      <c r="V206" s="12" t="n"/>
      <c r="W206" s="12" t="n"/>
      <c r="X206" s="10" t="n"/>
      <c r="Y206" s="10" t="n"/>
      <c r="Z206" s="10" t="n"/>
      <c r="AA206" s="10" t="n"/>
      <c r="AB206" s="10" t="n"/>
    </row>
    <row r="207" ht="20" customHeight="1">
      <c r="A207" s="10" t="n"/>
      <c r="B207" s="10" t="n"/>
      <c r="C207" s="10" t="n"/>
      <c r="D207" s="10" t="n"/>
      <c r="E207" s="10" t="n"/>
      <c r="F207" s="10" t="n"/>
      <c r="G207" s="10" t="n"/>
      <c r="H207" s="10" t="n"/>
      <c r="I207" s="10" t="n"/>
      <c r="J207" s="10" t="n"/>
      <c r="K207" s="10" t="n"/>
      <c r="L207" s="12" t="n"/>
      <c r="M207" s="10" t="n"/>
      <c r="N207" s="17" t="n"/>
      <c r="O207" s="11" t="n"/>
      <c r="P207" s="9">
        <f>IF(AND(M207="Mois",L207&lt;&gt;""),ROUND(L207*30*0.1,0),"")</f>
        <v/>
      </c>
      <c r="Q207" s="16">
        <f>IF(AND(M207="Mois",L207&lt;&gt;"",O207&lt;&gt;""),EDATE(O207,L207),"")</f>
        <v/>
      </c>
      <c r="R207" s="9">
        <f>IF(Q207="",IF(G207="","","Hors calendrier"),IF(TODAY()&gt;Q207+P207,"En retard","À venir"))</f>
        <v/>
      </c>
      <c r="S207" s="12" t="n"/>
      <c r="T207" s="10" t="n"/>
      <c r="U207" s="10" t="n"/>
      <c r="V207" s="12" t="n"/>
      <c r="W207" s="12" t="n"/>
      <c r="X207" s="10" t="n"/>
      <c r="Y207" s="10" t="n"/>
      <c r="Z207" s="10" t="n"/>
      <c r="AA207" s="10" t="n"/>
      <c r="AB207" s="10" t="n"/>
    </row>
    <row r="208" ht="20" customHeight="1">
      <c r="A208" s="10" t="n"/>
      <c r="B208" s="10" t="n"/>
      <c r="C208" s="10" t="n"/>
      <c r="D208" s="10" t="n"/>
      <c r="E208" s="10" t="n"/>
      <c r="F208" s="10" t="n"/>
      <c r="G208" s="10" t="n"/>
      <c r="H208" s="10" t="n"/>
      <c r="I208" s="10" t="n"/>
      <c r="J208" s="10" t="n"/>
      <c r="K208" s="10" t="n"/>
      <c r="L208" s="12" t="n"/>
      <c r="M208" s="10" t="n"/>
      <c r="N208" s="17" t="n"/>
      <c r="O208" s="11" t="n"/>
      <c r="P208" s="9">
        <f>IF(AND(M208="Mois",L208&lt;&gt;""),ROUND(L208*30*0.1,0),"")</f>
        <v/>
      </c>
      <c r="Q208" s="16">
        <f>IF(AND(M208="Mois",L208&lt;&gt;"",O208&lt;&gt;""),EDATE(O208,L208),"")</f>
        <v/>
      </c>
      <c r="R208" s="9">
        <f>IF(Q208="",IF(G208="","","Hors calendrier"),IF(TODAY()&gt;Q208+P208,"En retard","À venir"))</f>
        <v/>
      </c>
      <c r="S208" s="12" t="n"/>
      <c r="T208" s="10" t="n"/>
      <c r="U208" s="10" t="n"/>
      <c r="V208" s="12" t="n"/>
      <c r="W208" s="12" t="n"/>
      <c r="X208" s="10" t="n"/>
      <c r="Y208" s="10" t="n"/>
      <c r="Z208" s="10" t="n"/>
      <c r="AA208" s="10" t="n"/>
      <c r="AB208" s="10" t="n"/>
    </row>
    <row r="209" ht="20" customHeight="1">
      <c r="A209" s="10" t="n"/>
      <c r="B209" s="10" t="n"/>
      <c r="C209" s="10" t="n"/>
      <c r="D209" s="10" t="n"/>
      <c r="E209" s="10" t="n"/>
      <c r="F209" s="10" t="n"/>
      <c r="G209" s="10" t="n"/>
      <c r="H209" s="10" t="n"/>
      <c r="I209" s="10" t="n"/>
      <c r="J209" s="10" t="n"/>
      <c r="K209" s="10" t="n"/>
      <c r="L209" s="12" t="n"/>
      <c r="M209" s="10" t="n"/>
      <c r="N209" s="17" t="n"/>
      <c r="O209" s="11" t="n"/>
      <c r="P209" s="9">
        <f>IF(AND(M209="Mois",L209&lt;&gt;""),ROUND(L209*30*0.1,0),"")</f>
        <v/>
      </c>
      <c r="Q209" s="16">
        <f>IF(AND(M209="Mois",L209&lt;&gt;"",O209&lt;&gt;""),EDATE(O209,L209),"")</f>
        <v/>
      </c>
      <c r="R209" s="9">
        <f>IF(Q209="",IF(G209="","","Hors calendrier"),IF(TODAY()&gt;Q209+P209,"En retard","À venir"))</f>
        <v/>
      </c>
      <c r="S209" s="12" t="n"/>
      <c r="T209" s="10" t="n"/>
      <c r="U209" s="10" t="n"/>
      <c r="V209" s="12" t="n"/>
      <c r="W209" s="12" t="n"/>
      <c r="X209" s="10" t="n"/>
      <c r="Y209" s="10" t="n"/>
      <c r="Z209" s="10" t="n"/>
      <c r="AA209" s="10" t="n"/>
      <c r="AB209" s="10" t="n"/>
    </row>
    <row r="210" ht="20" customHeight="1">
      <c r="A210" s="10" t="n"/>
      <c r="B210" s="10" t="n"/>
      <c r="C210" s="10" t="n"/>
      <c r="D210" s="10" t="n"/>
      <c r="E210" s="10" t="n"/>
      <c r="F210" s="10" t="n"/>
      <c r="G210" s="10" t="n"/>
      <c r="H210" s="10" t="n"/>
      <c r="I210" s="10" t="n"/>
      <c r="J210" s="10" t="n"/>
      <c r="K210" s="10" t="n"/>
      <c r="L210" s="12" t="n"/>
      <c r="M210" s="10" t="n"/>
      <c r="N210" s="17" t="n"/>
      <c r="O210" s="11" t="n"/>
      <c r="P210" s="9">
        <f>IF(AND(M210="Mois",L210&lt;&gt;""),ROUND(L210*30*0.1,0),"")</f>
        <v/>
      </c>
      <c r="Q210" s="16">
        <f>IF(AND(M210="Mois",L210&lt;&gt;"",O210&lt;&gt;""),EDATE(O210,L210),"")</f>
        <v/>
      </c>
      <c r="R210" s="9">
        <f>IF(Q210="",IF(G210="","","Hors calendrier"),IF(TODAY()&gt;Q210+P210,"En retard","À venir"))</f>
        <v/>
      </c>
      <c r="S210" s="12" t="n"/>
      <c r="T210" s="10" t="n"/>
      <c r="U210" s="10" t="n"/>
      <c r="V210" s="12" t="n"/>
      <c r="W210" s="12" t="n"/>
      <c r="X210" s="10" t="n"/>
      <c r="Y210" s="10" t="n"/>
      <c r="Z210" s="10" t="n"/>
      <c r="AA210" s="10" t="n"/>
      <c r="AB210" s="10" t="n"/>
    </row>
    <row r="211" ht="20" customHeight="1">
      <c r="A211" s="10" t="n"/>
      <c r="B211" s="10" t="n"/>
      <c r="C211" s="10" t="n"/>
      <c r="D211" s="10" t="n"/>
      <c r="E211" s="10" t="n"/>
      <c r="F211" s="10" t="n"/>
      <c r="G211" s="10" t="n"/>
      <c r="H211" s="10" t="n"/>
      <c r="I211" s="10" t="n"/>
      <c r="J211" s="10" t="n"/>
      <c r="K211" s="10" t="n"/>
      <c r="L211" s="12" t="n"/>
      <c r="M211" s="10" t="n"/>
      <c r="N211" s="17" t="n"/>
      <c r="O211" s="11" t="n"/>
      <c r="P211" s="9">
        <f>IF(AND(M211="Mois",L211&lt;&gt;""),ROUND(L211*30*0.1,0),"")</f>
        <v/>
      </c>
      <c r="Q211" s="16">
        <f>IF(AND(M211="Mois",L211&lt;&gt;"",O211&lt;&gt;""),EDATE(O211,L211),"")</f>
        <v/>
      </c>
      <c r="R211" s="9">
        <f>IF(Q211="",IF(G211="","","Hors calendrier"),IF(TODAY()&gt;Q211+P211,"En retard","À venir"))</f>
        <v/>
      </c>
      <c r="S211" s="12" t="n"/>
      <c r="T211" s="10" t="n"/>
      <c r="U211" s="10" t="n"/>
      <c r="V211" s="12" t="n"/>
      <c r="W211" s="12" t="n"/>
      <c r="X211" s="10" t="n"/>
      <c r="Y211" s="10" t="n"/>
      <c r="Z211" s="10" t="n"/>
      <c r="AA211" s="10" t="n"/>
      <c r="AB211" s="10" t="n"/>
    </row>
    <row r="212" ht="20" customHeight="1">
      <c r="A212" s="10" t="n"/>
      <c r="B212" s="10" t="n"/>
      <c r="C212" s="10" t="n"/>
      <c r="D212" s="10" t="n"/>
      <c r="E212" s="10" t="n"/>
      <c r="F212" s="10" t="n"/>
      <c r="G212" s="10" t="n"/>
      <c r="H212" s="10" t="n"/>
      <c r="I212" s="10" t="n"/>
      <c r="J212" s="10" t="n"/>
      <c r="K212" s="10" t="n"/>
      <c r="L212" s="12" t="n"/>
      <c r="M212" s="10" t="n"/>
      <c r="N212" s="17" t="n"/>
      <c r="O212" s="11" t="n"/>
      <c r="P212" s="9">
        <f>IF(AND(M212="Mois",L212&lt;&gt;""),ROUND(L212*30*0.1,0),"")</f>
        <v/>
      </c>
      <c r="Q212" s="16">
        <f>IF(AND(M212="Mois",L212&lt;&gt;"",O212&lt;&gt;""),EDATE(O212,L212),"")</f>
        <v/>
      </c>
      <c r="R212" s="9">
        <f>IF(Q212="",IF(G212="","","Hors calendrier"),IF(TODAY()&gt;Q212+P212,"En retard","À venir"))</f>
        <v/>
      </c>
      <c r="S212" s="12" t="n"/>
      <c r="T212" s="10" t="n"/>
      <c r="U212" s="10" t="n"/>
      <c r="V212" s="12" t="n"/>
      <c r="W212" s="12" t="n"/>
      <c r="X212" s="10" t="n"/>
      <c r="Y212" s="10" t="n"/>
      <c r="Z212" s="10" t="n"/>
      <c r="AA212" s="10" t="n"/>
      <c r="AB212" s="10" t="n"/>
    </row>
    <row r="213" ht="20" customHeight="1">
      <c r="A213" s="10" t="n"/>
      <c r="B213" s="10" t="n"/>
      <c r="C213" s="10" t="n"/>
      <c r="D213" s="10" t="n"/>
      <c r="E213" s="10" t="n"/>
      <c r="F213" s="10" t="n"/>
      <c r="G213" s="10" t="n"/>
      <c r="H213" s="10" t="n"/>
      <c r="I213" s="10" t="n"/>
      <c r="J213" s="10" t="n"/>
      <c r="K213" s="10" t="n"/>
      <c r="L213" s="12" t="n"/>
      <c r="M213" s="10" t="n"/>
      <c r="N213" s="17" t="n"/>
      <c r="O213" s="11" t="n"/>
      <c r="P213" s="9">
        <f>IF(AND(M213="Mois",L213&lt;&gt;""),ROUND(L213*30*0.1,0),"")</f>
        <v/>
      </c>
      <c r="Q213" s="16">
        <f>IF(AND(M213="Mois",L213&lt;&gt;"",O213&lt;&gt;""),EDATE(O213,L213),"")</f>
        <v/>
      </c>
      <c r="R213" s="9">
        <f>IF(Q213="",IF(G213="","","Hors calendrier"),IF(TODAY()&gt;Q213+P213,"En retard","À venir"))</f>
        <v/>
      </c>
      <c r="S213" s="12" t="n"/>
      <c r="T213" s="10" t="n"/>
      <c r="U213" s="10" t="n"/>
      <c r="V213" s="12" t="n"/>
      <c r="W213" s="12" t="n"/>
      <c r="X213" s="10" t="n"/>
      <c r="Y213" s="10" t="n"/>
      <c r="Z213" s="10" t="n"/>
      <c r="AA213" s="10" t="n"/>
      <c r="AB213" s="10" t="n"/>
    </row>
    <row r="214" ht="20" customHeight="1">
      <c r="A214" s="10" t="n"/>
      <c r="B214" s="10" t="n"/>
      <c r="C214" s="10" t="n"/>
      <c r="D214" s="10" t="n"/>
      <c r="E214" s="10" t="n"/>
      <c r="F214" s="10" t="n"/>
      <c r="G214" s="10" t="n"/>
      <c r="H214" s="10" t="n"/>
      <c r="I214" s="10" t="n"/>
      <c r="J214" s="10" t="n"/>
      <c r="K214" s="10" t="n"/>
      <c r="L214" s="12" t="n"/>
      <c r="M214" s="10" t="n"/>
      <c r="N214" s="17" t="n"/>
      <c r="O214" s="11" t="n"/>
      <c r="P214" s="9">
        <f>IF(AND(M214="Mois",L214&lt;&gt;""),ROUND(L214*30*0.1,0),"")</f>
        <v/>
      </c>
      <c r="Q214" s="16">
        <f>IF(AND(M214="Mois",L214&lt;&gt;"",O214&lt;&gt;""),EDATE(O214,L214),"")</f>
        <v/>
      </c>
      <c r="R214" s="9">
        <f>IF(Q214="",IF(G214="","","Hors calendrier"),IF(TODAY()&gt;Q214+P214,"En retard","À venir"))</f>
        <v/>
      </c>
      <c r="S214" s="12" t="n"/>
      <c r="T214" s="10" t="n"/>
      <c r="U214" s="10" t="n"/>
      <c r="V214" s="12" t="n"/>
      <c r="W214" s="12" t="n"/>
      <c r="X214" s="10" t="n"/>
      <c r="Y214" s="10" t="n"/>
      <c r="Z214" s="10" t="n"/>
      <c r="AA214" s="10" t="n"/>
      <c r="AB214" s="10" t="n"/>
    </row>
    <row r="215" ht="20" customHeight="1">
      <c r="A215" s="10" t="n"/>
      <c r="B215" s="10" t="n"/>
      <c r="C215" s="10" t="n"/>
      <c r="D215" s="10" t="n"/>
      <c r="E215" s="10" t="n"/>
      <c r="F215" s="10" t="n"/>
      <c r="G215" s="10" t="n"/>
      <c r="H215" s="10" t="n"/>
      <c r="I215" s="10" t="n"/>
      <c r="J215" s="10" t="n"/>
      <c r="K215" s="10" t="n"/>
      <c r="L215" s="12" t="n"/>
      <c r="M215" s="10" t="n"/>
      <c r="N215" s="17" t="n"/>
      <c r="O215" s="11" t="n"/>
      <c r="P215" s="9">
        <f>IF(AND(M215="Mois",L215&lt;&gt;""),ROUND(L215*30*0.1,0),"")</f>
        <v/>
      </c>
      <c r="Q215" s="16">
        <f>IF(AND(M215="Mois",L215&lt;&gt;"",O215&lt;&gt;""),EDATE(O215,L215),"")</f>
        <v/>
      </c>
      <c r="R215" s="9">
        <f>IF(Q215="",IF(G215="","","Hors calendrier"),IF(TODAY()&gt;Q215+P215,"En retard","À venir"))</f>
        <v/>
      </c>
      <c r="S215" s="12" t="n"/>
      <c r="T215" s="10" t="n"/>
      <c r="U215" s="10" t="n"/>
      <c r="V215" s="12" t="n"/>
      <c r="W215" s="12" t="n"/>
      <c r="X215" s="10" t="n"/>
      <c r="Y215" s="10" t="n"/>
      <c r="Z215" s="10" t="n"/>
      <c r="AA215" s="10" t="n"/>
      <c r="AB215" s="10" t="n"/>
    </row>
    <row r="216" ht="20" customHeight="1">
      <c r="A216" s="10" t="n"/>
      <c r="B216" s="10" t="n"/>
      <c r="C216" s="10" t="n"/>
      <c r="D216" s="10" t="n"/>
      <c r="E216" s="10" t="n"/>
      <c r="F216" s="10" t="n"/>
      <c r="G216" s="10" t="n"/>
      <c r="H216" s="10" t="n"/>
      <c r="I216" s="10" t="n"/>
      <c r="J216" s="10" t="n"/>
      <c r="K216" s="10" t="n"/>
      <c r="L216" s="12" t="n"/>
      <c r="M216" s="10" t="n"/>
      <c r="N216" s="17" t="n"/>
      <c r="O216" s="11" t="n"/>
      <c r="P216" s="9">
        <f>IF(AND(M216="Mois",L216&lt;&gt;""),ROUND(L216*30*0.1,0),"")</f>
        <v/>
      </c>
      <c r="Q216" s="16">
        <f>IF(AND(M216="Mois",L216&lt;&gt;"",O216&lt;&gt;""),EDATE(O216,L216),"")</f>
        <v/>
      </c>
      <c r="R216" s="9">
        <f>IF(Q216="",IF(G216="","","Hors calendrier"),IF(TODAY()&gt;Q216+P216,"En retard","À venir"))</f>
        <v/>
      </c>
      <c r="S216" s="12" t="n"/>
      <c r="T216" s="10" t="n"/>
      <c r="U216" s="10" t="n"/>
      <c r="V216" s="12" t="n"/>
      <c r="W216" s="12" t="n"/>
      <c r="X216" s="10" t="n"/>
      <c r="Y216" s="10" t="n"/>
      <c r="Z216" s="10" t="n"/>
      <c r="AA216" s="10" t="n"/>
      <c r="AB216" s="10" t="n"/>
    </row>
    <row r="217" ht="20" customHeight="1">
      <c r="A217" s="10" t="n"/>
      <c r="B217" s="10" t="n"/>
      <c r="C217" s="10" t="n"/>
      <c r="D217" s="10" t="n"/>
      <c r="E217" s="10" t="n"/>
      <c r="F217" s="10" t="n"/>
      <c r="G217" s="10" t="n"/>
      <c r="H217" s="10" t="n"/>
      <c r="I217" s="10" t="n"/>
      <c r="J217" s="10" t="n"/>
      <c r="K217" s="10" t="n"/>
      <c r="L217" s="12" t="n"/>
      <c r="M217" s="10" t="n"/>
      <c r="N217" s="17" t="n"/>
      <c r="O217" s="11" t="n"/>
      <c r="P217" s="9">
        <f>IF(AND(M217="Mois",L217&lt;&gt;""),ROUND(L217*30*0.1,0),"")</f>
        <v/>
      </c>
      <c r="Q217" s="16">
        <f>IF(AND(M217="Mois",L217&lt;&gt;"",O217&lt;&gt;""),EDATE(O217,L217),"")</f>
        <v/>
      </c>
      <c r="R217" s="9">
        <f>IF(Q217="",IF(G217="","","Hors calendrier"),IF(TODAY()&gt;Q217+P217,"En retard","À venir"))</f>
        <v/>
      </c>
      <c r="S217" s="12" t="n"/>
      <c r="T217" s="10" t="n"/>
      <c r="U217" s="10" t="n"/>
      <c r="V217" s="12" t="n"/>
      <c r="W217" s="12" t="n"/>
      <c r="X217" s="10" t="n"/>
      <c r="Y217" s="10" t="n"/>
      <c r="Z217" s="10" t="n"/>
      <c r="AA217" s="10" t="n"/>
      <c r="AB217" s="10" t="n"/>
    </row>
    <row r="218" ht="20" customHeight="1">
      <c r="A218" s="10" t="n"/>
      <c r="B218" s="10" t="n"/>
      <c r="C218" s="10" t="n"/>
      <c r="D218" s="10" t="n"/>
      <c r="E218" s="10" t="n"/>
      <c r="F218" s="10" t="n"/>
      <c r="G218" s="10" t="n"/>
      <c r="H218" s="10" t="n"/>
      <c r="I218" s="10" t="n"/>
      <c r="J218" s="10" t="n"/>
      <c r="K218" s="10" t="n"/>
      <c r="L218" s="12" t="n"/>
      <c r="M218" s="10" t="n"/>
      <c r="N218" s="17" t="n"/>
      <c r="O218" s="11" t="n"/>
      <c r="P218" s="9">
        <f>IF(AND(M218="Mois",L218&lt;&gt;""),ROUND(L218*30*0.1,0),"")</f>
        <v/>
      </c>
      <c r="Q218" s="16">
        <f>IF(AND(M218="Mois",L218&lt;&gt;"",O218&lt;&gt;""),EDATE(O218,L218),"")</f>
        <v/>
      </c>
      <c r="R218" s="9">
        <f>IF(Q218="",IF(G218="","","Hors calendrier"),IF(TODAY()&gt;Q218+P218,"En retard","À venir"))</f>
        <v/>
      </c>
      <c r="S218" s="12" t="n"/>
      <c r="T218" s="10" t="n"/>
      <c r="U218" s="10" t="n"/>
      <c r="V218" s="12" t="n"/>
      <c r="W218" s="12" t="n"/>
      <c r="X218" s="10" t="n"/>
      <c r="Y218" s="10" t="n"/>
      <c r="Z218" s="10" t="n"/>
      <c r="AA218" s="10" t="n"/>
      <c r="AB218" s="10" t="n"/>
    </row>
    <row r="219" ht="20" customHeight="1">
      <c r="A219" s="10" t="n"/>
      <c r="B219" s="10" t="n"/>
      <c r="C219" s="10" t="n"/>
      <c r="D219" s="10" t="n"/>
      <c r="E219" s="10" t="n"/>
      <c r="F219" s="10" t="n"/>
      <c r="G219" s="10" t="n"/>
      <c r="H219" s="10" t="n"/>
      <c r="I219" s="10" t="n"/>
      <c r="J219" s="10" t="n"/>
      <c r="K219" s="10" t="n"/>
      <c r="L219" s="12" t="n"/>
      <c r="M219" s="10" t="n"/>
      <c r="N219" s="17" t="n"/>
      <c r="O219" s="11" t="n"/>
      <c r="P219" s="9">
        <f>IF(AND(M219="Mois",L219&lt;&gt;""),ROUND(L219*30*0.1,0),"")</f>
        <v/>
      </c>
      <c r="Q219" s="16">
        <f>IF(AND(M219="Mois",L219&lt;&gt;"",O219&lt;&gt;""),EDATE(O219,L219),"")</f>
        <v/>
      </c>
      <c r="R219" s="9">
        <f>IF(Q219="",IF(G219="","","Hors calendrier"),IF(TODAY()&gt;Q219+P219,"En retard","À venir"))</f>
        <v/>
      </c>
      <c r="S219" s="12" t="n"/>
      <c r="T219" s="10" t="n"/>
      <c r="U219" s="10" t="n"/>
      <c r="V219" s="12" t="n"/>
      <c r="W219" s="12" t="n"/>
      <c r="X219" s="10" t="n"/>
      <c r="Y219" s="10" t="n"/>
      <c r="Z219" s="10" t="n"/>
      <c r="AA219" s="10" t="n"/>
      <c r="AB219" s="10" t="n"/>
    </row>
    <row r="220" ht="20" customHeight="1">
      <c r="A220" s="10" t="n"/>
      <c r="B220" s="10" t="n"/>
      <c r="C220" s="10" t="n"/>
      <c r="D220" s="10" t="n"/>
      <c r="E220" s="10" t="n"/>
      <c r="F220" s="10" t="n"/>
      <c r="G220" s="10" t="n"/>
      <c r="H220" s="10" t="n"/>
      <c r="I220" s="10" t="n"/>
      <c r="J220" s="10" t="n"/>
      <c r="K220" s="10" t="n"/>
      <c r="L220" s="12" t="n"/>
      <c r="M220" s="10" t="n"/>
      <c r="N220" s="17" t="n"/>
      <c r="O220" s="11" t="n"/>
      <c r="P220" s="9">
        <f>IF(AND(M220="Mois",L220&lt;&gt;""),ROUND(L220*30*0.1,0),"")</f>
        <v/>
      </c>
      <c r="Q220" s="16">
        <f>IF(AND(M220="Mois",L220&lt;&gt;"",O220&lt;&gt;""),EDATE(O220,L220),"")</f>
        <v/>
      </c>
      <c r="R220" s="9">
        <f>IF(Q220="",IF(G220="","","Hors calendrier"),IF(TODAY()&gt;Q220+P220,"En retard","À venir"))</f>
        <v/>
      </c>
      <c r="S220" s="12" t="n"/>
      <c r="T220" s="10" t="n"/>
      <c r="U220" s="10" t="n"/>
      <c r="V220" s="12" t="n"/>
      <c r="W220" s="12" t="n"/>
      <c r="X220" s="10" t="n"/>
      <c r="Y220" s="10" t="n"/>
      <c r="Z220" s="10" t="n"/>
      <c r="AA220" s="10" t="n"/>
      <c r="AB220" s="10" t="n"/>
    </row>
    <row r="221" ht="20" customHeight="1">
      <c r="A221" s="10" t="n"/>
      <c r="B221" s="10" t="n"/>
      <c r="C221" s="10" t="n"/>
      <c r="D221" s="10" t="n"/>
      <c r="E221" s="10" t="n"/>
      <c r="F221" s="10" t="n"/>
      <c r="G221" s="10" t="n"/>
      <c r="H221" s="10" t="n"/>
      <c r="I221" s="10" t="n"/>
      <c r="J221" s="10" t="n"/>
      <c r="K221" s="10" t="n"/>
      <c r="L221" s="12" t="n"/>
      <c r="M221" s="10" t="n"/>
      <c r="N221" s="17" t="n"/>
      <c r="O221" s="11" t="n"/>
      <c r="P221" s="9">
        <f>IF(AND(M221="Mois",L221&lt;&gt;""),ROUND(L221*30*0.1,0),"")</f>
        <v/>
      </c>
      <c r="Q221" s="16">
        <f>IF(AND(M221="Mois",L221&lt;&gt;"",O221&lt;&gt;""),EDATE(O221,L221),"")</f>
        <v/>
      </c>
      <c r="R221" s="9">
        <f>IF(Q221="",IF(G221="","","Hors calendrier"),IF(TODAY()&gt;Q221+P221,"En retard","À venir"))</f>
        <v/>
      </c>
      <c r="S221" s="12" t="n"/>
      <c r="T221" s="10" t="n"/>
      <c r="U221" s="10" t="n"/>
      <c r="V221" s="12" t="n"/>
      <c r="W221" s="12" t="n"/>
      <c r="X221" s="10" t="n"/>
      <c r="Y221" s="10" t="n"/>
      <c r="Z221" s="10" t="n"/>
      <c r="AA221" s="10" t="n"/>
      <c r="AB221" s="10" t="n"/>
    </row>
    <row r="222" ht="20" customHeight="1">
      <c r="A222" s="10" t="n"/>
      <c r="B222" s="10" t="n"/>
      <c r="C222" s="10" t="n"/>
      <c r="D222" s="10" t="n"/>
      <c r="E222" s="10" t="n"/>
      <c r="F222" s="10" t="n"/>
      <c r="G222" s="10" t="n"/>
      <c r="H222" s="10" t="n"/>
      <c r="I222" s="10" t="n"/>
      <c r="J222" s="10" t="n"/>
      <c r="K222" s="10" t="n"/>
      <c r="L222" s="12" t="n"/>
      <c r="M222" s="10" t="n"/>
      <c r="N222" s="17" t="n"/>
      <c r="O222" s="11" t="n"/>
      <c r="P222" s="9">
        <f>IF(AND(M222="Mois",L222&lt;&gt;""),ROUND(L222*30*0.1,0),"")</f>
        <v/>
      </c>
      <c r="Q222" s="16">
        <f>IF(AND(M222="Mois",L222&lt;&gt;"",O222&lt;&gt;""),EDATE(O222,L222),"")</f>
        <v/>
      </c>
      <c r="R222" s="9">
        <f>IF(Q222="",IF(G222="","","Hors calendrier"),IF(TODAY()&gt;Q222+P222,"En retard","À venir"))</f>
        <v/>
      </c>
      <c r="S222" s="12" t="n"/>
      <c r="T222" s="10" t="n"/>
      <c r="U222" s="10" t="n"/>
      <c r="V222" s="12" t="n"/>
      <c r="W222" s="12" t="n"/>
      <c r="X222" s="10" t="n"/>
      <c r="Y222" s="10" t="n"/>
      <c r="Z222" s="10" t="n"/>
      <c r="AA222" s="10" t="n"/>
      <c r="AB222" s="10" t="n"/>
    </row>
    <row r="223" ht="20" customHeight="1">
      <c r="A223" s="10" t="n"/>
      <c r="B223" s="10" t="n"/>
      <c r="C223" s="10" t="n"/>
      <c r="D223" s="10" t="n"/>
      <c r="E223" s="10" t="n"/>
      <c r="F223" s="10" t="n"/>
      <c r="G223" s="10" t="n"/>
      <c r="H223" s="10" t="n"/>
      <c r="I223" s="10" t="n"/>
      <c r="J223" s="10" t="n"/>
      <c r="K223" s="10" t="n"/>
      <c r="L223" s="12" t="n"/>
      <c r="M223" s="10" t="n"/>
      <c r="N223" s="17" t="n"/>
      <c r="O223" s="11" t="n"/>
      <c r="P223" s="9">
        <f>IF(AND(M223="Mois",L223&lt;&gt;""),ROUND(L223*30*0.1,0),"")</f>
        <v/>
      </c>
      <c r="Q223" s="16">
        <f>IF(AND(M223="Mois",L223&lt;&gt;"",O223&lt;&gt;""),EDATE(O223,L223),"")</f>
        <v/>
      </c>
      <c r="R223" s="9">
        <f>IF(Q223="",IF(G223="","","Hors calendrier"),IF(TODAY()&gt;Q223+P223,"En retard","À venir"))</f>
        <v/>
      </c>
      <c r="S223" s="12" t="n"/>
      <c r="T223" s="10" t="n"/>
      <c r="U223" s="10" t="n"/>
      <c r="V223" s="12" t="n"/>
      <c r="W223" s="12" t="n"/>
      <c r="X223" s="10" t="n"/>
      <c r="Y223" s="10" t="n"/>
      <c r="Z223" s="10" t="n"/>
      <c r="AA223" s="10" t="n"/>
      <c r="AB223" s="10" t="n"/>
    </row>
    <row r="224" ht="20" customHeight="1">
      <c r="A224" s="10" t="n"/>
      <c r="B224" s="10" t="n"/>
      <c r="C224" s="10" t="n"/>
      <c r="D224" s="10" t="n"/>
      <c r="E224" s="10" t="n"/>
      <c r="F224" s="10" t="n"/>
      <c r="G224" s="10" t="n"/>
      <c r="H224" s="10" t="n"/>
      <c r="I224" s="10" t="n"/>
      <c r="J224" s="10" t="n"/>
      <c r="K224" s="10" t="n"/>
      <c r="L224" s="12" t="n"/>
      <c r="M224" s="10" t="n"/>
      <c r="N224" s="17" t="n"/>
      <c r="O224" s="11" t="n"/>
      <c r="P224" s="9">
        <f>IF(AND(M224="Mois",L224&lt;&gt;""),ROUND(L224*30*0.1,0),"")</f>
        <v/>
      </c>
      <c r="Q224" s="16">
        <f>IF(AND(M224="Mois",L224&lt;&gt;"",O224&lt;&gt;""),EDATE(O224,L224),"")</f>
        <v/>
      </c>
      <c r="R224" s="9">
        <f>IF(Q224="",IF(G224="","","Hors calendrier"),IF(TODAY()&gt;Q224+P224,"En retard","À venir"))</f>
        <v/>
      </c>
      <c r="S224" s="12" t="n"/>
      <c r="T224" s="10" t="n"/>
      <c r="U224" s="10" t="n"/>
      <c r="V224" s="12" t="n"/>
      <c r="W224" s="12" t="n"/>
      <c r="X224" s="10" t="n"/>
      <c r="Y224" s="10" t="n"/>
      <c r="Z224" s="10" t="n"/>
      <c r="AA224" s="10" t="n"/>
      <c r="AB224" s="10" t="n"/>
    </row>
    <row r="225" ht="20" customHeight="1">
      <c r="A225" s="10" t="n"/>
      <c r="B225" s="10" t="n"/>
      <c r="C225" s="10" t="n"/>
      <c r="D225" s="10" t="n"/>
      <c r="E225" s="10" t="n"/>
      <c r="F225" s="10" t="n"/>
      <c r="G225" s="10" t="n"/>
      <c r="H225" s="10" t="n"/>
      <c r="I225" s="10" t="n"/>
      <c r="J225" s="10" t="n"/>
      <c r="K225" s="10" t="n"/>
      <c r="L225" s="12" t="n"/>
      <c r="M225" s="10" t="n"/>
      <c r="N225" s="17" t="n"/>
      <c r="O225" s="11" t="n"/>
      <c r="P225" s="9">
        <f>IF(AND(M225="Mois",L225&lt;&gt;""),ROUND(L225*30*0.1,0),"")</f>
        <v/>
      </c>
      <c r="Q225" s="16">
        <f>IF(AND(M225="Mois",L225&lt;&gt;"",O225&lt;&gt;""),EDATE(O225,L225),"")</f>
        <v/>
      </c>
      <c r="R225" s="9">
        <f>IF(Q225="",IF(G225="","","Hors calendrier"),IF(TODAY()&gt;Q225+P225,"En retard","À venir"))</f>
        <v/>
      </c>
      <c r="S225" s="12" t="n"/>
      <c r="T225" s="10" t="n"/>
      <c r="U225" s="10" t="n"/>
      <c r="V225" s="12" t="n"/>
      <c r="W225" s="12" t="n"/>
      <c r="X225" s="10" t="n"/>
      <c r="Y225" s="10" t="n"/>
      <c r="Z225" s="10" t="n"/>
      <c r="AA225" s="10" t="n"/>
      <c r="AB225" s="10" t="n"/>
    </row>
    <row r="226" ht="20" customHeight="1">
      <c r="A226" s="10" t="n"/>
      <c r="B226" s="10" t="n"/>
      <c r="C226" s="10" t="n"/>
      <c r="D226" s="10" t="n"/>
      <c r="E226" s="10" t="n"/>
      <c r="F226" s="10" t="n"/>
      <c r="G226" s="10" t="n"/>
      <c r="H226" s="10" t="n"/>
      <c r="I226" s="10" t="n"/>
      <c r="J226" s="10" t="n"/>
      <c r="K226" s="10" t="n"/>
      <c r="L226" s="12" t="n"/>
      <c r="M226" s="10" t="n"/>
      <c r="N226" s="17" t="n"/>
      <c r="O226" s="11" t="n"/>
      <c r="P226" s="9">
        <f>IF(AND(M226="Mois",L226&lt;&gt;""),ROUND(L226*30*0.1,0),"")</f>
        <v/>
      </c>
      <c r="Q226" s="16">
        <f>IF(AND(M226="Mois",L226&lt;&gt;"",O226&lt;&gt;""),EDATE(O226,L226),"")</f>
        <v/>
      </c>
      <c r="R226" s="9">
        <f>IF(Q226="",IF(G226="","","Hors calendrier"),IF(TODAY()&gt;Q226+P226,"En retard","À venir"))</f>
        <v/>
      </c>
      <c r="S226" s="12" t="n"/>
      <c r="T226" s="10" t="n"/>
      <c r="U226" s="10" t="n"/>
      <c r="V226" s="12" t="n"/>
      <c r="W226" s="12" t="n"/>
      <c r="X226" s="10" t="n"/>
      <c r="Y226" s="10" t="n"/>
      <c r="Z226" s="10" t="n"/>
      <c r="AA226" s="10" t="n"/>
      <c r="AB226" s="10" t="n"/>
    </row>
    <row r="227" ht="20" customHeight="1">
      <c r="A227" s="10" t="n"/>
      <c r="B227" s="10" t="n"/>
      <c r="C227" s="10" t="n"/>
      <c r="D227" s="10" t="n"/>
      <c r="E227" s="10" t="n"/>
      <c r="F227" s="10" t="n"/>
      <c r="G227" s="10" t="n"/>
      <c r="H227" s="10" t="n"/>
      <c r="I227" s="10" t="n"/>
      <c r="J227" s="10" t="n"/>
      <c r="K227" s="10" t="n"/>
      <c r="L227" s="12" t="n"/>
      <c r="M227" s="10" t="n"/>
      <c r="N227" s="17" t="n"/>
      <c r="O227" s="11" t="n"/>
      <c r="P227" s="9">
        <f>IF(AND(M227="Mois",L227&lt;&gt;""),ROUND(L227*30*0.1,0),"")</f>
        <v/>
      </c>
      <c r="Q227" s="16">
        <f>IF(AND(M227="Mois",L227&lt;&gt;"",O227&lt;&gt;""),EDATE(O227,L227),"")</f>
        <v/>
      </c>
      <c r="R227" s="9">
        <f>IF(Q227="",IF(G227="","","Hors calendrier"),IF(TODAY()&gt;Q227+P227,"En retard","À venir"))</f>
        <v/>
      </c>
      <c r="S227" s="12" t="n"/>
      <c r="T227" s="10" t="n"/>
      <c r="U227" s="10" t="n"/>
      <c r="V227" s="12" t="n"/>
      <c r="W227" s="12" t="n"/>
      <c r="X227" s="10" t="n"/>
      <c r="Y227" s="10" t="n"/>
      <c r="Z227" s="10" t="n"/>
      <c r="AA227" s="10" t="n"/>
      <c r="AB227" s="10" t="n"/>
    </row>
    <row r="228" ht="20" customHeight="1">
      <c r="A228" s="10" t="n"/>
      <c r="B228" s="10" t="n"/>
      <c r="C228" s="10" t="n"/>
      <c r="D228" s="10" t="n"/>
      <c r="E228" s="10" t="n"/>
      <c r="F228" s="10" t="n"/>
      <c r="G228" s="10" t="n"/>
      <c r="H228" s="10" t="n"/>
      <c r="I228" s="10" t="n"/>
      <c r="J228" s="10" t="n"/>
      <c r="K228" s="10" t="n"/>
      <c r="L228" s="12" t="n"/>
      <c r="M228" s="10" t="n"/>
      <c r="N228" s="17" t="n"/>
      <c r="O228" s="11" t="n"/>
      <c r="P228" s="9">
        <f>IF(AND(M228="Mois",L228&lt;&gt;""),ROUND(L228*30*0.1,0),"")</f>
        <v/>
      </c>
      <c r="Q228" s="16">
        <f>IF(AND(M228="Mois",L228&lt;&gt;"",O228&lt;&gt;""),EDATE(O228,L228),"")</f>
        <v/>
      </c>
      <c r="R228" s="9">
        <f>IF(Q228="",IF(G228="","","Hors calendrier"),IF(TODAY()&gt;Q228+P228,"En retard","À venir"))</f>
        <v/>
      </c>
      <c r="S228" s="12" t="n"/>
      <c r="T228" s="10" t="n"/>
      <c r="U228" s="10" t="n"/>
      <c r="V228" s="12" t="n"/>
      <c r="W228" s="12" t="n"/>
      <c r="X228" s="10" t="n"/>
      <c r="Y228" s="10" t="n"/>
      <c r="Z228" s="10" t="n"/>
      <c r="AA228" s="10" t="n"/>
      <c r="AB228" s="10" t="n"/>
    </row>
    <row r="229" ht="20" customHeight="1">
      <c r="A229" s="10" t="n"/>
      <c r="B229" s="10" t="n"/>
      <c r="C229" s="10" t="n"/>
      <c r="D229" s="10" t="n"/>
      <c r="E229" s="10" t="n"/>
      <c r="F229" s="10" t="n"/>
      <c r="G229" s="10" t="n"/>
      <c r="H229" s="10" t="n"/>
      <c r="I229" s="10" t="n"/>
      <c r="J229" s="10" t="n"/>
      <c r="K229" s="10" t="n"/>
      <c r="L229" s="12" t="n"/>
      <c r="M229" s="10" t="n"/>
      <c r="N229" s="17" t="n"/>
      <c r="O229" s="11" t="n"/>
      <c r="P229" s="9">
        <f>IF(AND(M229="Mois",L229&lt;&gt;""),ROUND(L229*30*0.1,0),"")</f>
        <v/>
      </c>
      <c r="Q229" s="16">
        <f>IF(AND(M229="Mois",L229&lt;&gt;"",O229&lt;&gt;""),EDATE(O229,L229),"")</f>
        <v/>
      </c>
      <c r="R229" s="9">
        <f>IF(Q229="",IF(G229="","","Hors calendrier"),IF(TODAY()&gt;Q229+P229,"En retard","À venir"))</f>
        <v/>
      </c>
      <c r="S229" s="12" t="n"/>
      <c r="T229" s="10" t="n"/>
      <c r="U229" s="10" t="n"/>
      <c r="V229" s="12" t="n"/>
      <c r="W229" s="12" t="n"/>
      <c r="X229" s="10" t="n"/>
      <c r="Y229" s="10" t="n"/>
      <c r="Z229" s="10" t="n"/>
      <c r="AA229" s="10" t="n"/>
      <c r="AB229" s="10" t="n"/>
    </row>
    <row r="230" ht="20" customHeight="1">
      <c r="A230" s="10" t="n"/>
      <c r="B230" s="10" t="n"/>
      <c r="C230" s="10" t="n"/>
      <c r="D230" s="10" t="n"/>
      <c r="E230" s="10" t="n"/>
      <c r="F230" s="10" t="n"/>
      <c r="G230" s="10" t="n"/>
      <c r="H230" s="10" t="n"/>
      <c r="I230" s="10" t="n"/>
      <c r="J230" s="10" t="n"/>
      <c r="K230" s="10" t="n"/>
      <c r="L230" s="12" t="n"/>
      <c r="M230" s="10" t="n"/>
      <c r="N230" s="17" t="n"/>
      <c r="O230" s="11" t="n"/>
      <c r="P230" s="9">
        <f>IF(AND(M230="Mois",L230&lt;&gt;""),ROUND(L230*30*0.1,0),"")</f>
        <v/>
      </c>
      <c r="Q230" s="16">
        <f>IF(AND(M230="Mois",L230&lt;&gt;"",O230&lt;&gt;""),EDATE(O230,L230),"")</f>
        <v/>
      </c>
      <c r="R230" s="9">
        <f>IF(Q230="",IF(G230="","","Hors calendrier"),IF(TODAY()&gt;Q230+P230,"En retard","À venir"))</f>
        <v/>
      </c>
      <c r="S230" s="12" t="n"/>
      <c r="T230" s="10" t="n"/>
      <c r="U230" s="10" t="n"/>
      <c r="V230" s="12" t="n"/>
      <c r="W230" s="12" t="n"/>
      <c r="X230" s="10" t="n"/>
      <c r="Y230" s="10" t="n"/>
      <c r="Z230" s="10" t="n"/>
      <c r="AA230" s="10" t="n"/>
      <c r="AB230" s="10" t="n"/>
    </row>
    <row r="231" ht="20" customHeight="1">
      <c r="A231" s="10" t="n"/>
      <c r="B231" s="10" t="n"/>
      <c r="C231" s="10" t="n"/>
      <c r="D231" s="10" t="n"/>
      <c r="E231" s="10" t="n"/>
      <c r="F231" s="10" t="n"/>
      <c r="G231" s="10" t="n"/>
      <c r="H231" s="10" t="n"/>
      <c r="I231" s="10" t="n"/>
      <c r="J231" s="10" t="n"/>
      <c r="K231" s="10" t="n"/>
      <c r="L231" s="12" t="n"/>
      <c r="M231" s="10" t="n"/>
      <c r="N231" s="17" t="n"/>
      <c r="O231" s="11" t="n"/>
      <c r="P231" s="9">
        <f>IF(AND(M231="Mois",L231&lt;&gt;""),ROUND(L231*30*0.1,0),"")</f>
        <v/>
      </c>
      <c r="Q231" s="16">
        <f>IF(AND(M231="Mois",L231&lt;&gt;"",O231&lt;&gt;""),EDATE(O231,L231),"")</f>
        <v/>
      </c>
      <c r="R231" s="9">
        <f>IF(Q231="",IF(G231="","","Hors calendrier"),IF(TODAY()&gt;Q231+P231,"En retard","À venir"))</f>
        <v/>
      </c>
      <c r="S231" s="12" t="n"/>
      <c r="T231" s="10" t="n"/>
      <c r="U231" s="10" t="n"/>
      <c r="V231" s="12" t="n"/>
      <c r="W231" s="12" t="n"/>
      <c r="X231" s="10" t="n"/>
      <c r="Y231" s="10" t="n"/>
      <c r="Z231" s="10" t="n"/>
      <c r="AA231" s="10" t="n"/>
      <c r="AB231" s="10" t="n"/>
    </row>
    <row r="232" ht="20" customHeight="1">
      <c r="A232" s="10" t="n"/>
      <c r="B232" s="10" t="n"/>
      <c r="C232" s="10" t="n"/>
      <c r="D232" s="10" t="n"/>
      <c r="E232" s="10" t="n"/>
      <c r="F232" s="10" t="n"/>
      <c r="G232" s="10" t="n"/>
      <c r="H232" s="10" t="n"/>
      <c r="I232" s="10" t="n"/>
      <c r="J232" s="10" t="n"/>
      <c r="K232" s="10" t="n"/>
      <c r="L232" s="12" t="n"/>
      <c r="M232" s="10" t="n"/>
      <c r="N232" s="17" t="n"/>
      <c r="O232" s="11" t="n"/>
      <c r="P232" s="9">
        <f>IF(AND(M232="Mois",L232&lt;&gt;""),ROUND(L232*30*0.1,0),"")</f>
        <v/>
      </c>
      <c r="Q232" s="16">
        <f>IF(AND(M232="Mois",L232&lt;&gt;"",O232&lt;&gt;""),EDATE(O232,L232),"")</f>
        <v/>
      </c>
      <c r="R232" s="9">
        <f>IF(Q232="",IF(G232="","","Hors calendrier"),IF(TODAY()&gt;Q232+P232,"En retard","À venir"))</f>
        <v/>
      </c>
      <c r="S232" s="12" t="n"/>
      <c r="T232" s="10" t="n"/>
      <c r="U232" s="10" t="n"/>
      <c r="V232" s="12" t="n"/>
      <c r="W232" s="12" t="n"/>
      <c r="X232" s="10" t="n"/>
      <c r="Y232" s="10" t="n"/>
      <c r="Z232" s="10" t="n"/>
      <c r="AA232" s="10" t="n"/>
      <c r="AB232" s="10" t="n"/>
    </row>
    <row r="233" ht="20" customHeight="1">
      <c r="A233" s="10" t="n"/>
      <c r="B233" s="10" t="n"/>
      <c r="C233" s="10" t="n"/>
      <c r="D233" s="10" t="n"/>
      <c r="E233" s="10" t="n"/>
      <c r="F233" s="10" t="n"/>
      <c r="G233" s="10" t="n"/>
      <c r="H233" s="10" t="n"/>
      <c r="I233" s="10" t="n"/>
      <c r="J233" s="10" t="n"/>
      <c r="K233" s="10" t="n"/>
      <c r="L233" s="12" t="n"/>
      <c r="M233" s="10" t="n"/>
      <c r="N233" s="17" t="n"/>
      <c r="O233" s="11" t="n"/>
      <c r="P233" s="9">
        <f>IF(AND(M233="Mois",L233&lt;&gt;""),ROUND(L233*30*0.1,0),"")</f>
        <v/>
      </c>
      <c r="Q233" s="16">
        <f>IF(AND(M233="Mois",L233&lt;&gt;"",O233&lt;&gt;""),EDATE(O233,L233),"")</f>
        <v/>
      </c>
      <c r="R233" s="9">
        <f>IF(Q233="",IF(G233="","","Hors calendrier"),IF(TODAY()&gt;Q233+P233,"En retard","À venir"))</f>
        <v/>
      </c>
      <c r="S233" s="12" t="n"/>
      <c r="T233" s="10" t="n"/>
      <c r="U233" s="10" t="n"/>
      <c r="V233" s="12" t="n"/>
      <c r="W233" s="12" t="n"/>
      <c r="X233" s="10" t="n"/>
      <c r="Y233" s="10" t="n"/>
      <c r="Z233" s="10" t="n"/>
      <c r="AA233" s="10" t="n"/>
      <c r="AB233" s="10" t="n"/>
    </row>
    <row r="234" ht="20" customHeight="1">
      <c r="A234" s="10" t="n"/>
      <c r="B234" s="10" t="n"/>
      <c r="C234" s="10" t="n"/>
      <c r="D234" s="10" t="n"/>
      <c r="E234" s="10" t="n"/>
      <c r="F234" s="10" t="n"/>
      <c r="G234" s="10" t="n"/>
      <c r="H234" s="10" t="n"/>
      <c r="I234" s="10" t="n"/>
      <c r="J234" s="10" t="n"/>
      <c r="K234" s="10" t="n"/>
      <c r="L234" s="12" t="n"/>
      <c r="M234" s="10" t="n"/>
      <c r="N234" s="17" t="n"/>
      <c r="O234" s="11" t="n"/>
      <c r="P234" s="9">
        <f>IF(AND(M234="Mois",L234&lt;&gt;""),ROUND(L234*30*0.1,0),"")</f>
        <v/>
      </c>
      <c r="Q234" s="16">
        <f>IF(AND(M234="Mois",L234&lt;&gt;"",O234&lt;&gt;""),EDATE(O234,L234),"")</f>
        <v/>
      </c>
      <c r="R234" s="9">
        <f>IF(Q234="",IF(G234="","","Hors calendrier"),IF(TODAY()&gt;Q234+P234,"En retard","À venir"))</f>
        <v/>
      </c>
      <c r="S234" s="12" t="n"/>
      <c r="T234" s="10" t="n"/>
      <c r="U234" s="10" t="n"/>
      <c r="V234" s="12" t="n"/>
      <c r="W234" s="12" t="n"/>
      <c r="X234" s="10" t="n"/>
      <c r="Y234" s="10" t="n"/>
      <c r="Z234" s="10" t="n"/>
      <c r="AA234" s="10" t="n"/>
      <c r="AB234" s="10" t="n"/>
    </row>
    <row r="235" ht="20" customHeight="1">
      <c r="A235" s="10" t="n"/>
      <c r="B235" s="10" t="n"/>
      <c r="C235" s="10" t="n"/>
      <c r="D235" s="10" t="n"/>
      <c r="E235" s="10" t="n"/>
      <c r="F235" s="10" t="n"/>
      <c r="G235" s="10" t="n"/>
      <c r="H235" s="10" t="n"/>
      <c r="I235" s="10" t="n"/>
      <c r="J235" s="10" t="n"/>
      <c r="K235" s="10" t="n"/>
      <c r="L235" s="12" t="n"/>
      <c r="M235" s="10" t="n"/>
      <c r="N235" s="17" t="n"/>
      <c r="O235" s="11" t="n"/>
      <c r="P235" s="9">
        <f>IF(AND(M235="Mois",L235&lt;&gt;""),ROUND(L235*30*0.1,0),"")</f>
        <v/>
      </c>
      <c r="Q235" s="16">
        <f>IF(AND(M235="Mois",L235&lt;&gt;"",O235&lt;&gt;""),EDATE(O235,L235),"")</f>
        <v/>
      </c>
      <c r="R235" s="9">
        <f>IF(Q235="",IF(G235="","","Hors calendrier"),IF(TODAY()&gt;Q235+P235,"En retard","À venir"))</f>
        <v/>
      </c>
      <c r="S235" s="12" t="n"/>
      <c r="T235" s="10" t="n"/>
      <c r="U235" s="10" t="n"/>
      <c r="V235" s="12" t="n"/>
      <c r="W235" s="12" t="n"/>
      <c r="X235" s="10" t="n"/>
      <c r="Y235" s="10" t="n"/>
      <c r="Z235" s="10" t="n"/>
      <c r="AA235" s="10" t="n"/>
      <c r="AB235" s="10" t="n"/>
    </row>
    <row r="236" ht="20" customHeight="1">
      <c r="A236" s="10" t="n"/>
      <c r="B236" s="10" t="n"/>
      <c r="C236" s="10" t="n"/>
      <c r="D236" s="10" t="n"/>
      <c r="E236" s="10" t="n"/>
      <c r="F236" s="10" t="n"/>
      <c r="G236" s="10" t="n"/>
      <c r="H236" s="10" t="n"/>
      <c r="I236" s="10" t="n"/>
      <c r="J236" s="10" t="n"/>
      <c r="K236" s="10" t="n"/>
      <c r="L236" s="12" t="n"/>
      <c r="M236" s="10" t="n"/>
      <c r="N236" s="17" t="n"/>
      <c r="O236" s="11" t="n"/>
      <c r="P236" s="9">
        <f>IF(AND(M236="Mois",L236&lt;&gt;""),ROUND(L236*30*0.1,0),"")</f>
        <v/>
      </c>
      <c r="Q236" s="16">
        <f>IF(AND(M236="Mois",L236&lt;&gt;"",O236&lt;&gt;""),EDATE(O236,L236),"")</f>
        <v/>
      </c>
      <c r="R236" s="9">
        <f>IF(Q236="",IF(G236="","","Hors calendrier"),IF(TODAY()&gt;Q236+P236,"En retard","À venir"))</f>
        <v/>
      </c>
      <c r="S236" s="12" t="n"/>
      <c r="T236" s="10" t="n"/>
      <c r="U236" s="10" t="n"/>
      <c r="V236" s="12" t="n"/>
      <c r="W236" s="12" t="n"/>
      <c r="X236" s="10" t="n"/>
      <c r="Y236" s="10" t="n"/>
      <c r="Z236" s="10" t="n"/>
      <c r="AA236" s="10" t="n"/>
      <c r="AB236" s="10" t="n"/>
    </row>
    <row r="237" ht="20" customHeight="1">
      <c r="A237" s="10" t="n"/>
      <c r="B237" s="10" t="n"/>
      <c r="C237" s="10" t="n"/>
      <c r="D237" s="10" t="n"/>
      <c r="E237" s="10" t="n"/>
      <c r="F237" s="10" t="n"/>
      <c r="G237" s="10" t="n"/>
      <c r="H237" s="10" t="n"/>
      <c r="I237" s="10" t="n"/>
      <c r="J237" s="10" t="n"/>
      <c r="K237" s="10" t="n"/>
      <c r="L237" s="12" t="n"/>
      <c r="M237" s="10" t="n"/>
      <c r="N237" s="17" t="n"/>
      <c r="O237" s="11" t="n"/>
      <c r="P237" s="9">
        <f>IF(AND(M237="Mois",L237&lt;&gt;""),ROUND(L237*30*0.1,0),"")</f>
        <v/>
      </c>
      <c r="Q237" s="16">
        <f>IF(AND(M237="Mois",L237&lt;&gt;"",O237&lt;&gt;""),EDATE(O237,L237),"")</f>
        <v/>
      </c>
      <c r="R237" s="9">
        <f>IF(Q237="",IF(G237="","","Hors calendrier"),IF(TODAY()&gt;Q237+P237,"En retard","À venir"))</f>
        <v/>
      </c>
      <c r="S237" s="12" t="n"/>
      <c r="T237" s="10" t="n"/>
      <c r="U237" s="10" t="n"/>
      <c r="V237" s="12" t="n"/>
      <c r="W237" s="12" t="n"/>
      <c r="X237" s="10" t="n"/>
      <c r="Y237" s="10" t="n"/>
      <c r="Z237" s="10" t="n"/>
      <c r="AA237" s="10" t="n"/>
      <c r="AB237" s="10" t="n"/>
    </row>
    <row r="238" ht="20" customHeight="1">
      <c r="A238" s="10" t="n"/>
      <c r="B238" s="10" t="n"/>
      <c r="C238" s="10" t="n"/>
      <c r="D238" s="10" t="n"/>
      <c r="E238" s="10" t="n"/>
      <c r="F238" s="10" t="n"/>
      <c r="G238" s="10" t="n"/>
      <c r="H238" s="10" t="n"/>
      <c r="I238" s="10" t="n"/>
      <c r="J238" s="10" t="n"/>
      <c r="K238" s="10" t="n"/>
      <c r="L238" s="12" t="n"/>
      <c r="M238" s="10" t="n"/>
      <c r="N238" s="17" t="n"/>
      <c r="O238" s="11" t="n"/>
      <c r="P238" s="9">
        <f>IF(AND(M238="Mois",L238&lt;&gt;""),ROUND(L238*30*0.1,0),"")</f>
        <v/>
      </c>
      <c r="Q238" s="16">
        <f>IF(AND(M238="Mois",L238&lt;&gt;"",O238&lt;&gt;""),EDATE(O238,L238),"")</f>
        <v/>
      </c>
      <c r="R238" s="9">
        <f>IF(Q238="",IF(G238="","","Hors calendrier"),IF(TODAY()&gt;Q238+P238,"En retard","À venir"))</f>
        <v/>
      </c>
      <c r="S238" s="12" t="n"/>
      <c r="T238" s="10" t="n"/>
      <c r="U238" s="10" t="n"/>
      <c r="V238" s="12" t="n"/>
      <c r="W238" s="12" t="n"/>
      <c r="X238" s="10" t="n"/>
      <c r="Y238" s="10" t="n"/>
      <c r="Z238" s="10" t="n"/>
      <c r="AA238" s="10" t="n"/>
      <c r="AB238" s="10" t="n"/>
    </row>
    <row r="239" ht="20" customHeight="1">
      <c r="A239" s="10" t="n"/>
      <c r="B239" s="10" t="n"/>
      <c r="C239" s="10" t="n"/>
      <c r="D239" s="10" t="n"/>
      <c r="E239" s="10" t="n"/>
      <c r="F239" s="10" t="n"/>
      <c r="G239" s="10" t="n"/>
      <c r="H239" s="10" t="n"/>
      <c r="I239" s="10" t="n"/>
      <c r="J239" s="10" t="n"/>
      <c r="K239" s="10" t="n"/>
      <c r="L239" s="12" t="n"/>
      <c r="M239" s="10" t="n"/>
      <c r="N239" s="17" t="n"/>
      <c r="O239" s="11" t="n"/>
      <c r="P239" s="9">
        <f>IF(AND(M239="Mois",L239&lt;&gt;""),ROUND(L239*30*0.1,0),"")</f>
        <v/>
      </c>
      <c r="Q239" s="16">
        <f>IF(AND(M239="Mois",L239&lt;&gt;"",O239&lt;&gt;""),EDATE(O239,L239),"")</f>
        <v/>
      </c>
      <c r="R239" s="9">
        <f>IF(Q239="",IF(G239="","","Hors calendrier"),IF(TODAY()&gt;Q239+P239,"En retard","À venir"))</f>
        <v/>
      </c>
      <c r="S239" s="12" t="n"/>
      <c r="T239" s="10" t="n"/>
      <c r="U239" s="10" t="n"/>
      <c r="V239" s="12" t="n"/>
      <c r="W239" s="12" t="n"/>
      <c r="X239" s="10" t="n"/>
      <c r="Y239" s="10" t="n"/>
      <c r="Z239" s="10" t="n"/>
      <c r="AA239" s="10" t="n"/>
      <c r="AB239" s="10" t="n"/>
    </row>
    <row r="240" ht="20" customHeight="1">
      <c r="A240" s="10" t="n"/>
      <c r="B240" s="10" t="n"/>
      <c r="C240" s="10" t="n"/>
      <c r="D240" s="10" t="n"/>
      <c r="E240" s="10" t="n"/>
      <c r="F240" s="10" t="n"/>
      <c r="G240" s="10" t="n"/>
      <c r="H240" s="10" t="n"/>
      <c r="I240" s="10" t="n"/>
      <c r="J240" s="10" t="n"/>
      <c r="K240" s="10" t="n"/>
      <c r="L240" s="12" t="n"/>
      <c r="M240" s="10" t="n"/>
      <c r="N240" s="17" t="n"/>
      <c r="O240" s="11" t="n"/>
      <c r="P240" s="9">
        <f>IF(AND(M240="Mois",L240&lt;&gt;""),ROUND(L240*30*0.1,0),"")</f>
        <v/>
      </c>
      <c r="Q240" s="16">
        <f>IF(AND(M240="Mois",L240&lt;&gt;"",O240&lt;&gt;""),EDATE(O240,L240),"")</f>
        <v/>
      </c>
      <c r="R240" s="9">
        <f>IF(Q240="",IF(G240="","","Hors calendrier"),IF(TODAY()&gt;Q240+P240,"En retard","À venir"))</f>
        <v/>
      </c>
      <c r="S240" s="12" t="n"/>
      <c r="T240" s="10" t="n"/>
      <c r="U240" s="10" t="n"/>
      <c r="V240" s="12" t="n"/>
      <c r="W240" s="12" t="n"/>
      <c r="X240" s="10" t="n"/>
      <c r="Y240" s="10" t="n"/>
      <c r="Z240" s="10" t="n"/>
      <c r="AA240" s="10" t="n"/>
      <c r="AB240" s="10" t="n"/>
    </row>
    <row r="241" ht="20" customHeight="1">
      <c r="A241" s="10" t="n"/>
      <c r="B241" s="10" t="n"/>
      <c r="C241" s="10" t="n"/>
      <c r="D241" s="10" t="n"/>
      <c r="E241" s="10" t="n"/>
      <c r="F241" s="10" t="n"/>
      <c r="G241" s="10" t="n"/>
      <c r="H241" s="10" t="n"/>
      <c r="I241" s="10" t="n"/>
      <c r="J241" s="10" t="n"/>
      <c r="K241" s="10" t="n"/>
      <c r="L241" s="12" t="n"/>
      <c r="M241" s="10" t="n"/>
      <c r="N241" s="17" t="n"/>
      <c r="O241" s="11" t="n"/>
      <c r="P241" s="9">
        <f>IF(AND(M241="Mois",L241&lt;&gt;""),ROUND(L241*30*0.1,0),"")</f>
        <v/>
      </c>
      <c r="Q241" s="16">
        <f>IF(AND(M241="Mois",L241&lt;&gt;"",O241&lt;&gt;""),EDATE(O241,L241),"")</f>
        <v/>
      </c>
      <c r="R241" s="9">
        <f>IF(Q241="",IF(G241="","","Hors calendrier"),IF(TODAY()&gt;Q241+P241,"En retard","À venir"))</f>
        <v/>
      </c>
      <c r="S241" s="12" t="n"/>
      <c r="T241" s="10" t="n"/>
      <c r="U241" s="10" t="n"/>
      <c r="V241" s="12" t="n"/>
      <c r="W241" s="12" t="n"/>
      <c r="X241" s="10" t="n"/>
      <c r="Y241" s="10" t="n"/>
      <c r="Z241" s="10" t="n"/>
      <c r="AA241" s="10" t="n"/>
      <c r="AB241" s="10" t="n"/>
    </row>
    <row r="242" ht="20" customHeight="1">
      <c r="A242" s="10" t="n"/>
      <c r="B242" s="10" t="n"/>
      <c r="C242" s="10" t="n"/>
      <c r="D242" s="10" t="n"/>
      <c r="E242" s="10" t="n"/>
      <c r="F242" s="10" t="n"/>
      <c r="G242" s="10" t="n"/>
      <c r="H242" s="10" t="n"/>
      <c r="I242" s="10" t="n"/>
      <c r="J242" s="10" t="n"/>
      <c r="K242" s="10" t="n"/>
      <c r="L242" s="12" t="n"/>
      <c r="M242" s="10" t="n"/>
      <c r="N242" s="17" t="n"/>
      <c r="O242" s="11" t="n"/>
      <c r="P242" s="9">
        <f>IF(AND(M242="Mois",L242&lt;&gt;""),ROUND(L242*30*0.1,0),"")</f>
        <v/>
      </c>
      <c r="Q242" s="16">
        <f>IF(AND(M242="Mois",L242&lt;&gt;"",O242&lt;&gt;""),EDATE(O242,L242),"")</f>
        <v/>
      </c>
      <c r="R242" s="9">
        <f>IF(Q242="",IF(G242="","","Hors calendrier"),IF(TODAY()&gt;Q242+P242,"En retard","À venir"))</f>
        <v/>
      </c>
      <c r="S242" s="12" t="n"/>
      <c r="T242" s="10" t="n"/>
      <c r="U242" s="10" t="n"/>
      <c r="V242" s="12" t="n"/>
      <c r="W242" s="12" t="n"/>
      <c r="X242" s="10" t="n"/>
      <c r="Y242" s="10" t="n"/>
      <c r="Z242" s="10" t="n"/>
      <c r="AA242" s="10" t="n"/>
      <c r="AB242" s="10" t="n"/>
    </row>
    <row r="243" ht="20" customHeight="1">
      <c r="A243" s="10" t="n"/>
      <c r="B243" s="10" t="n"/>
      <c r="C243" s="10" t="n"/>
      <c r="D243" s="10" t="n"/>
      <c r="E243" s="10" t="n"/>
      <c r="F243" s="10" t="n"/>
      <c r="G243" s="10" t="n"/>
      <c r="H243" s="10" t="n"/>
      <c r="I243" s="10" t="n"/>
      <c r="J243" s="10" t="n"/>
      <c r="K243" s="10" t="n"/>
      <c r="L243" s="12" t="n"/>
      <c r="M243" s="10" t="n"/>
      <c r="N243" s="17" t="n"/>
      <c r="O243" s="11" t="n"/>
      <c r="P243" s="9">
        <f>IF(AND(M243="Mois",L243&lt;&gt;""),ROUND(L243*30*0.1,0),"")</f>
        <v/>
      </c>
      <c r="Q243" s="16">
        <f>IF(AND(M243="Mois",L243&lt;&gt;"",O243&lt;&gt;""),EDATE(O243,L243),"")</f>
        <v/>
      </c>
      <c r="R243" s="9">
        <f>IF(Q243="",IF(G243="","","Hors calendrier"),IF(TODAY()&gt;Q243+P243,"En retard","À venir"))</f>
        <v/>
      </c>
      <c r="S243" s="12" t="n"/>
      <c r="T243" s="10" t="n"/>
      <c r="U243" s="10" t="n"/>
      <c r="V243" s="12" t="n"/>
      <c r="W243" s="12" t="n"/>
      <c r="X243" s="10" t="n"/>
      <c r="Y243" s="10" t="n"/>
      <c r="Z243" s="10" t="n"/>
      <c r="AA243" s="10" t="n"/>
      <c r="AB243" s="10" t="n"/>
    </row>
    <row r="244" ht="20" customHeight="1">
      <c r="A244" s="10" t="n"/>
      <c r="B244" s="10" t="n"/>
      <c r="C244" s="10" t="n"/>
      <c r="D244" s="10" t="n"/>
      <c r="E244" s="10" t="n"/>
      <c r="F244" s="10" t="n"/>
      <c r="G244" s="10" t="n"/>
      <c r="H244" s="10" t="n"/>
      <c r="I244" s="10" t="n"/>
      <c r="J244" s="10" t="n"/>
      <c r="K244" s="10" t="n"/>
      <c r="L244" s="12" t="n"/>
      <c r="M244" s="10" t="n"/>
      <c r="N244" s="17" t="n"/>
      <c r="O244" s="11" t="n"/>
      <c r="P244" s="9">
        <f>IF(AND(M244="Mois",L244&lt;&gt;""),ROUND(L244*30*0.1,0),"")</f>
        <v/>
      </c>
      <c r="Q244" s="16">
        <f>IF(AND(M244="Mois",L244&lt;&gt;"",O244&lt;&gt;""),EDATE(O244,L244),"")</f>
        <v/>
      </c>
      <c r="R244" s="9">
        <f>IF(Q244="",IF(G244="","","Hors calendrier"),IF(TODAY()&gt;Q244+P244,"En retard","À venir"))</f>
        <v/>
      </c>
      <c r="S244" s="12" t="n"/>
      <c r="T244" s="10" t="n"/>
      <c r="U244" s="10" t="n"/>
      <c r="V244" s="12" t="n"/>
      <c r="W244" s="12" t="n"/>
      <c r="X244" s="10" t="n"/>
      <c r="Y244" s="10" t="n"/>
      <c r="Z244" s="10" t="n"/>
      <c r="AA244" s="10" t="n"/>
      <c r="AB244" s="10" t="n"/>
    </row>
    <row r="245" ht="20" customHeight="1">
      <c r="A245" s="10" t="n"/>
      <c r="B245" s="10" t="n"/>
      <c r="C245" s="10" t="n"/>
      <c r="D245" s="10" t="n"/>
      <c r="E245" s="10" t="n"/>
      <c r="F245" s="10" t="n"/>
      <c r="G245" s="10" t="n"/>
      <c r="H245" s="10" t="n"/>
      <c r="I245" s="10" t="n"/>
      <c r="J245" s="10" t="n"/>
      <c r="K245" s="10" t="n"/>
      <c r="L245" s="12" t="n"/>
      <c r="M245" s="10" t="n"/>
      <c r="N245" s="17" t="n"/>
      <c r="O245" s="11" t="n"/>
      <c r="P245" s="9">
        <f>IF(AND(M245="Mois",L245&lt;&gt;""),ROUND(L245*30*0.1,0),"")</f>
        <v/>
      </c>
      <c r="Q245" s="16">
        <f>IF(AND(M245="Mois",L245&lt;&gt;"",O245&lt;&gt;""),EDATE(O245,L245),"")</f>
        <v/>
      </c>
      <c r="R245" s="9">
        <f>IF(Q245="",IF(G245="","","Hors calendrier"),IF(TODAY()&gt;Q245+P245,"En retard","À venir"))</f>
        <v/>
      </c>
      <c r="S245" s="12" t="n"/>
      <c r="T245" s="10" t="n"/>
      <c r="U245" s="10" t="n"/>
      <c r="V245" s="12" t="n"/>
      <c r="W245" s="12" t="n"/>
      <c r="X245" s="10" t="n"/>
      <c r="Y245" s="10" t="n"/>
      <c r="Z245" s="10" t="n"/>
      <c r="AA245" s="10" t="n"/>
      <c r="AB245" s="10" t="n"/>
    </row>
    <row r="246" ht="20" customHeight="1">
      <c r="A246" s="10" t="n"/>
      <c r="B246" s="10" t="n"/>
      <c r="C246" s="10" t="n"/>
      <c r="D246" s="10" t="n"/>
      <c r="E246" s="10" t="n"/>
      <c r="F246" s="10" t="n"/>
      <c r="G246" s="10" t="n"/>
      <c r="H246" s="10" t="n"/>
      <c r="I246" s="10" t="n"/>
      <c r="J246" s="10" t="n"/>
      <c r="K246" s="10" t="n"/>
      <c r="L246" s="12" t="n"/>
      <c r="M246" s="10" t="n"/>
      <c r="N246" s="17" t="n"/>
      <c r="O246" s="11" t="n"/>
      <c r="P246" s="9">
        <f>IF(AND(M246="Mois",L246&lt;&gt;""),ROUND(L246*30*0.1,0),"")</f>
        <v/>
      </c>
      <c r="Q246" s="16">
        <f>IF(AND(M246="Mois",L246&lt;&gt;"",O246&lt;&gt;""),EDATE(O246,L246),"")</f>
        <v/>
      </c>
      <c r="R246" s="9">
        <f>IF(Q246="",IF(G246="","","Hors calendrier"),IF(TODAY()&gt;Q246+P246,"En retard","À venir"))</f>
        <v/>
      </c>
      <c r="S246" s="12" t="n"/>
      <c r="T246" s="10" t="n"/>
      <c r="U246" s="10" t="n"/>
      <c r="V246" s="12" t="n"/>
      <c r="W246" s="12" t="n"/>
      <c r="X246" s="10" t="n"/>
      <c r="Y246" s="10" t="n"/>
      <c r="Z246" s="10" t="n"/>
      <c r="AA246" s="10" t="n"/>
      <c r="AB246" s="10" t="n"/>
    </row>
    <row r="247" ht="20" customHeight="1">
      <c r="A247" s="10" t="n"/>
      <c r="B247" s="10" t="n"/>
      <c r="C247" s="10" t="n"/>
      <c r="D247" s="10" t="n"/>
      <c r="E247" s="10" t="n"/>
      <c r="F247" s="10" t="n"/>
      <c r="G247" s="10" t="n"/>
      <c r="H247" s="10" t="n"/>
      <c r="I247" s="10" t="n"/>
      <c r="J247" s="10" t="n"/>
      <c r="K247" s="10" t="n"/>
      <c r="L247" s="12" t="n"/>
      <c r="M247" s="10" t="n"/>
      <c r="N247" s="17" t="n"/>
      <c r="O247" s="11" t="n"/>
      <c r="P247" s="9">
        <f>IF(AND(M247="Mois",L247&lt;&gt;""),ROUND(L247*30*0.1,0),"")</f>
        <v/>
      </c>
      <c r="Q247" s="16">
        <f>IF(AND(M247="Mois",L247&lt;&gt;"",O247&lt;&gt;""),EDATE(O247,L247),"")</f>
        <v/>
      </c>
      <c r="R247" s="9">
        <f>IF(Q247="",IF(G247="","","Hors calendrier"),IF(TODAY()&gt;Q247+P247,"En retard","À venir"))</f>
        <v/>
      </c>
      <c r="S247" s="12" t="n"/>
      <c r="T247" s="10" t="n"/>
      <c r="U247" s="10" t="n"/>
      <c r="V247" s="12" t="n"/>
      <c r="W247" s="12" t="n"/>
      <c r="X247" s="10" t="n"/>
      <c r="Y247" s="10" t="n"/>
      <c r="Z247" s="10" t="n"/>
      <c r="AA247" s="10" t="n"/>
      <c r="AB247" s="10" t="n"/>
    </row>
    <row r="248" ht="20" customHeight="1">
      <c r="A248" s="10" t="n"/>
      <c r="B248" s="10" t="n"/>
      <c r="C248" s="10" t="n"/>
      <c r="D248" s="10" t="n"/>
      <c r="E248" s="10" t="n"/>
      <c r="F248" s="10" t="n"/>
      <c r="G248" s="10" t="n"/>
      <c r="H248" s="10" t="n"/>
      <c r="I248" s="10" t="n"/>
      <c r="J248" s="10" t="n"/>
      <c r="K248" s="10" t="n"/>
      <c r="L248" s="12" t="n"/>
      <c r="M248" s="10" t="n"/>
      <c r="N248" s="17" t="n"/>
      <c r="O248" s="11" t="n"/>
      <c r="P248" s="9">
        <f>IF(AND(M248="Mois",L248&lt;&gt;""),ROUND(L248*30*0.1,0),"")</f>
        <v/>
      </c>
      <c r="Q248" s="16">
        <f>IF(AND(M248="Mois",L248&lt;&gt;"",O248&lt;&gt;""),EDATE(O248,L248),"")</f>
        <v/>
      </c>
      <c r="R248" s="9">
        <f>IF(Q248="",IF(G248="","","Hors calendrier"),IF(TODAY()&gt;Q248+P248,"En retard","À venir"))</f>
        <v/>
      </c>
      <c r="S248" s="12" t="n"/>
      <c r="T248" s="10" t="n"/>
      <c r="U248" s="10" t="n"/>
      <c r="V248" s="12" t="n"/>
      <c r="W248" s="12" t="n"/>
      <c r="X248" s="10" t="n"/>
      <c r="Y248" s="10" t="n"/>
      <c r="Z248" s="10" t="n"/>
      <c r="AA248" s="10" t="n"/>
      <c r="AB248" s="10" t="n"/>
    </row>
    <row r="249" ht="20" customHeight="1">
      <c r="A249" s="10" t="n"/>
      <c r="B249" s="10" t="n"/>
      <c r="C249" s="10" t="n"/>
      <c r="D249" s="10" t="n"/>
      <c r="E249" s="10" t="n"/>
      <c r="F249" s="10" t="n"/>
      <c r="G249" s="10" t="n"/>
      <c r="H249" s="10" t="n"/>
      <c r="I249" s="10" t="n"/>
      <c r="J249" s="10" t="n"/>
      <c r="K249" s="10" t="n"/>
      <c r="L249" s="12" t="n"/>
      <c r="M249" s="10" t="n"/>
      <c r="N249" s="17" t="n"/>
      <c r="O249" s="11" t="n"/>
      <c r="P249" s="9">
        <f>IF(AND(M249="Mois",L249&lt;&gt;""),ROUND(L249*30*0.1,0),"")</f>
        <v/>
      </c>
      <c r="Q249" s="16">
        <f>IF(AND(M249="Mois",L249&lt;&gt;"",O249&lt;&gt;""),EDATE(O249,L249),"")</f>
        <v/>
      </c>
      <c r="R249" s="9">
        <f>IF(Q249="",IF(G249="","","Hors calendrier"),IF(TODAY()&gt;Q249+P249,"En retard","À venir"))</f>
        <v/>
      </c>
      <c r="S249" s="12" t="n"/>
      <c r="T249" s="10" t="n"/>
      <c r="U249" s="10" t="n"/>
      <c r="V249" s="12" t="n"/>
      <c r="W249" s="12" t="n"/>
      <c r="X249" s="10" t="n"/>
      <c r="Y249" s="10" t="n"/>
      <c r="Z249" s="10" t="n"/>
      <c r="AA249" s="10" t="n"/>
      <c r="AB249" s="10" t="n"/>
    </row>
    <row r="250" ht="20" customHeight="1">
      <c r="A250" s="10" t="n"/>
      <c r="B250" s="10" t="n"/>
      <c r="C250" s="10" t="n"/>
      <c r="D250" s="10" t="n"/>
      <c r="E250" s="10" t="n"/>
      <c r="F250" s="10" t="n"/>
      <c r="G250" s="10" t="n"/>
      <c r="H250" s="10" t="n"/>
      <c r="I250" s="10" t="n"/>
      <c r="J250" s="10" t="n"/>
      <c r="K250" s="10" t="n"/>
      <c r="L250" s="12" t="n"/>
      <c r="M250" s="10" t="n"/>
      <c r="N250" s="17" t="n"/>
      <c r="O250" s="11" t="n"/>
      <c r="P250" s="9">
        <f>IF(AND(M250="Mois",L250&lt;&gt;""),ROUND(L250*30*0.1,0),"")</f>
        <v/>
      </c>
      <c r="Q250" s="16">
        <f>IF(AND(M250="Mois",L250&lt;&gt;"",O250&lt;&gt;""),EDATE(O250,L250),"")</f>
        <v/>
      </c>
      <c r="R250" s="9">
        <f>IF(Q250="",IF(G250="","","Hors calendrier"),IF(TODAY()&gt;Q250+P250,"En retard","À venir"))</f>
        <v/>
      </c>
      <c r="S250" s="12" t="n"/>
      <c r="T250" s="10" t="n"/>
      <c r="U250" s="10" t="n"/>
      <c r="V250" s="12" t="n"/>
      <c r="W250" s="12" t="n"/>
      <c r="X250" s="10" t="n"/>
      <c r="Y250" s="10" t="n"/>
      <c r="Z250" s="10" t="n"/>
      <c r="AA250" s="10" t="n"/>
      <c r="AB250" s="10" t="n"/>
    </row>
    <row r="251" ht="20" customHeight="1">
      <c r="A251" s="10" t="n"/>
      <c r="B251" s="10" t="n"/>
      <c r="C251" s="10" t="n"/>
      <c r="D251" s="10" t="n"/>
      <c r="E251" s="10" t="n"/>
      <c r="F251" s="10" t="n"/>
      <c r="G251" s="10" t="n"/>
      <c r="H251" s="10" t="n"/>
      <c r="I251" s="10" t="n"/>
      <c r="J251" s="10" t="n"/>
      <c r="K251" s="10" t="n"/>
      <c r="L251" s="12" t="n"/>
      <c r="M251" s="10" t="n"/>
      <c r="N251" s="17" t="n"/>
      <c r="O251" s="11" t="n"/>
      <c r="P251" s="9">
        <f>IF(AND(M251="Mois",L251&lt;&gt;""),ROUND(L251*30*0.1,0),"")</f>
        <v/>
      </c>
      <c r="Q251" s="16">
        <f>IF(AND(M251="Mois",L251&lt;&gt;"",O251&lt;&gt;""),EDATE(O251,L251),"")</f>
        <v/>
      </c>
      <c r="R251" s="9">
        <f>IF(Q251="",IF(G251="","","Hors calendrier"),IF(TODAY()&gt;Q251+P251,"En retard","À venir"))</f>
        <v/>
      </c>
      <c r="S251" s="12" t="n"/>
      <c r="T251" s="10" t="n"/>
      <c r="U251" s="10" t="n"/>
      <c r="V251" s="12" t="n"/>
      <c r="W251" s="12" t="n"/>
      <c r="X251" s="10" t="n"/>
      <c r="Y251" s="10" t="n"/>
      <c r="Z251" s="10" t="n"/>
      <c r="AA251" s="10" t="n"/>
      <c r="AB251" s="10" t="n"/>
    </row>
    <row r="252" ht="20" customHeight="1">
      <c r="A252" s="10" t="n"/>
      <c r="B252" s="10" t="n"/>
      <c r="C252" s="10" t="n"/>
      <c r="D252" s="10" t="n"/>
      <c r="E252" s="10" t="n"/>
      <c r="F252" s="10" t="n"/>
      <c r="G252" s="10" t="n"/>
      <c r="H252" s="10" t="n"/>
      <c r="I252" s="10" t="n"/>
      <c r="J252" s="10" t="n"/>
      <c r="K252" s="10" t="n"/>
      <c r="L252" s="12" t="n"/>
      <c r="M252" s="10" t="n"/>
      <c r="N252" s="17" t="n"/>
      <c r="O252" s="11" t="n"/>
      <c r="P252" s="9">
        <f>IF(AND(M252="Mois",L252&lt;&gt;""),ROUND(L252*30*0.1,0),"")</f>
        <v/>
      </c>
      <c r="Q252" s="16">
        <f>IF(AND(M252="Mois",L252&lt;&gt;"",O252&lt;&gt;""),EDATE(O252,L252),"")</f>
        <v/>
      </c>
      <c r="R252" s="9">
        <f>IF(Q252="",IF(G252="","","Hors calendrier"),IF(TODAY()&gt;Q252+P252,"En retard","À venir"))</f>
        <v/>
      </c>
      <c r="S252" s="12" t="n"/>
      <c r="T252" s="10" t="n"/>
      <c r="U252" s="10" t="n"/>
      <c r="V252" s="12" t="n"/>
      <c r="W252" s="12" t="n"/>
      <c r="X252" s="10" t="n"/>
      <c r="Y252" s="10" t="n"/>
      <c r="Z252" s="10" t="n"/>
      <c r="AA252" s="10" t="n"/>
      <c r="AB252" s="10" t="n"/>
    </row>
    <row r="253" ht="20" customHeight="1">
      <c r="A253" s="10" t="n"/>
      <c r="B253" s="10" t="n"/>
      <c r="C253" s="10" t="n"/>
      <c r="D253" s="10" t="n"/>
      <c r="E253" s="10" t="n"/>
      <c r="F253" s="10" t="n"/>
      <c r="G253" s="10" t="n"/>
      <c r="H253" s="10" t="n"/>
      <c r="I253" s="10" t="n"/>
      <c r="J253" s="10" t="n"/>
      <c r="K253" s="10" t="n"/>
      <c r="L253" s="12" t="n"/>
      <c r="M253" s="10" t="n"/>
      <c r="N253" s="17" t="n"/>
      <c r="O253" s="11" t="n"/>
      <c r="P253" s="9">
        <f>IF(AND(M253="Mois",L253&lt;&gt;""),ROUND(L253*30*0.1,0),"")</f>
        <v/>
      </c>
      <c r="Q253" s="16">
        <f>IF(AND(M253="Mois",L253&lt;&gt;"",O253&lt;&gt;""),EDATE(O253,L253),"")</f>
        <v/>
      </c>
      <c r="R253" s="9">
        <f>IF(Q253="",IF(G253="","","Hors calendrier"),IF(TODAY()&gt;Q253+P253,"En retard","À venir"))</f>
        <v/>
      </c>
      <c r="S253" s="12" t="n"/>
      <c r="T253" s="10" t="n"/>
      <c r="U253" s="10" t="n"/>
      <c r="V253" s="12" t="n"/>
      <c r="W253" s="12" t="n"/>
      <c r="X253" s="10" t="n"/>
      <c r="Y253" s="10" t="n"/>
      <c r="Z253" s="10" t="n"/>
      <c r="AA253" s="10" t="n"/>
      <c r="AB253" s="10" t="n"/>
    </row>
    <row r="254" ht="20" customHeight="1">
      <c r="A254" s="10" t="n"/>
      <c r="B254" s="10" t="n"/>
      <c r="C254" s="10" t="n"/>
      <c r="D254" s="10" t="n"/>
      <c r="E254" s="10" t="n"/>
      <c r="F254" s="10" t="n"/>
      <c r="G254" s="10" t="n"/>
      <c r="H254" s="10" t="n"/>
      <c r="I254" s="10" t="n"/>
      <c r="J254" s="10" t="n"/>
      <c r="K254" s="10" t="n"/>
      <c r="L254" s="12" t="n"/>
      <c r="M254" s="10" t="n"/>
      <c r="N254" s="17" t="n"/>
      <c r="O254" s="11" t="n"/>
      <c r="P254" s="9">
        <f>IF(AND(M254="Mois",L254&lt;&gt;""),ROUND(L254*30*0.1,0),"")</f>
        <v/>
      </c>
      <c r="Q254" s="16">
        <f>IF(AND(M254="Mois",L254&lt;&gt;"",O254&lt;&gt;""),EDATE(O254,L254),"")</f>
        <v/>
      </c>
      <c r="R254" s="9">
        <f>IF(Q254="",IF(G254="","","Hors calendrier"),IF(TODAY()&gt;Q254+P254,"En retard","À venir"))</f>
        <v/>
      </c>
      <c r="S254" s="12" t="n"/>
      <c r="T254" s="10" t="n"/>
      <c r="U254" s="10" t="n"/>
      <c r="V254" s="12" t="n"/>
      <c r="W254" s="12" t="n"/>
      <c r="X254" s="10" t="n"/>
      <c r="Y254" s="10" t="n"/>
      <c r="Z254" s="10" t="n"/>
      <c r="AA254" s="10" t="n"/>
      <c r="AB254" s="10" t="n"/>
    </row>
    <row r="255" ht="20" customHeight="1">
      <c r="A255" s="10" t="n"/>
      <c r="B255" s="10" t="n"/>
      <c r="C255" s="10" t="n"/>
      <c r="D255" s="10" t="n"/>
      <c r="E255" s="10" t="n"/>
      <c r="F255" s="10" t="n"/>
      <c r="G255" s="10" t="n"/>
      <c r="H255" s="10" t="n"/>
      <c r="I255" s="10" t="n"/>
      <c r="J255" s="10" t="n"/>
      <c r="K255" s="10" t="n"/>
      <c r="L255" s="12" t="n"/>
      <c r="M255" s="10" t="n"/>
      <c r="N255" s="17" t="n"/>
      <c r="O255" s="11" t="n"/>
      <c r="P255" s="9">
        <f>IF(AND(M255="Mois",L255&lt;&gt;""),ROUND(L255*30*0.1,0),"")</f>
        <v/>
      </c>
      <c r="Q255" s="16">
        <f>IF(AND(M255="Mois",L255&lt;&gt;"",O255&lt;&gt;""),EDATE(O255,L255),"")</f>
        <v/>
      </c>
      <c r="R255" s="9">
        <f>IF(Q255="",IF(G255="","","Hors calendrier"),IF(TODAY()&gt;Q255+P255,"En retard","À venir"))</f>
        <v/>
      </c>
      <c r="S255" s="12" t="n"/>
      <c r="T255" s="10" t="n"/>
      <c r="U255" s="10" t="n"/>
      <c r="V255" s="12" t="n"/>
      <c r="W255" s="12" t="n"/>
      <c r="X255" s="10" t="n"/>
      <c r="Y255" s="10" t="n"/>
      <c r="Z255" s="10" t="n"/>
      <c r="AA255" s="10" t="n"/>
      <c r="AB255" s="10" t="n"/>
    </row>
    <row r="256" ht="20" customHeight="1">
      <c r="A256" s="10" t="n"/>
      <c r="B256" s="10" t="n"/>
      <c r="C256" s="10" t="n"/>
      <c r="D256" s="10" t="n"/>
      <c r="E256" s="10" t="n"/>
      <c r="F256" s="10" t="n"/>
      <c r="G256" s="10" t="n"/>
      <c r="H256" s="10" t="n"/>
      <c r="I256" s="10" t="n"/>
      <c r="J256" s="10" t="n"/>
      <c r="K256" s="10" t="n"/>
      <c r="L256" s="12" t="n"/>
      <c r="M256" s="10" t="n"/>
      <c r="N256" s="17" t="n"/>
      <c r="O256" s="11" t="n"/>
      <c r="P256" s="9">
        <f>IF(AND(M256="Mois",L256&lt;&gt;""),ROUND(L256*30*0.1,0),"")</f>
        <v/>
      </c>
      <c r="Q256" s="16">
        <f>IF(AND(M256="Mois",L256&lt;&gt;"",O256&lt;&gt;""),EDATE(O256,L256),"")</f>
        <v/>
      </c>
      <c r="R256" s="9">
        <f>IF(Q256="",IF(G256="","","Hors calendrier"),IF(TODAY()&gt;Q256+P256,"En retard","À venir"))</f>
        <v/>
      </c>
      <c r="S256" s="12" t="n"/>
      <c r="T256" s="10" t="n"/>
      <c r="U256" s="10" t="n"/>
      <c r="V256" s="12" t="n"/>
      <c r="W256" s="12" t="n"/>
      <c r="X256" s="10" t="n"/>
      <c r="Y256" s="10" t="n"/>
      <c r="Z256" s="10" t="n"/>
      <c r="AA256" s="10" t="n"/>
      <c r="AB256" s="10" t="n"/>
    </row>
    <row r="257" ht="20" customHeight="1">
      <c r="A257" s="10" t="n"/>
      <c r="B257" s="10" t="n"/>
      <c r="C257" s="10" t="n"/>
      <c r="D257" s="10" t="n"/>
      <c r="E257" s="10" t="n"/>
      <c r="F257" s="10" t="n"/>
      <c r="G257" s="10" t="n"/>
      <c r="H257" s="10" t="n"/>
      <c r="I257" s="10" t="n"/>
      <c r="J257" s="10" t="n"/>
      <c r="K257" s="10" t="n"/>
      <c r="L257" s="12" t="n"/>
      <c r="M257" s="10" t="n"/>
      <c r="N257" s="17" t="n"/>
      <c r="O257" s="11" t="n"/>
      <c r="P257" s="9">
        <f>IF(AND(M257="Mois",L257&lt;&gt;""),ROUND(L257*30*0.1,0),"")</f>
        <v/>
      </c>
      <c r="Q257" s="16">
        <f>IF(AND(M257="Mois",L257&lt;&gt;"",O257&lt;&gt;""),EDATE(O257,L257),"")</f>
        <v/>
      </c>
      <c r="R257" s="9">
        <f>IF(Q257="",IF(G257="","","Hors calendrier"),IF(TODAY()&gt;Q257+P257,"En retard","À venir"))</f>
        <v/>
      </c>
      <c r="S257" s="12" t="n"/>
      <c r="T257" s="10" t="n"/>
      <c r="U257" s="10" t="n"/>
      <c r="V257" s="12" t="n"/>
      <c r="W257" s="12" t="n"/>
      <c r="X257" s="10" t="n"/>
      <c r="Y257" s="10" t="n"/>
      <c r="Z257" s="10" t="n"/>
      <c r="AA257" s="10" t="n"/>
      <c r="AB257" s="10" t="n"/>
    </row>
    <row r="258" ht="20" customHeight="1">
      <c r="A258" s="10" t="n"/>
      <c r="B258" s="10" t="n"/>
      <c r="C258" s="10" t="n"/>
      <c r="D258" s="10" t="n"/>
      <c r="E258" s="10" t="n"/>
      <c r="F258" s="10" t="n"/>
      <c r="G258" s="10" t="n"/>
      <c r="H258" s="10" t="n"/>
      <c r="I258" s="10" t="n"/>
      <c r="J258" s="10" t="n"/>
      <c r="K258" s="10" t="n"/>
      <c r="L258" s="12" t="n"/>
      <c r="M258" s="10" t="n"/>
      <c r="N258" s="17" t="n"/>
      <c r="O258" s="11" t="n"/>
      <c r="P258" s="9">
        <f>IF(AND(M258="Mois",L258&lt;&gt;""),ROUND(L258*30*0.1,0),"")</f>
        <v/>
      </c>
      <c r="Q258" s="16">
        <f>IF(AND(M258="Mois",L258&lt;&gt;"",O258&lt;&gt;""),EDATE(O258,L258),"")</f>
        <v/>
      </c>
      <c r="R258" s="9">
        <f>IF(Q258="",IF(G258="","","Hors calendrier"),IF(TODAY()&gt;Q258+P258,"En retard","À venir"))</f>
        <v/>
      </c>
      <c r="S258" s="12" t="n"/>
      <c r="T258" s="10" t="n"/>
      <c r="U258" s="10" t="n"/>
      <c r="V258" s="12" t="n"/>
      <c r="W258" s="12" t="n"/>
      <c r="X258" s="10" t="n"/>
      <c r="Y258" s="10" t="n"/>
      <c r="Z258" s="10" t="n"/>
      <c r="AA258" s="10" t="n"/>
      <c r="AB258" s="10" t="n"/>
    </row>
    <row r="259" ht="20" customHeight="1">
      <c r="A259" s="10" t="n"/>
      <c r="B259" s="10" t="n"/>
      <c r="C259" s="10" t="n"/>
      <c r="D259" s="10" t="n"/>
      <c r="E259" s="10" t="n"/>
      <c r="F259" s="10" t="n"/>
      <c r="G259" s="10" t="n"/>
      <c r="H259" s="10" t="n"/>
      <c r="I259" s="10" t="n"/>
      <c r="J259" s="10" t="n"/>
      <c r="K259" s="10" t="n"/>
      <c r="L259" s="12" t="n"/>
      <c r="M259" s="10" t="n"/>
      <c r="N259" s="17" t="n"/>
      <c r="O259" s="11" t="n"/>
      <c r="P259" s="9">
        <f>IF(AND(M259="Mois",L259&lt;&gt;""),ROUND(L259*30*0.1,0),"")</f>
        <v/>
      </c>
      <c r="Q259" s="16">
        <f>IF(AND(M259="Mois",L259&lt;&gt;"",O259&lt;&gt;""),EDATE(O259,L259),"")</f>
        <v/>
      </c>
      <c r="R259" s="9">
        <f>IF(Q259="",IF(G259="","","Hors calendrier"),IF(TODAY()&gt;Q259+P259,"En retard","À venir"))</f>
        <v/>
      </c>
      <c r="S259" s="12" t="n"/>
      <c r="T259" s="10" t="n"/>
      <c r="U259" s="10" t="n"/>
      <c r="V259" s="12" t="n"/>
      <c r="W259" s="12" t="n"/>
      <c r="X259" s="10" t="n"/>
      <c r="Y259" s="10" t="n"/>
      <c r="Z259" s="10" t="n"/>
      <c r="AA259" s="10" t="n"/>
      <c r="AB259" s="10" t="n"/>
    </row>
    <row r="260" ht="20" customHeight="1">
      <c r="A260" s="10" t="n"/>
      <c r="B260" s="10" t="n"/>
      <c r="C260" s="10" t="n"/>
      <c r="D260" s="10" t="n"/>
      <c r="E260" s="10" t="n"/>
      <c r="F260" s="10" t="n"/>
      <c r="G260" s="10" t="n"/>
      <c r="H260" s="10" t="n"/>
      <c r="I260" s="10" t="n"/>
      <c r="J260" s="10" t="n"/>
      <c r="K260" s="10" t="n"/>
      <c r="L260" s="12" t="n"/>
      <c r="M260" s="10" t="n"/>
      <c r="N260" s="17" t="n"/>
      <c r="O260" s="11" t="n"/>
      <c r="P260" s="9">
        <f>IF(AND(M260="Mois",L260&lt;&gt;""),ROUND(L260*30*0.1,0),"")</f>
        <v/>
      </c>
      <c r="Q260" s="16">
        <f>IF(AND(M260="Mois",L260&lt;&gt;"",O260&lt;&gt;""),EDATE(O260,L260),"")</f>
        <v/>
      </c>
      <c r="R260" s="9">
        <f>IF(Q260="",IF(G260="","","Hors calendrier"),IF(TODAY()&gt;Q260+P260,"En retard","À venir"))</f>
        <v/>
      </c>
      <c r="S260" s="12" t="n"/>
      <c r="T260" s="10" t="n"/>
      <c r="U260" s="10" t="n"/>
      <c r="V260" s="12" t="n"/>
      <c r="W260" s="12" t="n"/>
      <c r="X260" s="10" t="n"/>
      <c r="Y260" s="10" t="n"/>
      <c r="Z260" s="10" t="n"/>
      <c r="AA260" s="10" t="n"/>
      <c r="AB260" s="10" t="n"/>
    </row>
    <row r="261" ht="20" customHeight="1">
      <c r="A261" s="10" t="n"/>
      <c r="B261" s="10" t="n"/>
      <c r="C261" s="10" t="n"/>
      <c r="D261" s="10" t="n"/>
      <c r="E261" s="10" t="n"/>
      <c r="F261" s="10" t="n"/>
      <c r="G261" s="10" t="n"/>
      <c r="H261" s="10" t="n"/>
      <c r="I261" s="10" t="n"/>
      <c r="J261" s="10" t="n"/>
      <c r="K261" s="10" t="n"/>
      <c r="L261" s="12" t="n"/>
      <c r="M261" s="10" t="n"/>
      <c r="N261" s="17" t="n"/>
      <c r="O261" s="11" t="n"/>
      <c r="P261" s="9">
        <f>IF(AND(M261="Mois",L261&lt;&gt;""),ROUND(L261*30*0.1,0),"")</f>
        <v/>
      </c>
      <c r="Q261" s="16">
        <f>IF(AND(M261="Mois",L261&lt;&gt;"",O261&lt;&gt;""),EDATE(O261,L261),"")</f>
        <v/>
      </c>
      <c r="R261" s="9">
        <f>IF(Q261="",IF(G261="","","Hors calendrier"),IF(TODAY()&gt;Q261+P261,"En retard","À venir"))</f>
        <v/>
      </c>
      <c r="S261" s="12" t="n"/>
      <c r="T261" s="10" t="n"/>
      <c r="U261" s="10" t="n"/>
      <c r="V261" s="12" t="n"/>
      <c r="W261" s="12" t="n"/>
      <c r="X261" s="10" t="n"/>
      <c r="Y261" s="10" t="n"/>
      <c r="Z261" s="10" t="n"/>
      <c r="AA261" s="10" t="n"/>
      <c r="AB261" s="10" t="n"/>
    </row>
    <row r="262" ht="20" customHeight="1">
      <c r="A262" s="10" t="n"/>
      <c r="B262" s="10" t="n"/>
      <c r="C262" s="10" t="n"/>
      <c r="D262" s="10" t="n"/>
      <c r="E262" s="10" t="n"/>
      <c r="F262" s="10" t="n"/>
      <c r="G262" s="10" t="n"/>
      <c r="H262" s="10" t="n"/>
      <c r="I262" s="10" t="n"/>
      <c r="J262" s="10" t="n"/>
      <c r="K262" s="10" t="n"/>
      <c r="L262" s="12" t="n"/>
      <c r="M262" s="10" t="n"/>
      <c r="N262" s="17" t="n"/>
      <c r="O262" s="11" t="n"/>
      <c r="P262" s="9">
        <f>IF(AND(M262="Mois",L262&lt;&gt;""),ROUND(L262*30*0.1,0),"")</f>
        <v/>
      </c>
      <c r="Q262" s="16">
        <f>IF(AND(M262="Mois",L262&lt;&gt;"",O262&lt;&gt;""),EDATE(O262,L262),"")</f>
        <v/>
      </c>
      <c r="R262" s="9">
        <f>IF(Q262="",IF(G262="","","Hors calendrier"),IF(TODAY()&gt;Q262+P262,"En retard","À venir"))</f>
        <v/>
      </c>
      <c r="S262" s="12" t="n"/>
      <c r="T262" s="10" t="n"/>
      <c r="U262" s="10" t="n"/>
      <c r="V262" s="12" t="n"/>
      <c r="W262" s="12" t="n"/>
      <c r="X262" s="10" t="n"/>
      <c r="Y262" s="10" t="n"/>
      <c r="Z262" s="10" t="n"/>
      <c r="AA262" s="10" t="n"/>
      <c r="AB262" s="10" t="n"/>
    </row>
    <row r="263" ht="20" customHeight="1">
      <c r="A263" s="10" t="n"/>
      <c r="B263" s="10" t="n"/>
      <c r="C263" s="10" t="n"/>
      <c r="D263" s="10" t="n"/>
      <c r="E263" s="10" t="n"/>
      <c r="F263" s="10" t="n"/>
      <c r="G263" s="10" t="n"/>
      <c r="H263" s="10" t="n"/>
      <c r="I263" s="10" t="n"/>
      <c r="J263" s="10" t="n"/>
      <c r="K263" s="10" t="n"/>
      <c r="L263" s="12" t="n"/>
      <c r="M263" s="10" t="n"/>
      <c r="N263" s="17" t="n"/>
      <c r="O263" s="11" t="n"/>
      <c r="P263" s="9">
        <f>IF(AND(M263="Mois",L263&lt;&gt;""),ROUND(L263*30*0.1,0),"")</f>
        <v/>
      </c>
      <c r="Q263" s="16">
        <f>IF(AND(M263="Mois",L263&lt;&gt;"",O263&lt;&gt;""),EDATE(O263,L263),"")</f>
        <v/>
      </c>
      <c r="R263" s="9">
        <f>IF(Q263="",IF(G263="","","Hors calendrier"),IF(TODAY()&gt;Q263+P263,"En retard","À venir"))</f>
        <v/>
      </c>
      <c r="S263" s="12" t="n"/>
      <c r="T263" s="10" t="n"/>
      <c r="U263" s="10" t="n"/>
      <c r="V263" s="12" t="n"/>
      <c r="W263" s="12" t="n"/>
      <c r="X263" s="10" t="n"/>
      <c r="Y263" s="10" t="n"/>
      <c r="Z263" s="10" t="n"/>
      <c r="AA263" s="10" t="n"/>
      <c r="AB263" s="10" t="n"/>
    </row>
    <row r="264" ht="20" customHeight="1">
      <c r="A264" s="10" t="n"/>
      <c r="B264" s="10" t="n"/>
      <c r="C264" s="10" t="n"/>
      <c r="D264" s="10" t="n"/>
      <c r="E264" s="10" t="n"/>
      <c r="F264" s="10" t="n"/>
      <c r="G264" s="10" t="n"/>
      <c r="H264" s="10" t="n"/>
      <c r="I264" s="10" t="n"/>
      <c r="J264" s="10" t="n"/>
      <c r="K264" s="10" t="n"/>
      <c r="L264" s="12" t="n"/>
      <c r="M264" s="10" t="n"/>
      <c r="N264" s="17" t="n"/>
      <c r="O264" s="11" t="n"/>
      <c r="P264" s="9">
        <f>IF(AND(M264="Mois",L264&lt;&gt;""),ROUND(L264*30*0.1,0),"")</f>
        <v/>
      </c>
      <c r="Q264" s="16">
        <f>IF(AND(M264="Mois",L264&lt;&gt;"",O264&lt;&gt;""),EDATE(O264,L264),"")</f>
        <v/>
      </c>
      <c r="R264" s="9">
        <f>IF(Q264="",IF(G264="","","Hors calendrier"),IF(TODAY()&gt;Q264+P264,"En retard","À venir"))</f>
        <v/>
      </c>
      <c r="S264" s="12" t="n"/>
      <c r="T264" s="10" t="n"/>
      <c r="U264" s="10" t="n"/>
      <c r="V264" s="12" t="n"/>
      <c r="W264" s="12" t="n"/>
      <c r="X264" s="10" t="n"/>
      <c r="Y264" s="10" t="n"/>
      <c r="Z264" s="10" t="n"/>
      <c r="AA264" s="10" t="n"/>
      <c r="AB264" s="10" t="n"/>
    </row>
    <row r="265" ht="20" customHeight="1">
      <c r="A265" s="10" t="n"/>
      <c r="B265" s="10" t="n"/>
      <c r="C265" s="10" t="n"/>
      <c r="D265" s="10" t="n"/>
      <c r="E265" s="10" t="n"/>
      <c r="F265" s="10" t="n"/>
      <c r="G265" s="10" t="n"/>
      <c r="H265" s="10" t="n"/>
      <c r="I265" s="10" t="n"/>
      <c r="J265" s="10" t="n"/>
      <c r="K265" s="10" t="n"/>
      <c r="L265" s="12" t="n"/>
      <c r="M265" s="10" t="n"/>
      <c r="N265" s="17" t="n"/>
      <c r="O265" s="11" t="n"/>
      <c r="P265" s="9">
        <f>IF(AND(M265="Mois",L265&lt;&gt;""),ROUND(L265*30*0.1,0),"")</f>
        <v/>
      </c>
      <c r="Q265" s="16">
        <f>IF(AND(M265="Mois",L265&lt;&gt;"",O265&lt;&gt;""),EDATE(O265,L265),"")</f>
        <v/>
      </c>
      <c r="R265" s="9">
        <f>IF(Q265="",IF(G265="","","Hors calendrier"),IF(TODAY()&gt;Q265+P265,"En retard","À venir"))</f>
        <v/>
      </c>
      <c r="S265" s="12" t="n"/>
      <c r="T265" s="10" t="n"/>
      <c r="U265" s="10" t="n"/>
      <c r="V265" s="12" t="n"/>
      <c r="W265" s="12" t="n"/>
      <c r="X265" s="10" t="n"/>
      <c r="Y265" s="10" t="n"/>
      <c r="Z265" s="10" t="n"/>
      <c r="AA265" s="10" t="n"/>
      <c r="AB265" s="10" t="n"/>
    </row>
    <row r="266" ht="20" customHeight="1">
      <c r="A266" s="10" t="n"/>
      <c r="B266" s="10" t="n"/>
      <c r="C266" s="10" t="n"/>
      <c r="D266" s="10" t="n"/>
      <c r="E266" s="10" t="n"/>
      <c r="F266" s="10" t="n"/>
      <c r="G266" s="10" t="n"/>
      <c r="H266" s="10" t="n"/>
      <c r="I266" s="10" t="n"/>
      <c r="J266" s="10" t="n"/>
      <c r="K266" s="10" t="n"/>
      <c r="L266" s="12" t="n"/>
      <c r="M266" s="10" t="n"/>
      <c r="N266" s="17" t="n"/>
      <c r="O266" s="11" t="n"/>
      <c r="P266" s="9">
        <f>IF(AND(M266="Mois",L266&lt;&gt;""),ROUND(L266*30*0.1,0),"")</f>
        <v/>
      </c>
      <c r="Q266" s="16">
        <f>IF(AND(M266="Mois",L266&lt;&gt;"",O266&lt;&gt;""),EDATE(O266,L266),"")</f>
        <v/>
      </c>
      <c r="R266" s="9">
        <f>IF(Q266="",IF(G266="","","Hors calendrier"),IF(TODAY()&gt;Q266+P266,"En retard","À venir"))</f>
        <v/>
      </c>
      <c r="S266" s="12" t="n"/>
      <c r="T266" s="10" t="n"/>
      <c r="U266" s="10" t="n"/>
      <c r="V266" s="12" t="n"/>
      <c r="W266" s="12" t="n"/>
      <c r="X266" s="10" t="n"/>
      <c r="Y266" s="10" t="n"/>
      <c r="Z266" s="10" t="n"/>
      <c r="AA266" s="10" t="n"/>
      <c r="AB266" s="10" t="n"/>
    </row>
    <row r="267" ht="20" customHeight="1">
      <c r="A267" s="10" t="n"/>
      <c r="B267" s="10" t="n"/>
      <c r="C267" s="10" t="n"/>
      <c r="D267" s="10" t="n"/>
      <c r="E267" s="10" t="n"/>
      <c r="F267" s="10" t="n"/>
      <c r="G267" s="10" t="n"/>
      <c r="H267" s="10" t="n"/>
      <c r="I267" s="10" t="n"/>
      <c r="J267" s="10" t="n"/>
      <c r="K267" s="10" t="n"/>
      <c r="L267" s="12" t="n"/>
      <c r="M267" s="10" t="n"/>
      <c r="N267" s="17" t="n"/>
      <c r="O267" s="11" t="n"/>
      <c r="P267" s="9">
        <f>IF(AND(M267="Mois",L267&lt;&gt;""),ROUND(L267*30*0.1,0),"")</f>
        <v/>
      </c>
      <c r="Q267" s="16">
        <f>IF(AND(M267="Mois",L267&lt;&gt;"",O267&lt;&gt;""),EDATE(O267,L267),"")</f>
        <v/>
      </c>
      <c r="R267" s="9">
        <f>IF(Q267="",IF(G267="","","Hors calendrier"),IF(TODAY()&gt;Q267+P267,"En retard","À venir"))</f>
        <v/>
      </c>
      <c r="S267" s="12" t="n"/>
      <c r="T267" s="10" t="n"/>
      <c r="U267" s="10" t="n"/>
      <c r="V267" s="12" t="n"/>
      <c r="W267" s="12" t="n"/>
      <c r="X267" s="10" t="n"/>
      <c r="Y267" s="10" t="n"/>
      <c r="Z267" s="10" t="n"/>
      <c r="AA267" s="10" t="n"/>
      <c r="AB267" s="10" t="n"/>
    </row>
    <row r="268" ht="20" customHeight="1">
      <c r="A268" s="10" t="n"/>
      <c r="B268" s="10" t="n"/>
      <c r="C268" s="10" t="n"/>
      <c r="D268" s="10" t="n"/>
      <c r="E268" s="10" t="n"/>
      <c r="F268" s="10" t="n"/>
      <c r="G268" s="10" t="n"/>
      <c r="H268" s="10" t="n"/>
      <c r="I268" s="10" t="n"/>
      <c r="J268" s="10" t="n"/>
      <c r="K268" s="10" t="n"/>
      <c r="L268" s="12" t="n"/>
      <c r="M268" s="10" t="n"/>
      <c r="N268" s="17" t="n"/>
      <c r="O268" s="11" t="n"/>
      <c r="P268" s="9">
        <f>IF(AND(M268="Mois",L268&lt;&gt;""),ROUND(L268*30*0.1,0),"")</f>
        <v/>
      </c>
      <c r="Q268" s="16">
        <f>IF(AND(M268="Mois",L268&lt;&gt;"",O268&lt;&gt;""),EDATE(O268,L268),"")</f>
        <v/>
      </c>
      <c r="R268" s="9">
        <f>IF(Q268="",IF(G268="","","Hors calendrier"),IF(TODAY()&gt;Q268+P268,"En retard","À venir"))</f>
        <v/>
      </c>
      <c r="S268" s="12" t="n"/>
      <c r="T268" s="10" t="n"/>
      <c r="U268" s="10" t="n"/>
      <c r="V268" s="12" t="n"/>
      <c r="W268" s="12" t="n"/>
      <c r="X268" s="10" t="n"/>
      <c r="Y268" s="10" t="n"/>
      <c r="Z268" s="10" t="n"/>
      <c r="AA268" s="10" t="n"/>
      <c r="AB268" s="10" t="n"/>
    </row>
    <row r="269" ht="20" customHeight="1">
      <c r="A269" s="10" t="n"/>
      <c r="B269" s="10" t="n"/>
      <c r="C269" s="10" t="n"/>
      <c r="D269" s="10" t="n"/>
      <c r="E269" s="10" t="n"/>
      <c r="F269" s="10" t="n"/>
      <c r="G269" s="10" t="n"/>
      <c r="H269" s="10" t="n"/>
      <c r="I269" s="10" t="n"/>
      <c r="J269" s="10" t="n"/>
      <c r="K269" s="10" t="n"/>
      <c r="L269" s="12" t="n"/>
      <c r="M269" s="10" t="n"/>
      <c r="N269" s="17" t="n"/>
      <c r="O269" s="11" t="n"/>
      <c r="P269" s="9">
        <f>IF(AND(M269="Mois",L269&lt;&gt;""),ROUND(L269*30*0.1,0),"")</f>
        <v/>
      </c>
      <c r="Q269" s="16">
        <f>IF(AND(M269="Mois",L269&lt;&gt;"",O269&lt;&gt;""),EDATE(O269,L269),"")</f>
        <v/>
      </c>
      <c r="R269" s="9">
        <f>IF(Q269="",IF(G269="","","Hors calendrier"),IF(TODAY()&gt;Q269+P269,"En retard","À venir"))</f>
        <v/>
      </c>
      <c r="S269" s="12" t="n"/>
      <c r="T269" s="10" t="n"/>
      <c r="U269" s="10" t="n"/>
      <c r="V269" s="12" t="n"/>
      <c r="W269" s="12" t="n"/>
      <c r="X269" s="10" t="n"/>
      <c r="Y269" s="10" t="n"/>
      <c r="Z269" s="10" t="n"/>
      <c r="AA269" s="10" t="n"/>
      <c r="AB269" s="10" t="n"/>
    </row>
    <row r="270" ht="20" customHeight="1">
      <c r="A270" s="10" t="n"/>
      <c r="B270" s="10" t="n"/>
      <c r="C270" s="10" t="n"/>
      <c r="D270" s="10" t="n"/>
      <c r="E270" s="10" t="n"/>
      <c r="F270" s="10" t="n"/>
      <c r="G270" s="10" t="n"/>
      <c r="H270" s="10" t="n"/>
      <c r="I270" s="10" t="n"/>
      <c r="J270" s="10" t="n"/>
      <c r="K270" s="10" t="n"/>
      <c r="L270" s="12" t="n"/>
      <c r="M270" s="10" t="n"/>
      <c r="N270" s="17" t="n"/>
      <c r="O270" s="11" t="n"/>
      <c r="P270" s="9">
        <f>IF(AND(M270="Mois",L270&lt;&gt;""),ROUND(L270*30*0.1,0),"")</f>
        <v/>
      </c>
      <c r="Q270" s="16">
        <f>IF(AND(M270="Mois",L270&lt;&gt;"",O270&lt;&gt;""),EDATE(O270,L270),"")</f>
        <v/>
      </c>
      <c r="R270" s="9">
        <f>IF(Q270="",IF(G270="","","Hors calendrier"),IF(TODAY()&gt;Q270+P270,"En retard","À venir"))</f>
        <v/>
      </c>
      <c r="S270" s="12" t="n"/>
      <c r="T270" s="10" t="n"/>
      <c r="U270" s="10" t="n"/>
      <c r="V270" s="12" t="n"/>
      <c r="W270" s="12" t="n"/>
      <c r="X270" s="10" t="n"/>
      <c r="Y270" s="10" t="n"/>
      <c r="Z270" s="10" t="n"/>
      <c r="AA270" s="10" t="n"/>
      <c r="AB270" s="10" t="n"/>
    </row>
    <row r="271" ht="20" customHeight="1">
      <c r="A271" s="10" t="n"/>
      <c r="B271" s="10" t="n"/>
      <c r="C271" s="10" t="n"/>
      <c r="D271" s="10" t="n"/>
      <c r="E271" s="10" t="n"/>
      <c r="F271" s="10" t="n"/>
      <c r="G271" s="10" t="n"/>
      <c r="H271" s="10" t="n"/>
      <c r="I271" s="10" t="n"/>
      <c r="J271" s="10" t="n"/>
      <c r="K271" s="10" t="n"/>
      <c r="L271" s="12" t="n"/>
      <c r="M271" s="10" t="n"/>
      <c r="N271" s="17" t="n"/>
      <c r="O271" s="11" t="n"/>
      <c r="P271" s="9">
        <f>IF(AND(M271="Mois",L271&lt;&gt;""),ROUND(L271*30*0.1,0),"")</f>
        <v/>
      </c>
      <c r="Q271" s="16">
        <f>IF(AND(M271="Mois",L271&lt;&gt;"",O271&lt;&gt;""),EDATE(O271,L271),"")</f>
        <v/>
      </c>
      <c r="R271" s="9">
        <f>IF(Q271="",IF(G271="","","Hors calendrier"),IF(TODAY()&gt;Q271+P271,"En retard","À venir"))</f>
        <v/>
      </c>
      <c r="S271" s="12" t="n"/>
      <c r="T271" s="10" t="n"/>
      <c r="U271" s="10" t="n"/>
      <c r="V271" s="12" t="n"/>
      <c r="W271" s="12" t="n"/>
      <c r="X271" s="10" t="n"/>
      <c r="Y271" s="10" t="n"/>
      <c r="Z271" s="10" t="n"/>
      <c r="AA271" s="10" t="n"/>
      <c r="AB271" s="10" t="n"/>
    </row>
    <row r="272" ht="20" customHeight="1">
      <c r="A272" s="10" t="n"/>
      <c r="B272" s="10" t="n"/>
      <c r="C272" s="10" t="n"/>
      <c r="D272" s="10" t="n"/>
      <c r="E272" s="10" t="n"/>
      <c r="F272" s="10" t="n"/>
      <c r="G272" s="10" t="n"/>
      <c r="H272" s="10" t="n"/>
      <c r="I272" s="10" t="n"/>
      <c r="J272" s="10" t="n"/>
      <c r="K272" s="10" t="n"/>
      <c r="L272" s="12" t="n"/>
      <c r="M272" s="10" t="n"/>
      <c r="N272" s="17" t="n"/>
      <c r="O272" s="11" t="n"/>
      <c r="P272" s="9">
        <f>IF(AND(M272="Mois",L272&lt;&gt;""),ROUND(L272*30*0.1,0),"")</f>
        <v/>
      </c>
      <c r="Q272" s="16">
        <f>IF(AND(M272="Mois",L272&lt;&gt;"",O272&lt;&gt;""),EDATE(O272,L272),"")</f>
        <v/>
      </c>
      <c r="R272" s="9">
        <f>IF(Q272="",IF(G272="","","Hors calendrier"),IF(TODAY()&gt;Q272+P272,"En retard","À venir"))</f>
        <v/>
      </c>
      <c r="S272" s="12" t="n"/>
      <c r="T272" s="10" t="n"/>
      <c r="U272" s="10" t="n"/>
      <c r="V272" s="12" t="n"/>
      <c r="W272" s="12" t="n"/>
      <c r="X272" s="10" t="n"/>
      <c r="Y272" s="10" t="n"/>
      <c r="Z272" s="10" t="n"/>
      <c r="AA272" s="10" t="n"/>
      <c r="AB272" s="10" t="n"/>
    </row>
    <row r="273" ht="20" customHeight="1">
      <c r="A273" s="10" t="n"/>
      <c r="B273" s="10" t="n"/>
      <c r="C273" s="10" t="n"/>
      <c r="D273" s="10" t="n"/>
      <c r="E273" s="10" t="n"/>
      <c r="F273" s="10" t="n"/>
      <c r="G273" s="10" t="n"/>
      <c r="H273" s="10" t="n"/>
      <c r="I273" s="10" t="n"/>
      <c r="J273" s="10" t="n"/>
      <c r="K273" s="10" t="n"/>
      <c r="L273" s="12" t="n"/>
      <c r="M273" s="10" t="n"/>
      <c r="N273" s="17" t="n"/>
      <c r="O273" s="11" t="n"/>
      <c r="P273" s="9">
        <f>IF(AND(M273="Mois",L273&lt;&gt;""),ROUND(L273*30*0.1,0),"")</f>
        <v/>
      </c>
      <c r="Q273" s="16">
        <f>IF(AND(M273="Mois",L273&lt;&gt;"",O273&lt;&gt;""),EDATE(O273,L273),"")</f>
        <v/>
      </c>
      <c r="R273" s="9">
        <f>IF(Q273="",IF(G273="","","Hors calendrier"),IF(TODAY()&gt;Q273+P273,"En retard","À venir"))</f>
        <v/>
      </c>
      <c r="S273" s="12" t="n"/>
      <c r="T273" s="10" t="n"/>
      <c r="U273" s="10" t="n"/>
      <c r="V273" s="12" t="n"/>
      <c r="W273" s="12" t="n"/>
      <c r="X273" s="10" t="n"/>
      <c r="Y273" s="10" t="n"/>
      <c r="Z273" s="10" t="n"/>
      <c r="AA273" s="10" t="n"/>
      <c r="AB273" s="10" t="n"/>
    </row>
    <row r="274" ht="20" customHeight="1">
      <c r="A274" s="10" t="n"/>
      <c r="B274" s="10" t="n"/>
      <c r="C274" s="10" t="n"/>
      <c r="D274" s="10" t="n"/>
      <c r="E274" s="10" t="n"/>
      <c r="F274" s="10" t="n"/>
      <c r="G274" s="10" t="n"/>
      <c r="H274" s="10" t="n"/>
      <c r="I274" s="10" t="n"/>
      <c r="J274" s="10" t="n"/>
      <c r="K274" s="10" t="n"/>
      <c r="L274" s="12" t="n"/>
      <c r="M274" s="10" t="n"/>
      <c r="N274" s="17" t="n"/>
      <c r="O274" s="11" t="n"/>
      <c r="P274" s="9">
        <f>IF(AND(M274="Mois",L274&lt;&gt;""),ROUND(L274*30*0.1,0),"")</f>
        <v/>
      </c>
      <c r="Q274" s="16">
        <f>IF(AND(M274="Mois",L274&lt;&gt;"",O274&lt;&gt;""),EDATE(O274,L274),"")</f>
        <v/>
      </c>
      <c r="R274" s="9">
        <f>IF(Q274="",IF(G274="","","Hors calendrier"),IF(TODAY()&gt;Q274+P274,"En retard","À venir"))</f>
        <v/>
      </c>
      <c r="S274" s="12" t="n"/>
      <c r="T274" s="10" t="n"/>
      <c r="U274" s="10" t="n"/>
      <c r="V274" s="12" t="n"/>
      <c r="W274" s="12" t="n"/>
      <c r="X274" s="10" t="n"/>
      <c r="Y274" s="10" t="n"/>
      <c r="Z274" s="10" t="n"/>
      <c r="AA274" s="10" t="n"/>
      <c r="AB274" s="10" t="n"/>
    </row>
    <row r="275" ht="20" customHeight="1">
      <c r="A275" s="10" t="n"/>
      <c r="B275" s="10" t="n"/>
      <c r="C275" s="10" t="n"/>
      <c r="D275" s="10" t="n"/>
      <c r="E275" s="10" t="n"/>
      <c r="F275" s="10" t="n"/>
      <c r="G275" s="10" t="n"/>
      <c r="H275" s="10" t="n"/>
      <c r="I275" s="10" t="n"/>
      <c r="J275" s="10" t="n"/>
      <c r="K275" s="10" t="n"/>
      <c r="L275" s="12" t="n"/>
      <c r="M275" s="10" t="n"/>
      <c r="N275" s="17" t="n"/>
      <c r="O275" s="11" t="n"/>
      <c r="P275" s="9">
        <f>IF(AND(M275="Mois",L275&lt;&gt;""),ROUND(L275*30*0.1,0),"")</f>
        <v/>
      </c>
      <c r="Q275" s="16">
        <f>IF(AND(M275="Mois",L275&lt;&gt;"",O275&lt;&gt;""),EDATE(O275,L275),"")</f>
        <v/>
      </c>
      <c r="R275" s="9">
        <f>IF(Q275="",IF(G275="","","Hors calendrier"),IF(TODAY()&gt;Q275+P275,"En retard","À venir"))</f>
        <v/>
      </c>
      <c r="S275" s="12" t="n"/>
      <c r="T275" s="10" t="n"/>
      <c r="U275" s="10" t="n"/>
      <c r="V275" s="12" t="n"/>
      <c r="W275" s="12" t="n"/>
      <c r="X275" s="10" t="n"/>
      <c r="Y275" s="10" t="n"/>
      <c r="Z275" s="10" t="n"/>
      <c r="AA275" s="10" t="n"/>
      <c r="AB275" s="10" t="n"/>
    </row>
    <row r="276" ht="20" customHeight="1">
      <c r="A276" s="10" t="n"/>
      <c r="B276" s="10" t="n"/>
      <c r="C276" s="10" t="n"/>
      <c r="D276" s="10" t="n"/>
      <c r="E276" s="10" t="n"/>
      <c r="F276" s="10" t="n"/>
      <c r="G276" s="10" t="n"/>
      <c r="H276" s="10" t="n"/>
      <c r="I276" s="10" t="n"/>
      <c r="J276" s="10" t="n"/>
      <c r="K276" s="10" t="n"/>
      <c r="L276" s="12" t="n"/>
      <c r="M276" s="10" t="n"/>
      <c r="N276" s="17" t="n"/>
      <c r="O276" s="11" t="n"/>
      <c r="P276" s="9">
        <f>IF(AND(M276="Mois",L276&lt;&gt;""),ROUND(L276*30*0.1,0),"")</f>
        <v/>
      </c>
      <c r="Q276" s="16">
        <f>IF(AND(M276="Mois",L276&lt;&gt;"",O276&lt;&gt;""),EDATE(O276,L276),"")</f>
        <v/>
      </c>
      <c r="R276" s="9">
        <f>IF(Q276="",IF(G276="","","Hors calendrier"),IF(TODAY()&gt;Q276+P276,"En retard","À venir"))</f>
        <v/>
      </c>
      <c r="S276" s="12" t="n"/>
      <c r="T276" s="10" t="n"/>
      <c r="U276" s="10" t="n"/>
      <c r="V276" s="12" t="n"/>
      <c r="W276" s="12" t="n"/>
      <c r="X276" s="10" t="n"/>
      <c r="Y276" s="10" t="n"/>
      <c r="Z276" s="10" t="n"/>
      <c r="AA276" s="10" t="n"/>
      <c r="AB276" s="10" t="n"/>
    </row>
    <row r="277" ht="20" customHeight="1">
      <c r="A277" s="10" t="n"/>
      <c r="B277" s="10" t="n"/>
      <c r="C277" s="10" t="n"/>
      <c r="D277" s="10" t="n"/>
      <c r="E277" s="10" t="n"/>
      <c r="F277" s="10" t="n"/>
      <c r="G277" s="10" t="n"/>
      <c r="H277" s="10" t="n"/>
      <c r="I277" s="10" t="n"/>
      <c r="J277" s="10" t="n"/>
      <c r="K277" s="10" t="n"/>
      <c r="L277" s="12" t="n"/>
      <c r="M277" s="10" t="n"/>
      <c r="N277" s="17" t="n"/>
      <c r="O277" s="11" t="n"/>
      <c r="P277" s="9">
        <f>IF(AND(M277="Mois",L277&lt;&gt;""),ROUND(L277*30*0.1,0),"")</f>
        <v/>
      </c>
      <c r="Q277" s="16">
        <f>IF(AND(M277="Mois",L277&lt;&gt;"",O277&lt;&gt;""),EDATE(O277,L277),"")</f>
        <v/>
      </c>
      <c r="R277" s="9">
        <f>IF(Q277="",IF(G277="","","Hors calendrier"),IF(TODAY()&gt;Q277+P277,"En retard","À venir"))</f>
        <v/>
      </c>
      <c r="S277" s="12" t="n"/>
      <c r="T277" s="10" t="n"/>
      <c r="U277" s="10" t="n"/>
      <c r="V277" s="12" t="n"/>
      <c r="W277" s="12" t="n"/>
      <c r="X277" s="10" t="n"/>
      <c r="Y277" s="10" t="n"/>
      <c r="Z277" s="10" t="n"/>
      <c r="AA277" s="10" t="n"/>
      <c r="AB277" s="10" t="n"/>
    </row>
    <row r="278" ht="20" customHeight="1">
      <c r="A278" s="10" t="n"/>
      <c r="B278" s="10" t="n"/>
      <c r="C278" s="10" t="n"/>
      <c r="D278" s="10" t="n"/>
      <c r="E278" s="10" t="n"/>
      <c r="F278" s="10" t="n"/>
      <c r="G278" s="10" t="n"/>
      <c r="H278" s="10" t="n"/>
      <c r="I278" s="10" t="n"/>
      <c r="J278" s="10" t="n"/>
      <c r="K278" s="10" t="n"/>
      <c r="L278" s="12" t="n"/>
      <c r="M278" s="10" t="n"/>
      <c r="N278" s="17" t="n"/>
      <c r="O278" s="11" t="n"/>
      <c r="P278" s="9">
        <f>IF(AND(M278="Mois",L278&lt;&gt;""),ROUND(L278*30*0.1,0),"")</f>
        <v/>
      </c>
      <c r="Q278" s="16">
        <f>IF(AND(M278="Mois",L278&lt;&gt;"",O278&lt;&gt;""),EDATE(O278,L278),"")</f>
        <v/>
      </c>
      <c r="R278" s="9">
        <f>IF(Q278="",IF(G278="","","Hors calendrier"),IF(TODAY()&gt;Q278+P278,"En retard","À venir"))</f>
        <v/>
      </c>
      <c r="S278" s="12" t="n"/>
      <c r="T278" s="10" t="n"/>
      <c r="U278" s="10" t="n"/>
      <c r="V278" s="12" t="n"/>
      <c r="W278" s="12" t="n"/>
      <c r="X278" s="10" t="n"/>
      <c r="Y278" s="10" t="n"/>
      <c r="Z278" s="10" t="n"/>
      <c r="AA278" s="10" t="n"/>
      <c r="AB278" s="10" t="n"/>
    </row>
    <row r="279" ht="20" customHeight="1">
      <c r="A279" s="10" t="n"/>
      <c r="B279" s="10" t="n"/>
      <c r="C279" s="10" t="n"/>
      <c r="D279" s="10" t="n"/>
      <c r="E279" s="10" t="n"/>
      <c r="F279" s="10" t="n"/>
      <c r="G279" s="10" t="n"/>
      <c r="H279" s="10" t="n"/>
      <c r="I279" s="10" t="n"/>
      <c r="J279" s="10" t="n"/>
      <c r="K279" s="10" t="n"/>
      <c r="L279" s="12" t="n"/>
      <c r="M279" s="10" t="n"/>
      <c r="N279" s="17" t="n"/>
      <c r="O279" s="11" t="n"/>
      <c r="P279" s="9">
        <f>IF(AND(M279="Mois",L279&lt;&gt;""),ROUND(L279*30*0.1,0),"")</f>
        <v/>
      </c>
      <c r="Q279" s="16">
        <f>IF(AND(M279="Mois",L279&lt;&gt;"",O279&lt;&gt;""),EDATE(O279,L279),"")</f>
        <v/>
      </c>
      <c r="R279" s="9">
        <f>IF(Q279="",IF(G279="","","Hors calendrier"),IF(TODAY()&gt;Q279+P279,"En retard","À venir"))</f>
        <v/>
      </c>
      <c r="S279" s="12" t="n"/>
      <c r="T279" s="10" t="n"/>
      <c r="U279" s="10" t="n"/>
      <c r="V279" s="12" t="n"/>
      <c r="W279" s="12" t="n"/>
      <c r="X279" s="10" t="n"/>
      <c r="Y279" s="10" t="n"/>
      <c r="Z279" s="10" t="n"/>
      <c r="AA279" s="10" t="n"/>
      <c r="AB279" s="10" t="n"/>
    </row>
    <row r="280" ht="20" customHeight="1">
      <c r="A280" s="10" t="n"/>
      <c r="B280" s="10" t="n"/>
      <c r="C280" s="10" t="n"/>
      <c r="D280" s="10" t="n"/>
      <c r="E280" s="10" t="n"/>
      <c r="F280" s="10" t="n"/>
      <c r="G280" s="10" t="n"/>
      <c r="H280" s="10" t="n"/>
      <c r="I280" s="10" t="n"/>
      <c r="J280" s="10" t="n"/>
      <c r="K280" s="10" t="n"/>
      <c r="L280" s="12" t="n"/>
      <c r="M280" s="10" t="n"/>
      <c r="N280" s="17" t="n"/>
      <c r="O280" s="11" t="n"/>
      <c r="P280" s="9">
        <f>IF(AND(M280="Mois",L280&lt;&gt;""),ROUND(L280*30*0.1,0),"")</f>
        <v/>
      </c>
      <c r="Q280" s="16">
        <f>IF(AND(M280="Mois",L280&lt;&gt;"",O280&lt;&gt;""),EDATE(O280,L280),"")</f>
        <v/>
      </c>
      <c r="R280" s="9">
        <f>IF(Q280="",IF(G280="","","Hors calendrier"),IF(TODAY()&gt;Q280+P280,"En retard","À venir"))</f>
        <v/>
      </c>
      <c r="S280" s="12" t="n"/>
      <c r="T280" s="10" t="n"/>
      <c r="U280" s="10" t="n"/>
      <c r="V280" s="12" t="n"/>
      <c r="W280" s="12" t="n"/>
      <c r="X280" s="10" t="n"/>
      <c r="Y280" s="10" t="n"/>
      <c r="Z280" s="10" t="n"/>
      <c r="AA280" s="10" t="n"/>
      <c r="AB280" s="10" t="n"/>
    </row>
    <row r="281" ht="20" customHeight="1">
      <c r="A281" s="10" t="n"/>
      <c r="B281" s="10" t="n"/>
      <c r="C281" s="10" t="n"/>
      <c r="D281" s="10" t="n"/>
      <c r="E281" s="10" t="n"/>
      <c r="F281" s="10" t="n"/>
      <c r="G281" s="10" t="n"/>
      <c r="H281" s="10" t="n"/>
      <c r="I281" s="10" t="n"/>
      <c r="J281" s="10" t="n"/>
      <c r="K281" s="10" t="n"/>
      <c r="L281" s="12" t="n"/>
      <c r="M281" s="10" t="n"/>
      <c r="N281" s="17" t="n"/>
      <c r="O281" s="11" t="n"/>
      <c r="P281" s="9">
        <f>IF(AND(M281="Mois",L281&lt;&gt;""),ROUND(L281*30*0.1,0),"")</f>
        <v/>
      </c>
      <c r="Q281" s="16">
        <f>IF(AND(M281="Mois",L281&lt;&gt;"",O281&lt;&gt;""),EDATE(O281,L281),"")</f>
        <v/>
      </c>
      <c r="R281" s="9">
        <f>IF(Q281="",IF(G281="","","Hors calendrier"),IF(TODAY()&gt;Q281+P281,"En retard","À venir"))</f>
        <v/>
      </c>
      <c r="S281" s="12" t="n"/>
      <c r="T281" s="10" t="n"/>
      <c r="U281" s="10" t="n"/>
      <c r="V281" s="12" t="n"/>
      <c r="W281" s="12" t="n"/>
      <c r="X281" s="10" t="n"/>
      <c r="Y281" s="10" t="n"/>
      <c r="Z281" s="10" t="n"/>
      <c r="AA281" s="10" t="n"/>
      <c r="AB281" s="10" t="n"/>
    </row>
    <row r="282" ht="20" customHeight="1">
      <c r="A282" s="10" t="n"/>
      <c r="B282" s="10" t="n"/>
      <c r="C282" s="10" t="n"/>
      <c r="D282" s="10" t="n"/>
      <c r="E282" s="10" t="n"/>
      <c r="F282" s="10" t="n"/>
      <c r="G282" s="10" t="n"/>
      <c r="H282" s="10" t="n"/>
      <c r="I282" s="10" t="n"/>
      <c r="J282" s="10" t="n"/>
      <c r="K282" s="10" t="n"/>
      <c r="L282" s="12" t="n"/>
      <c r="M282" s="10" t="n"/>
      <c r="N282" s="17" t="n"/>
      <c r="O282" s="11" t="n"/>
      <c r="P282" s="9">
        <f>IF(AND(M282="Mois",L282&lt;&gt;""),ROUND(L282*30*0.1,0),"")</f>
        <v/>
      </c>
      <c r="Q282" s="16">
        <f>IF(AND(M282="Mois",L282&lt;&gt;"",O282&lt;&gt;""),EDATE(O282,L282),"")</f>
        <v/>
      </c>
      <c r="R282" s="9">
        <f>IF(Q282="",IF(G282="","","Hors calendrier"),IF(TODAY()&gt;Q282+P282,"En retard","À venir"))</f>
        <v/>
      </c>
      <c r="S282" s="12" t="n"/>
      <c r="T282" s="10" t="n"/>
      <c r="U282" s="10" t="n"/>
      <c r="V282" s="12" t="n"/>
      <c r="W282" s="12" t="n"/>
      <c r="X282" s="10" t="n"/>
      <c r="Y282" s="10" t="n"/>
      <c r="Z282" s="10" t="n"/>
      <c r="AA282" s="10" t="n"/>
      <c r="AB282" s="10" t="n"/>
    </row>
    <row r="283" ht="20" customHeight="1">
      <c r="A283" s="10" t="n"/>
      <c r="B283" s="10" t="n"/>
      <c r="C283" s="10" t="n"/>
      <c r="D283" s="10" t="n"/>
      <c r="E283" s="10" t="n"/>
      <c r="F283" s="10" t="n"/>
      <c r="G283" s="10" t="n"/>
      <c r="H283" s="10" t="n"/>
      <c r="I283" s="10" t="n"/>
      <c r="J283" s="10" t="n"/>
      <c r="K283" s="10" t="n"/>
      <c r="L283" s="12" t="n"/>
      <c r="M283" s="10" t="n"/>
      <c r="N283" s="17" t="n"/>
      <c r="O283" s="11" t="n"/>
      <c r="P283" s="9">
        <f>IF(AND(M283="Mois",L283&lt;&gt;""),ROUND(L283*30*0.1,0),"")</f>
        <v/>
      </c>
      <c r="Q283" s="16">
        <f>IF(AND(M283="Mois",L283&lt;&gt;"",O283&lt;&gt;""),EDATE(O283,L283),"")</f>
        <v/>
      </c>
      <c r="R283" s="9">
        <f>IF(Q283="",IF(G283="","","Hors calendrier"),IF(TODAY()&gt;Q283+P283,"En retard","À venir"))</f>
        <v/>
      </c>
      <c r="S283" s="12" t="n"/>
      <c r="T283" s="10" t="n"/>
      <c r="U283" s="10" t="n"/>
      <c r="V283" s="12" t="n"/>
      <c r="W283" s="12" t="n"/>
      <c r="X283" s="10" t="n"/>
      <c r="Y283" s="10" t="n"/>
      <c r="Z283" s="10" t="n"/>
      <c r="AA283" s="10" t="n"/>
      <c r="AB283" s="10" t="n"/>
    </row>
    <row r="284" ht="20" customHeight="1">
      <c r="A284" s="10" t="n"/>
      <c r="B284" s="10" t="n"/>
      <c r="C284" s="10" t="n"/>
      <c r="D284" s="10" t="n"/>
      <c r="E284" s="10" t="n"/>
      <c r="F284" s="10" t="n"/>
      <c r="G284" s="10" t="n"/>
      <c r="H284" s="10" t="n"/>
      <c r="I284" s="10" t="n"/>
      <c r="J284" s="10" t="n"/>
      <c r="K284" s="10" t="n"/>
      <c r="L284" s="12" t="n"/>
      <c r="M284" s="10" t="n"/>
      <c r="N284" s="17" t="n"/>
      <c r="O284" s="11" t="n"/>
      <c r="P284" s="9">
        <f>IF(AND(M284="Mois",L284&lt;&gt;""),ROUND(L284*30*0.1,0),"")</f>
        <v/>
      </c>
      <c r="Q284" s="16">
        <f>IF(AND(M284="Mois",L284&lt;&gt;"",O284&lt;&gt;""),EDATE(O284,L284),"")</f>
        <v/>
      </c>
      <c r="R284" s="9">
        <f>IF(Q284="",IF(G284="","","Hors calendrier"),IF(TODAY()&gt;Q284+P284,"En retard","À venir"))</f>
        <v/>
      </c>
      <c r="S284" s="12" t="n"/>
      <c r="T284" s="10" t="n"/>
      <c r="U284" s="10" t="n"/>
      <c r="V284" s="12" t="n"/>
      <c r="W284" s="12" t="n"/>
      <c r="X284" s="10" t="n"/>
      <c r="Y284" s="10" t="n"/>
      <c r="Z284" s="10" t="n"/>
      <c r="AA284" s="10" t="n"/>
      <c r="AB284" s="10" t="n"/>
    </row>
    <row r="285" ht="20" customHeight="1">
      <c r="A285" s="10" t="n"/>
      <c r="B285" s="10" t="n"/>
      <c r="C285" s="10" t="n"/>
      <c r="D285" s="10" t="n"/>
      <c r="E285" s="10" t="n"/>
      <c r="F285" s="10" t="n"/>
      <c r="G285" s="10" t="n"/>
      <c r="H285" s="10" t="n"/>
      <c r="I285" s="10" t="n"/>
      <c r="J285" s="10" t="n"/>
      <c r="K285" s="10" t="n"/>
      <c r="L285" s="12" t="n"/>
      <c r="M285" s="10" t="n"/>
      <c r="N285" s="17" t="n"/>
      <c r="O285" s="11" t="n"/>
      <c r="P285" s="9">
        <f>IF(AND(M285="Mois",L285&lt;&gt;""),ROUND(L285*30*0.1,0),"")</f>
        <v/>
      </c>
      <c r="Q285" s="16">
        <f>IF(AND(M285="Mois",L285&lt;&gt;"",O285&lt;&gt;""),EDATE(O285,L285),"")</f>
        <v/>
      </c>
      <c r="R285" s="9">
        <f>IF(Q285="",IF(G285="","","Hors calendrier"),IF(TODAY()&gt;Q285+P285,"En retard","À venir"))</f>
        <v/>
      </c>
      <c r="S285" s="12" t="n"/>
      <c r="T285" s="10" t="n"/>
      <c r="U285" s="10" t="n"/>
      <c r="V285" s="12" t="n"/>
      <c r="W285" s="12" t="n"/>
      <c r="X285" s="10" t="n"/>
      <c r="Y285" s="10" t="n"/>
      <c r="Z285" s="10" t="n"/>
      <c r="AA285" s="10" t="n"/>
      <c r="AB285" s="10" t="n"/>
    </row>
    <row r="286" ht="20" customHeight="1">
      <c r="A286" s="10" t="n"/>
      <c r="B286" s="10" t="n"/>
      <c r="C286" s="10" t="n"/>
      <c r="D286" s="10" t="n"/>
      <c r="E286" s="10" t="n"/>
      <c r="F286" s="10" t="n"/>
      <c r="G286" s="10" t="n"/>
      <c r="H286" s="10" t="n"/>
      <c r="I286" s="10" t="n"/>
      <c r="J286" s="10" t="n"/>
      <c r="K286" s="10" t="n"/>
      <c r="L286" s="12" t="n"/>
      <c r="M286" s="10" t="n"/>
      <c r="N286" s="17" t="n"/>
      <c r="O286" s="11" t="n"/>
      <c r="P286" s="9">
        <f>IF(AND(M286="Mois",L286&lt;&gt;""),ROUND(L286*30*0.1,0),"")</f>
        <v/>
      </c>
      <c r="Q286" s="16">
        <f>IF(AND(M286="Mois",L286&lt;&gt;"",O286&lt;&gt;""),EDATE(O286,L286),"")</f>
        <v/>
      </c>
      <c r="R286" s="9">
        <f>IF(Q286="",IF(G286="","","Hors calendrier"),IF(TODAY()&gt;Q286+P286,"En retard","À venir"))</f>
        <v/>
      </c>
      <c r="S286" s="12" t="n"/>
      <c r="T286" s="10" t="n"/>
      <c r="U286" s="10" t="n"/>
      <c r="V286" s="12" t="n"/>
      <c r="W286" s="12" t="n"/>
      <c r="X286" s="10" t="n"/>
      <c r="Y286" s="10" t="n"/>
      <c r="Z286" s="10" t="n"/>
      <c r="AA286" s="10" t="n"/>
      <c r="AB286" s="10" t="n"/>
    </row>
    <row r="287" ht="20" customHeight="1">
      <c r="A287" s="10" t="n"/>
      <c r="B287" s="10" t="n"/>
      <c r="C287" s="10" t="n"/>
      <c r="D287" s="10" t="n"/>
      <c r="E287" s="10" t="n"/>
      <c r="F287" s="10" t="n"/>
      <c r="G287" s="10" t="n"/>
      <c r="H287" s="10" t="n"/>
      <c r="I287" s="10" t="n"/>
      <c r="J287" s="10" t="n"/>
      <c r="K287" s="10" t="n"/>
      <c r="L287" s="12" t="n"/>
      <c r="M287" s="10" t="n"/>
      <c r="N287" s="17" t="n"/>
      <c r="O287" s="11" t="n"/>
      <c r="P287" s="9">
        <f>IF(AND(M287="Mois",L287&lt;&gt;""),ROUND(L287*30*0.1,0),"")</f>
        <v/>
      </c>
      <c r="Q287" s="16">
        <f>IF(AND(M287="Mois",L287&lt;&gt;"",O287&lt;&gt;""),EDATE(O287,L287),"")</f>
        <v/>
      </c>
      <c r="R287" s="9">
        <f>IF(Q287="",IF(G287="","","Hors calendrier"),IF(TODAY()&gt;Q287+P287,"En retard","À venir"))</f>
        <v/>
      </c>
      <c r="S287" s="12" t="n"/>
      <c r="T287" s="10" t="n"/>
      <c r="U287" s="10" t="n"/>
      <c r="V287" s="12" t="n"/>
      <c r="W287" s="12" t="n"/>
      <c r="X287" s="10" t="n"/>
      <c r="Y287" s="10" t="n"/>
      <c r="Z287" s="10" t="n"/>
      <c r="AA287" s="10" t="n"/>
      <c r="AB287" s="10" t="n"/>
    </row>
    <row r="288" ht="20" customHeight="1">
      <c r="A288" s="10" t="n"/>
      <c r="B288" s="10" t="n"/>
      <c r="C288" s="10" t="n"/>
      <c r="D288" s="10" t="n"/>
      <c r="E288" s="10" t="n"/>
      <c r="F288" s="10" t="n"/>
      <c r="G288" s="10" t="n"/>
      <c r="H288" s="10" t="n"/>
      <c r="I288" s="10" t="n"/>
      <c r="J288" s="10" t="n"/>
      <c r="K288" s="10" t="n"/>
      <c r="L288" s="12" t="n"/>
      <c r="M288" s="10" t="n"/>
      <c r="N288" s="17" t="n"/>
      <c r="O288" s="11" t="n"/>
      <c r="P288" s="9">
        <f>IF(AND(M288="Mois",L288&lt;&gt;""),ROUND(L288*30*0.1,0),"")</f>
        <v/>
      </c>
      <c r="Q288" s="16">
        <f>IF(AND(M288="Mois",L288&lt;&gt;"",O288&lt;&gt;""),EDATE(O288,L288),"")</f>
        <v/>
      </c>
      <c r="R288" s="9">
        <f>IF(Q288="",IF(G288="","","Hors calendrier"),IF(TODAY()&gt;Q288+P288,"En retard","À venir"))</f>
        <v/>
      </c>
      <c r="S288" s="12" t="n"/>
      <c r="T288" s="10" t="n"/>
      <c r="U288" s="10" t="n"/>
      <c r="V288" s="12" t="n"/>
      <c r="W288" s="12" t="n"/>
      <c r="X288" s="10" t="n"/>
      <c r="Y288" s="10" t="n"/>
      <c r="Z288" s="10" t="n"/>
      <c r="AA288" s="10" t="n"/>
      <c r="AB288" s="10" t="n"/>
    </row>
    <row r="289" ht="20" customHeight="1">
      <c r="A289" s="10" t="n"/>
      <c r="B289" s="10" t="n"/>
      <c r="C289" s="10" t="n"/>
      <c r="D289" s="10" t="n"/>
      <c r="E289" s="10" t="n"/>
      <c r="F289" s="10" t="n"/>
      <c r="G289" s="10" t="n"/>
      <c r="H289" s="10" t="n"/>
      <c r="I289" s="10" t="n"/>
      <c r="J289" s="10" t="n"/>
      <c r="K289" s="10" t="n"/>
      <c r="L289" s="12" t="n"/>
      <c r="M289" s="10" t="n"/>
      <c r="N289" s="17" t="n"/>
      <c r="O289" s="11" t="n"/>
      <c r="P289" s="9">
        <f>IF(AND(M289="Mois",L289&lt;&gt;""),ROUND(L289*30*0.1,0),"")</f>
        <v/>
      </c>
      <c r="Q289" s="16">
        <f>IF(AND(M289="Mois",L289&lt;&gt;"",O289&lt;&gt;""),EDATE(O289,L289),"")</f>
        <v/>
      </c>
      <c r="R289" s="9">
        <f>IF(Q289="",IF(G289="","","Hors calendrier"),IF(TODAY()&gt;Q289+P289,"En retard","À venir"))</f>
        <v/>
      </c>
      <c r="S289" s="12" t="n"/>
      <c r="T289" s="10" t="n"/>
      <c r="U289" s="10" t="n"/>
      <c r="V289" s="12" t="n"/>
      <c r="W289" s="12" t="n"/>
      <c r="X289" s="10" t="n"/>
      <c r="Y289" s="10" t="n"/>
      <c r="Z289" s="10" t="n"/>
      <c r="AA289" s="10" t="n"/>
      <c r="AB289" s="10" t="n"/>
    </row>
    <row r="290" ht="20" customHeight="1">
      <c r="A290" s="10" t="n"/>
      <c r="B290" s="10" t="n"/>
      <c r="C290" s="10" t="n"/>
      <c r="D290" s="10" t="n"/>
      <c r="E290" s="10" t="n"/>
      <c r="F290" s="10" t="n"/>
      <c r="G290" s="10" t="n"/>
      <c r="H290" s="10" t="n"/>
      <c r="I290" s="10" t="n"/>
      <c r="J290" s="10" t="n"/>
      <c r="K290" s="10" t="n"/>
      <c r="L290" s="12" t="n"/>
      <c r="M290" s="10" t="n"/>
      <c r="N290" s="17" t="n"/>
      <c r="O290" s="11" t="n"/>
      <c r="P290" s="9">
        <f>IF(AND(M290="Mois",L290&lt;&gt;""),ROUND(L290*30*0.1,0),"")</f>
        <v/>
      </c>
      <c r="Q290" s="16">
        <f>IF(AND(M290="Mois",L290&lt;&gt;"",O290&lt;&gt;""),EDATE(O290,L290),"")</f>
        <v/>
      </c>
      <c r="R290" s="9">
        <f>IF(Q290="",IF(G290="","","Hors calendrier"),IF(TODAY()&gt;Q290+P290,"En retard","À venir"))</f>
        <v/>
      </c>
      <c r="S290" s="12" t="n"/>
      <c r="T290" s="10" t="n"/>
      <c r="U290" s="10" t="n"/>
      <c r="V290" s="12" t="n"/>
      <c r="W290" s="12" t="n"/>
      <c r="X290" s="10" t="n"/>
      <c r="Y290" s="10" t="n"/>
      <c r="Z290" s="10" t="n"/>
      <c r="AA290" s="10" t="n"/>
      <c r="AB290" s="10" t="n"/>
    </row>
    <row r="291" ht="20" customHeight="1">
      <c r="A291" s="10" t="n"/>
      <c r="B291" s="10" t="n"/>
      <c r="C291" s="10" t="n"/>
      <c r="D291" s="10" t="n"/>
      <c r="E291" s="10" t="n"/>
      <c r="F291" s="10" t="n"/>
      <c r="G291" s="10" t="n"/>
      <c r="H291" s="10" t="n"/>
      <c r="I291" s="10" t="n"/>
      <c r="J291" s="10" t="n"/>
      <c r="K291" s="10" t="n"/>
      <c r="L291" s="12" t="n"/>
      <c r="M291" s="10" t="n"/>
      <c r="N291" s="17" t="n"/>
      <c r="O291" s="11" t="n"/>
      <c r="P291" s="9">
        <f>IF(AND(M291="Mois",L291&lt;&gt;""),ROUND(L291*30*0.1,0),"")</f>
        <v/>
      </c>
      <c r="Q291" s="16">
        <f>IF(AND(M291="Mois",L291&lt;&gt;"",O291&lt;&gt;""),EDATE(O291,L291),"")</f>
        <v/>
      </c>
      <c r="R291" s="9">
        <f>IF(Q291="",IF(G291="","","Hors calendrier"),IF(TODAY()&gt;Q291+P291,"En retard","À venir"))</f>
        <v/>
      </c>
      <c r="S291" s="12" t="n"/>
      <c r="T291" s="10" t="n"/>
      <c r="U291" s="10" t="n"/>
      <c r="V291" s="12" t="n"/>
      <c r="W291" s="12" t="n"/>
      <c r="X291" s="10" t="n"/>
      <c r="Y291" s="10" t="n"/>
      <c r="Z291" s="10" t="n"/>
      <c r="AA291" s="10" t="n"/>
      <c r="AB291" s="10" t="n"/>
    </row>
    <row r="292" ht="20" customHeight="1">
      <c r="A292" s="10" t="n"/>
      <c r="B292" s="10" t="n"/>
      <c r="C292" s="10" t="n"/>
      <c r="D292" s="10" t="n"/>
      <c r="E292" s="10" t="n"/>
      <c r="F292" s="10" t="n"/>
      <c r="G292" s="10" t="n"/>
      <c r="H292" s="10" t="n"/>
      <c r="I292" s="10" t="n"/>
      <c r="J292" s="10" t="n"/>
      <c r="K292" s="10" t="n"/>
      <c r="L292" s="12" t="n"/>
      <c r="M292" s="10" t="n"/>
      <c r="N292" s="17" t="n"/>
      <c r="O292" s="11" t="n"/>
      <c r="P292" s="9">
        <f>IF(AND(M292="Mois",L292&lt;&gt;""),ROUND(L292*30*0.1,0),"")</f>
        <v/>
      </c>
      <c r="Q292" s="16">
        <f>IF(AND(M292="Mois",L292&lt;&gt;"",O292&lt;&gt;""),EDATE(O292,L292),"")</f>
        <v/>
      </c>
      <c r="R292" s="9">
        <f>IF(Q292="",IF(G292="","","Hors calendrier"),IF(TODAY()&gt;Q292+P292,"En retard","À venir"))</f>
        <v/>
      </c>
      <c r="S292" s="12" t="n"/>
      <c r="T292" s="10" t="n"/>
      <c r="U292" s="10" t="n"/>
      <c r="V292" s="12" t="n"/>
      <c r="W292" s="12" t="n"/>
      <c r="X292" s="10" t="n"/>
      <c r="Y292" s="10" t="n"/>
      <c r="Z292" s="10" t="n"/>
      <c r="AA292" s="10" t="n"/>
      <c r="AB292" s="10" t="n"/>
    </row>
    <row r="293" ht="20" customHeight="1">
      <c r="A293" s="10" t="n"/>
      <c r="B293" s="10" t="n"/>
      <c r="C293" s="10" t="n"/>
      <c r="D293" s="10" t="n"/>
      <c r="E293" s="10" t="n"/>
      <c r="F293" s="10" t="n"/>
      <c r="G293" s="10" t="n"/>
      <c r="H293" s="10" t="n"/>
      <c r="I293" s="10" t="n"/>
      <c r="J293" s="10" t="n"/>
      <c r="K293" s="10" t="n"/>
      <c r="L293" s="12" t="n"/>
      <c r="M293" s="10" t="n"/>
      <c r="N293" s="17" t="n"/>
      <c r="O293" s="11" t="n"/>
      <c r="P293" s="9">
        <f>IF(AND(M293="Mois",L293&lt;&gt;""),ROUND(L293*30*0.1,0),"")</f>
        <v/>
      </c>
      <c r="Q293" s="16">
        <f>IF(AND(M293="Mois",L293&lt;&gt;"",O293&lt;&gt;""),EDATE(O293,L293),"")</f>
        <v/>
      </c>
      <c r="R293" s="9">
        <f>IF(Q293="",IF(G293="","","Hors calendrier"),IF(TODAY()&gt;Q293+P293,"En retard","À venir"))</f>
        <v/>
      </c>
      <c r="S293" s="12" t="n"/>
      <c r="T293" s="10" t="n"/>
      <c r="U293" s="10" t="n"/>
      <c r="V293" s="12" t="n"/>
      <c r="W293" s="12" t="n"/>
      <c r="X293" s="10" t="n"/>
      <c r="Y293" s="10" t="n"/>
      <c r="Z293" s="10" t="n"/>
      <c r="AA293" s="10" t="n"/>
      <c r="AB293" s="10" t="n"/>
    </row>
    <row r="294" ht="20" customHeight="1">
      <c r="A294" s="10" t="n"/>
      <c r="B294" s="10" t="n"/>
      <c r="C294" s="10" t="n"/>
      <c r="D294" s="10" t="n"/>
      <c r="E294" s="10" t="n"/>
      <c r="F294" s="10" t="n"/>
      <c r="G294" s="10" t="n"/>
      <c r="H294" s="10" t="n"/>
      <c r="I294" s="10" t="n"/>
      <c r="J294" s="10" t="n"/>
      <c r="K294" s="10" t="n"/>
      <c r="L294" s="12" t="n"/>
      <c r="M294" s="10" t="n"/>
      <c r="N294" s="17" t="n"/>
      <c r="O294" s="11" t="n"/>
      <c r="P294" s="9">
        <f>IF(AND(M294="Mois",L294&lt;&gt;""),ROUND(L294*30*0.1,0),"")</f>
        <v/>
      </c>
      <c r="Q294" s="16">
        <f>IF(AND(M294="Mois",L294&lt;&gt;"",O294&lt;&gt;""),EDATE(O294,L294),"")</f>
        <v/>
      </c>
      <c r="R294" s="9">
        <f>IF(Q294="",IF(G294="","","Hors calendrier"),IF(TODAY()&gt;Q294+P294,"En retard","À venir"))</f>
        <v/>
      </c>
      <c r="S294" s="12" t="n"/>
      <c r="T294" s="10" t="n"/>
      <c r="U294" s="10" t="n"/>
      <c r="V294" s="12" t="n"/>
      <c r="W294" s="12" t="n"/>
      <c r="X294" s="10" t="n"/>
      <c r="Y294" s="10" t="n"/>
      <c r="Z294" s="10" t="n"/>
      <c r="AA294" s="10" t="n"/>
      <c r="AB294" s="10" t="n"/>
    </row>
    <row r="295" ht="20" customHeight="1">
      <c r="A295" s="10" t="n"/>
      <c r="B295" s="10" t="n"/>
      <c r="C295" s="10" t="n"/>
      <c r="D295" s="10" t="n"/>
      <c r="E295" s="10" t="n"/>
      <c r="F295" s="10" t="n"/>
      <c r="G295" s="10" t="n"/>
      <c r="H295" s="10" t="n"/>
      <c r="I295" s="10" t="n"/>
      <c r="J295" s="10" t="n"/>
      <c r="K295" s="10" t="n"/>
      <c r="L295" s="12" t="n"/>
      <c r="M295" s="10" t="n"/>
      <c r="N295" s="17" t="n"/>
      <c r="O295" s="11" t="n"/>
      <c r="P295" s="9">
        <f>IF(AND(M295="Mois",L295&lt;&gt;""),ROUND(L295*30*0.1,0),"")</f>
        <v/>
      </c>
      <c r="Q295" s="16">
        <f>IF(AND(M295="Mois",L295&lt;&gt;"",O295&lt;&gt;""),EDATE(O295,L295),"")</f>
        <v/>
      </c>
      <c r="R295" s="9">
        <f>IF(Q295="",IF(G295="","","Hors calendrier"),IF(TODAY()&gt;Q295+P295,"En retard","À venir"))</f>
        <v/>
      </c>
      <c r="S295" s="12" t="n"/>
      <c r="T295" s="10" t="n"/>
      <c r="U295" s="10" t="n"/>
      <c r="V295" s="12" t="n"/>
      <c r="W295" s="12" t="n"/>
      <c r="X295" s="10" t="n"/>
      <c r="Y295" s="10" t="n"/>
      <c r="Z295" s="10" t="n"/>
      <c r="AA295" s="10" t="n"/>
      <c r="AB295" s="10" t="n"/>
    </row>
    <row r="296" ht="20" customHeight="1">
      <c r="A296" s="10" t="n"/>
      <c r="B296" s="10" t="n"/>
      <c r="C296" s="10" t="n"/>
      <c r="D296" s="10" t="n"/>
      <c r="E296" s="10" t="n"/>
      <c r="F296" s="10" t="n"/>
      <c r="G296" s="10" t="n"/>
      <c r="H296" s="10" t="n"/>
      <c r="I296" s="10" t="n"/>
      <c r="J296" s="10" t="n"/>
      <c r="K296" s="10" t="n"/>
      <c r="L296" s="12" t="n"/>
      <c r="M296" s="10" t="n"/>
      <c r="N296" s="17" t="n"/>
      <c r="O296" s="11" t="n"/>
      <c r="P296" s="9">
        <f>IF(AND(M296="Mois",L296&lt;&gt;""),ROUND(L296*30*0.1,0),"")</f>
        <v/>
      </c>
      <c r="Q296" s="16">
        <f>IF(AND(M296="Mois",L296&lt;&gt;"",O296&lt;&gt;""),EDATE(O296,L296),"")</f>
        <v/>
      </c>
      <c r="R296" s="9">
        <f>IF(Q296="",IF(G296="","","Hors calendrier"),IF(TODAY()&gt;Q296+P296,"En retard","À venir"))</f>
        <v/>
      </c>
      <c r="S296" s="12" t="n"/>
      <c r="T296" s="10" t="n"/>
      <c r="U296" s="10" t="n"/>
      <c r="V296" s="12" t="n"/>
      <c r="W296" s="12" t="n"/>
      <c r="X296" s="10" t="n"/>
      <c r="Y296" s="10" t="n"/>
      <c r="Z296" s="10" t="n"/>
      <c r="AA296" s="10" t="n"/>
      <c r="AB296" s="10" t="n"/>
    </row>
    <row r="297" ht="20" customHeight="1">
      <c r="A297" s="10" t="n"/>
      <c r="B297" s="10" t="n"/>
      <c r="C297" s="10" t="n"/>
      <c r="D297" s="10" t="n"/>
      <c r="E297" s="10" t="n"/>
      <c r="F297" s="10" t="n"/>
      <c r="G297" s="10" t="n"/>
      <c r="H297" s="10" t="n"/>
      <c r="I297" s="10" t="n"/>
      <c r="J297" s="10" t="n"/>
      <c r="K297" s="10" t="n"/>
      <c r="L297" s="12" t="n"/>
      <c r="M297" s="10" t="n"/>
      <c r="N297" s="17" t="n"/>
      <c r="O297" s="11" t="n"/>
      <c r="P297" s="9">
        <f>IF(AND(M297="Mois",L297&lt;&gt;""),ROUND(L297*30*0.1,0),"")</f>
        <v/>
      </c>
      <c r="Q297" s="16">
        <f>IF(AND(M297="Mois",L297&lt;&gt;"",O297&lt;&gt;""),EDATE(O297,L297),"")</f>
        <v/>
      </c>
      <c r="R297" s="9">
        <f>IF(Q297="",IF(G297="","","Hors calendrier"),IF(TODAY()&gt;Q297+P297,"En retard","À venir"))</f>
        <v/>
      </c>
      <c r="S297" s="12" t="n"/>
      <c r="T297" s="10" t="n"/>
      <c r="U297" s="10" t="n"/>
      <c r="V297" s="12" t="n"/>
      <c r="W297" s="12" t="n"/>
      <c r="X297" s="10" t="n"/>
      <c r="Y297" s="10" t="n"/>
      <c r="Z297" s="10" t="n"/>
      <c r="AA297" s="10" t="n"/>
      <c r="AB297" s="10" t="n"/>
    </row>
    <row r="298" ht="20" customHeight="1">
      <c r="A298" s="10" t="n"/>
      <c r="B298" s="10" t="n"/>
      <c r="C298" s="10" t="n"/>
      <c r="D298" s="10" t="n"/>
      <c r="E298" s="10" t="n"/>
      <c r="F298" s="10" t="n"/>
      <c r="G298" s="10" t="n"/>
      <c r="H298" s="10" t="n"/>
      <c r="I298" s="10" t="n"/>
      <c r="J298" s="10" t="n"/>
      <c r="K298" s="10" t="n"/>
      <c r="L298" s="12" t="n"/>
      <c r="M298" s="10" t="n"/>
      <c r="N298" s="17" t="n"/>
      <c r="O298" s="11" t="n"/>
      <c r="P298" s="9">
        <f>IF(AND(M298="Mois",L298&lt;&gt;""),ROUND(L298*30*0.1,0),"")</f>
        <v/>
      </c>
      <c r="Q298" s="16">
        <f>IF(AND(M298="Mois",L298&lt;&gt;"",O298&lt;&gt;""),EDATE(O298,L298),"")</f>
        <v/>
      </c>
      <c r="R298" s="9">
        <f>IF(Q298="",IF(G298="","","Hors calendrier"),IF(TODAY()&gt;Q298+P298,"En retard","À venir"))</f>
        <v/>
      </c>
      <c r="S298" s="12" t="n"/>
      <c r="T298" s="10" t="n"/>
      <c r="U298" s="10" t="n"/>
      <c r="V298" s="12" t="n"/>
      <c r="W298" s="12" t="n"/>
      <c r="X298" s="10" t="n"/>
      <c r="Y298" s="10" t="n"/>
      <c r="Z298" s="10" t="n"/>
      <c r="AA298" s="10" t="n"/>
      <c r="AB298" s="10" t="n"/>
    </row>
    <row r="299" ht="20" customHeight="1">
      <c r="A299" s="10" t="n"/>
      <c r="B299" s="10" t="n"/>
      <c r="C299" s="10" t="n"/>
      <c r="D299" s="10" t="n"/>
      <c r="E299" s="10" t="n"/>
      <c r="F299" s="10" t="n"/>
      <c r="G299" s="10" t="n"/>
      <c r="H299" s="10" t="n"/>
      <c r="I299" s="10" t="n"/>
      <c r="J299" s="10" t="n"/>
      <c r="K299" s="10" t="n"/>
      <c r="L299" s="12" t="n"/>
      <c r="M299" s="10" t="n"/>
      <c r="N299" s="17" t="n"/>
      <c r="O299" s="11" t="n"/>
      <c r="P299" s="9">
        <f>IF(AND(M299="Mois",L299&lt;&gt;""),ROUND(L299*30*0.1,0),"")</f>
        <v/>
      </c>
      <c r="Q299" s="16">
        <f>IF(AND(M299="Mois",L299&lt;&gt;"",O299&lt;&gt;""),EDATE(O299,L299),"")</f>
        <v/>
      </c>
      <c r="R299" s="9">
        <f>IF(Q299="",IF(G299="","","Hors calendrier"),IF(TODAY()&gt;Q299+P299,"En retard","À venir"))</f>
        <v/>
      </c>
      <c r="S299" s="12" t="n"/>
      <c r="T299" s="10" t="n"/>
      <c r="U299" s="10" t="n"/>
      <c r="V299" s="12" t="n"/>
      <c r="W299" s="12" t="n"/>
      <c r="X299" s="10" t="n"/>
      <c r="Y299" s="10" t="n"/>
      <c r="Z299" s="10" t="n"/>
      <c r="AA299" s="10" t="n"/>
      <c r="AB299" s="10" t="n"/>
    </row>
    <row r="300" ht="20" customHeight="1">
      <c r="A300" s="10" t="n"/>
      <c r="B300" s="10" t="n"/>
      <c r="C300" s="10" t="n"/>
      <c r="D300" s="10" t="n"/>
      <c r="E300" s="10" t="n"/>
      <c r="F300" s="10" t="n"/>
      <c r="G300" s="10" t="n"/>
      <c r="H300" s="10" t="n"/>
      <c r="I300" s="10" t="n"/>
      <c r="J300" s="10" t="n"/>
      <c r="K300" s="10" t="n"/>
      <c r="L300" s="12" t="n"/>
      <c r="M300" s="10" t="n"/>
      <c r="N300" s="17" t="n"/>
      <c r="O300" s="11" t="n"/>
      <c r="P300" s="9">
        <f>IF(AND(M300="Mois",L300&lt;&gt;""),ROUND(L300*30*0.1,0),"")</f>
        <v/>
      </c>
      <c r="Q300" s="16">
        <f>IF(AND(M300="Mois",L300&lt;&gt;"",O300&lt;&gt;""),EDATE(O300,L300),"")</f>
        <v/>
      </c>
      <c r="R300" s="9">
        <f>IF(Q300="",IF(G300="","","Hors calendrier"),IF(TODAY()&gt;Q300+P300,"En retard","À venir"))</f>
        <v/>
      </c>
      <c r="S300" s="12" t="n"/>
      <c r="T300" s="10" t="n"/>
      <c r="U300" s="10" t="n"/>
      <c r="V300" s="12" t="n"/>
      <c r="W300" s="12" t="n"/>
      <c r="X300" s="10" t="n"/>
      <c r="Y300" s="10" t="n"/>
      <c r="Z300" s="10" t="n"/>
      <c r="AA300" s="10" t="n"/>
      <c r="AB300" s="10" t="n"/>
    </row>
    <row r="301" ht="20" customHeight="1">
      <c r="A301" s="10" t="n"/>
      <c r="B301" s="10" t="n"/>
      <c r="C301" s="10" t="n"/>
      <c r="D301" s="10" t="n"/>
      <c r="E301" s="10" t="n"/>
      <c r="F301" s="10" t="n"/>
      <c r="G301" s="10" t="n"/>
      <c r="H301" s="10" t="n"/>
      <c r="I301" s="10" t="n"/>
      <c r="J301" s="10" t="n"/>
      <c r="K301" s="10" t="n"/>
      <c r="L301" s="12" t="n"/>
      <c r="M301" s="10" t="n"/>
      <c r="N301" s="17" t="n"/>
      <c r="O301" s="11" t="n"/>
      <c r="P301" s="9">
        <f>IF(AND(M301="Mois",L301&lt;&gt;""),ROUND(L301*30*0.1,0),"")</f>
        <v/>
      </c>
      <c r="Q301" s="16">
        <f>IF(AND(M301="Mois",L301&lt;&gt;"",O301&lt;&gt;""),EDATE(O301,L301),"")</f>
        <v/>
      </c>
      <c r="R301" s="9">
        <f>IF(Q301="",IF(G301="","","Hors calendrier"),IF(TODAY()&gt;Q301+P301,"En retard","À venir"))</f>
        <v/>
      </c>
      <c r="S301" s="12" t="n"/>
      <c r="T301" s="10" t="n"/>
      <c r="U301" s="10" t="n"/>
      <c r="V301" s="12" t="n"/>
      <c r="W301" s="12" t="n"/>
      <c r="X301" s="10" t="n"/>
      <c r="Y301" s="10" t="n"/>
      <c r="Z301" s="10" t="n"/>
      <c r="AA301" s="10" t="n"/>
      <c r="AB301" s="10" t="n"/>
    </row>
    <row r="302" ht="20" customHeight="1">
      <c r="A302" s="10" t="n"/>
      <c r="B302" s="10" t="n"/>
      <c r="C302" s="10" t="n"/>
      <c r="D302" s="10" t="n"/>
      <c r="E302" s="10" t="n"/>
      <c r="F302" s="10" t="n"/>
      <c r="G302" s="10" t="n"/>
      <c r="H302" s="10" t="n"/>
      <c r="I302" s="10" t="n"/>
      <c r="J302" s="10" t="n"/>
      <c r="K302" s="10" t="n"/>
      <c r="L302" s="12" t="n"/>
      <c r="M302" s="10" t="n"/>
      <c r="N302" s="17" t="n"/>
      <c r="O302" s="11" t="n"/>
      <c r="P302" s="9">
        <f>IF(AND(M302="Mois",L302&lt;&gt;""),ROUND(L302*30*0.1,0),"")</f>
        <v/>
      </c>
      <c r="Q302" s="16">
        <f>IF(AND(M302="Mois",L302&lt;&gt;"",O302&lt;&gt;""),EDATE(O302,L302),"")</f>
        <v/>
      </c>
      <c r="R302" s="9">
        <f>IF(Q302="",IF(G302="","","Hors calendrier"),IF(TODAY()&gt;Q302+P302,"En retard","À venir"))</f>
        <v/>
      </c>
      <c r="S302" s="12" t="n"/>
      <c r="T302" s="10" t="n"/>
      <c r="U302" s="10" t="n"/>
      <c r="V302" s="12" t="n"/>
      <c r="W302" s="12" t="n"/>
      <c r="X302" s="10" t="n"/>
      <c r="Y302" s="10" t="n"/>
      <c r="Z302" s="10" t="n"/>
      <c r="AA302" s="10" t="n"/>
      <c r="AB302" s="10" t="n"/>
    </row>
    <row r="303" ht="20" customHeight="1">
      <c r="A303" s="10" t="n"/>
      <c r="B303" s="10" t="n"/>
      <c r="C303" s="10" t="n"/>
      <c r="D303" s="10" t="n"/>
      <c r="E303" s="10" t="n"/>
      <c r="F303" s="10" t="n"/>
      <c r="G303" s="10" t="n"/>
      <c r="H303" s="10" t="n"/>
      <c r="I303" s="10" t="n"/>
      <c r="J303" s="10" t="n"/>
      <c r="K303" s="10" t="n"/>
      <c r="L303" s="12" t="n"/>
      <c r="M303" s="10" t="n"/>
      <c r="N303" s="17" t="n"/>
      <c r="O303" s="11" t="n"/>
      <c r="P303" s="9">
        <f>IF(AND(M303="Mois",L303&lt;&gt;""),ROUND(L303*30*0.1,0),"")</f>
        <v/>
      </c>
      <c r="Q303" s="16">
        <f>IF(AND(M303="Mois",L303&lt;&gt;"",O303&lt;&gt;""),EDATE(O303,L303),"")</f>
        <v/>
      </c>
      <c r="R303" s="9">
        <f>IF(Q303="",IF(G303="","","Hors calendrier"),IF(TODAY()&gt;Q303+P303,"En retard","À venir"))</f>
        <v/>
      </c>
      <c r="S303" s="12" t="n"/>
      <c r="T303" s="10" t="n"/>
      <c r="U303" s="10" t="n"/>
      <c r="V303" s="12" t="n"/>
      <c r="W303" s="12" t="n"/>
      <c r="X303" s="10" t="n"/>
      <c r="Y303" s="10" t="n"/>
      <c r="Z303" s="10" t="n"/>
      <c r="AA303" s="10" t="n"/>
      <c r="AB303" s="10" t="n"/>
    </row>
    <row r="304" ht="20" customHeight="1">
      <c r="A304" s="10" t="n"/>
      <c r="B304" s="10" t="n"/>
      <c r="C304" s="10" t="n"/>
      <c r="D304" s="10" t="n"/>
      <c r="E304" s="10" t="n"/>
      <c r="F304" s="10" t="n"/>
      <c r="G304" s="10" t="n"/>
      <c r="H304" s="10" t="n"/>
      <c r="I304" s="10" t="n"/>
      <c r="J304" s="10" t="n"/>
      <c r="K304" s="10" t="n"/>
      <c r="L304" s="12" t="n"/>
      <c r="M304" s="10" t="n"/>
      <c r="N304" s="17" t="n"/>
      <c r="O304" s="11" t="n"/>
      <c r="P304" s="9">
        <f>IF(AND(M304="Mois",L304&lt;&gt;""),ROUND(L304*30*0.1,0),"")</f>
        <v/>
      </c>
      <c r="Q304" s="16">
        <f>IF(AND(M304="Mois",L304&lt;&gt;"",O304&lt;&gt;""),EDATE(O304,L304),"")</f>
        <v/>
      </c>
      <c r="R304" s="9">
        <f>IF(Q304="",IF(G304="","","Hors calendrier"),IF(TODAY()&gt;Q304+P304,"En retard","À venir"))</f>
        <v/>
      </c>
      <c r="S304" s="12" t="n"/>
      <c r="T304" s="10" t="n"/>
      <c r="U304" s="10" t="n"/>
      <c r="V304" s="12" t="n"/>
      <c r="W304" s="12" t="n"/>
      <c r="X304" s="10" t="n"/>
      <c r="Y304" s="10" t="n"/>
      <c r="Z304" s="10" t="n"/>
      <c r="AA304" s="10" t="n"/>
      <c r="AB304" s="10" t="n"/>
    </row>
  </sheetData>
  <autoFilter ref="A4:AB304"/>
  <mergeCells count="8">
    <mergeCell ref="X3:AB3"/>
    <mergeCell ref="A2:AB2"/>
    <mergeCell ref="B3:D3"/>
    <mergeCell ref="T3:W3"/>
    <mergeCell ref="L3:R3"/>
    <mergeCell ref="A1:AB1"/>
    <mergeCell ref="E3:G3"/>
    <mergeCell ref="H3:J3"/>
  </mergeCells>
  <conditionalFormatting sqref="R5:R304">
    <cfRule type="expression" priority="1" dxfId="0">
      <formula>$R5="En retard"</formula>
    </cfRule>
    <cfRule type="expression" priority="2" dxfId="1">
      <formula>$R5="À venir"</formula>
    </cfRule>
  </conditionalFormatting>
  <conditionalFormatting sqref="S5:S304">
    <cfRule type="expression" priority="3" dxfId="2">
      <formula>$S5=3</formula>
    </cfRule>
  </conditionalFormatting>
  <dataValidations count="8">
    <dataValidation sqref="E5:E304" showDropDown="0" showInputMessage="0" showErrorMessage="0" allowBlank="1" errorTitle="Valeur non prévue" error="Choisissez une valeur dans la liste (onglet Listes)." type="list">
      <formula1>Listes!$A$5:$A$30</formula1>
    </dataValidation>
    <dataValidation sqref="H5:H304" showDropDown="0" showInputMessage="1" showErrorMessage="0" allowBlank="1" errorTitle="Valeur non prévue" error="Choisissez une valeur dans la liste (onglet Listes)." prompt="Distinguez la maintenance d'une vérification réglementaire." type="list">
      <formula1>Listes!$B$5:$B$7</formula1>
    </dataValidation>
    <dataValidation sqref="J5:J304" showDropDown="0" showInputMessage="0" showErrorMessage="0" allowBlank="1" errorTitle="Valeur non prévue" error="Choisissez une valeur dans la liste (onglet Listes)." type="list">
      <formula1>Listes!$C$5:$C$7</formula1>
    </dataValidation>
    <dataValidation sqref="M5:M304" showDropDown="0" showInputMessage="1" showErrorMessage="0" allowBlank="1" errorTitle="Valeur non prévue" error="Choisissez une valeur dans la liste (onglet Listes)." prompt="L'échéance n'est calculée que pour l'unité Mois." type="list">
      <formula1>Listes!$D$5:$D$8</formula1>
    </dataValidation>
    <dataValidation sqref="S5:S304" showDropDown="0" showInputMessage="1" showErrorMessage="0" allowBlank="1" errorTitle="Valeur non prévue" error="Choisissez une valeur dans la liste (onglet Listes)." prompt="1 = faible, 2 = moyenne, 3 = élevée" type="list">
      <formula1>Listes!$E$5:$E$7</formula1>
    </dataValidation>
    <dataValidation sqref="V5:V304" showDropDown="0" showInputMessage="1" showErrorMessage="0" allowBlank="1" errorTitle="Valeur non prévue" error="Choisissez une valeur dans la liste (onglet Listes)." prompt="Interne, P2 (conduite, petit entretien) ou P3 (gros entretien-renouvellement)" type="list">
      <formula1>Listes!$F$5:$F$7</formula1>
    </dataValidation>
    <dataValidation sqref="W5:W304" showDropDown="0" showInputMessage="1" showErrorMessage="0" allowBlank="1" errorTitle="Valeur non prévue" error="Choisissez une valeur dans la liste (onglet Listes)." prompt="Niveaux 1 et 2 en interne, 3 à 5 avec des moyens spécialisés" type="list">
      <formula1>Listes!$G$5:$G$9</formula1>
    </dataValidation>
    <dataValidation sqref="X5:X304" showDropDown="0" showInputMessage="0" showErrorMessage="0" allowBlank="1" errorTitle="Valeur non prévue" error="Choisissez une valeur dans la liste (onglet Listes)." type="list">
      <formula1>Listes!$H$5:$H$30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071C4D"/>
    <outlinePr summaryBelow="1" summaryRight="1"/>
    <pageSetUpPr fitToPage="1"/>
  </sheetPr>
  <dimension ref="A1:F4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4" customHeight="1">
      <c r="A1" s="1" t="inlineStr">
        <is>
          <t>harmony.  par Depanneo  —  Charge mensuelle</t>
        </is>
      </c>
    </row>
    <row r="2" ht="30" customHeight="1">
      <c r="A2" s="4" t="inlineStr">
        <is>
          <t>Opérations et heures prévues, calculées depuis l'échéancier (unité Mois uniquement), à partir de la dernière réalisation.  Modèle fourni à titre indicatif, à adapter et à faire valider avant usage.</t>
        </is>
      </c>
    </row>
    <row r="4">
      <c r="A4" s="18" t="inlineStr">
        <is>
          <t>Année analysée</t>
        </is>
      </c>
      <c r="B4" s="19">
        <f>YEAR(TODAY())</f>
        <v/>
      </c>
      <c r="C4" s="20" t="inlineStr">
        <is>
          <t>← saisissez une année pour remplacer l'année en cours</t>
        </is>
      </c>
    </row>
    <row r="6" ht="42" customHeight="1">
      <c r="A6" s="5" t="inlineStr">
        <is>
          <t>Mois</t>
        </is>
      </c>
      <c r="B6" s="5" t="inlineStr">
        <is>
          <t>Opérations prévues</t>
        </is>
      </c>
      <c r="C6" s="5" t="inlineStr">
        <is>
          <t>Heures prévues</t>
        </is>
      </c>
      <c r="D6" s="5" t="inlineStr">
        <is>
          <t>dont interne (h)</t>
        </is>
      </c>
      <c r="E6" s="5" t="inlineStr">
        <is>
          <t>dont P2 (h)</t>
        </is>
      </c>
      <c r="F6" s="5" t="inlineStr">
        <is>
          <t>dont P3 (h)</t>
        </is>
      </c>
    </row>
    <row r="7">
      <c r="A7" s="10" t="inlineStr">
        <is>
          <t>Janvier</t>
        </is>
      </c>
      <c r="B7" s="12">
        <f>SUM('Calcul charge'!F5:F304)</f>
        <v/>
      </c>
      <c r="C7" s="17">
        <f>SUM('Calcul charge'!R5:R304)</f>
        <v/>
      </c>
      <c r="D7" s="17">
        <f>SUMIF('Calcul charge'!$B$5:$B$304,"Interne",'Calcul charge'!R5:R304)</f>
        <v/>
      </c>
      <c r="E7" s="17">
        <f>SUMIF('Calcul charge'!$B$5:$B$304,"P2",'Calcul charge'!R5:R304)</f>
        <v/>
      </c>
      <c r="F7" s="17">
        <f>SUMIF('Calcul charge'!$B$5:$B$304,"P3",'Calcul charge'!R5:R304)</f>
        <v/>
      </c>
    </row>
    <row r="8">
      <c r="A8" s="10" t="inlineStr">
        <is>
          <t>Février</t>
        </is>
      </c>
      <c r="B8" s="12">
        <f>SUM('Calcul charge'!G5:G304)</f>
        <v/>
      </c>
      <c r="C8" s="17">
        <f>SUM('Calcul charge'!S5:S304)</f>
        <v/>
      </c>
      <c r="D8" s="17">
        <f>SUMIF('Calcul charge'!$B$5:$B$304,"Interne",'Calcul charge'!S5:S304)</f>
        <v/>
      </c>
      <c r="E8" s="17">
        <f>SUMIF('Calcul charge'!$B$5:$B$304,"P2",'Calcul charge'!S5:S304)</f>
        <v/>
      </c>
      <c r="F8" s="17">
        <f>SUMIF('Calcul charge'!$B$5:$B$304,"P3",'Calcul charge'!S5:S304)</f>
        <v/>
      </c>
    </row>
    <row r="9">
      <c r="A9" s="10" t="inlineStr">
        <is>
          <t>Mars</t>
        </is>
      </c>
      <c r="B9" s="12">
        <f>SUM('Calcul charge'!H5:H304)</f>
        <v/>
      </c>
      <c r="C9" s="17">
        <f>SUM('Calcul charge'!T5:T304)</f>
        <v/>
      </c>
      <c r="D9" s="17">
        <f>SUMIF('Calcul charge'!$B$5:$B$304,"Interne",'Calcul charge'!T5:T304)</f>
        <v/>
      </c>
      <c r="E9" s="17">
        <f>SUMIF('Calcul charge'!$B$5:$B$304,"P2",'Calcul charge'!T5:T304)</f>
        <v/>
      </c>
      <c r="F9" s="17">
        <f>SUMIF('Calcul charge'!$B$5:$B$304,"P3",'Calcul charge'!T5:T304)</f>
        <v/>
      </c>
    </row>
    <row r="10">
      <c r="A10" s="10" t="inlineStr">
        <is>
          <t>Avril</t>
        </is>
      </c>
      <c r="B10" s="12">
        <f>SUM('Calcul charge'!I5:I304)</f>
        <v/>
      </c>
      <c r="C10" s="17">
        <f>SUM('Calcul charge'!U5:U304)</f>
        <v/>
      </c>
      <c r="D10" s="17">
        <f>SUMIF('Calcul charge'!$B$5:$B$304,"Interne",'Calcul charge'!U5:U304)</f>
        <v/>
      </c>
      <c r="E10" s="17">
        <f>SUMIF('Calcul charge'!$B$5:$B$304,"P2",'Calcul charge'!U5:U304)</f>
        <v/>
      </c>
      <c r="F10" s="17">
        <f>SUMIF('Calcul charge'!$B$5:$B$304,"P3",'Calcul charge'!U5:U304)</f>
        <v/>
      </c>
    </row>
    <row r="11">
      <c r="A11" s="10" t="inlineStr">
        <is>
          <t>Mai</t>
        </is>
      </c>
      <c r="B11" s="12">
        <f>SUM('Calcul charge'!J5:J304)</f>
        <v/>
      </c>
      <c r="C11" s="17">
        <f>SUM('Calcul charge'!V5:V304)</f>
        <v/>
      </c>
      <c r="D11" s="17">
        <f>SUMIF('Calcul charge'!$B$5:$B$304,"Interne",'Calcul charge'!V5:V304)</f>
        <v/>
      </c>
      <c r="E11" s="17">
        <f>SUMIF('Calcul charge'!$B$5:$B$304,"P2",'Calcul charge'!V5:V304)</f>
        <v/>
      </c>
      <c r="F11" s="17">
        <f>SUMIF('Calcul charge'!$B$5:$B$304,"P3",'Calcul charge'!V5:V304)</f>
        <v/>
      </c>
    </row>
    <row r="12">
      <c r="A12" s="10" t="inlineStr">
        <is>
          <t>Juin</t>
        </is>
      </c>
      <c r="B12" s="12">
        <f>SUM('Calcul charge'!K5:K304)</f>
        <v/>
      </c>
      <c r="C12" s="17">
        <f>SUM('Calcul charge'!W5:W304)</f>
        <v/>
      </c>
      <c r="D12" s="17">
        <f>SUMIF('Calcul charge'!$B$5:$B$304,"Interne",'Calcul charge'!W5:W304)</f>
        <v/>
      </c>
      <c r="E12" s="17">
        <f>SUMIF('Calcul charge'!$B$5:$B$304,"P2",'Calcul charge'!W5:W304)</f>
        <v/>
      </c>
      <c r="F12" s="17">
        <f>SUMIF('Calcul charge'!$B$5:$B$304,"P3",'Calcul charge'!W5:W304)</f>
        <v/>
      </c>
    </row>
    <row r="13">
      <c r="A13" s="10" t="inlineStr">
        <is>
          <t>Juillet</t>
        </is>
      </c>
      <c r="B13" s="12">
        <f>SUM('Calcul charge'!L5:L304)</f>
        <v/>
      </c>
      <c r="C13" s="17">
        <f>SUM('Calcul charge'!X5:X304)</f>
        <v/>
      </c>
      <c r="D13" s="17">
        <f>SUMIF('Calcul charge'!$B$5:$B$304,"Interne",'Calcul charge'!X5:X304)</f>
        <v/>
      </c>
      <c r="E13" s="17">
        <f>SUMIF('Calcul charge'!$B$5:$B$304,"P2",'Calcul charge'!X5:X304)</f>
        <v/>
      </c>
      <c r="F13" s="17">
        <f>SUMIF('Calcul charge'!$B$5:$B$304,"P3",'Calcul charge'!X5:X304)</f>
        <v/>
      </c>
    </row>
    <row r="14">
      <c r="A14" s="10" t="inlineStr">
        <is>
          <t>Août</t>
        </is>
      </c>
      <c r="B14" s="12">
        <f>SUM('Calcul charge'!M5:M304)</f>
        <v/>
      </c>
      <c r="C14" s="17">
        <f>SUM('Calcul charge'!Y5:Y304)</f>
        <v/>
      </c>
      <c r="D14" s="17">
        <f>SUMIF('Calcul charge'!$B$5:$B$304,"Interne",'Calcul charge'!Y5:Y304)</f>
        <v/>
      </c>
      <c r="E14" s="17">
        <f>SUMIF('Calcul charge'!$B$5:$B$304,"P2",'Calcul charge'!Y5:Y304)</f>
        <v/>
      </c>
      <c r="F14" s="17">
        <f>SUMIF('Calcul charge'!$B$5:$B$304,"P3",'Calcul charge'!Y5:Y304)</f>
        <v/>
      </c>
    </row>
    <row r="15">
      <c r="A15" s="10" t="inlineStr">
        <is>
          <t>Septembre</t>
        </is>
      </c>
      <c r="B15" s="12">
        <f>SUM('Calcul charge'!N5:N304)</f>
        <v/>
      </c>
      <c r="C15" s="17">
        <f>SUM('Calcul charge'!Z5:Z304)</f>
        <v/>
      </c>
      <c r="D15" s="17">
        <f>SUMIF('Calcul charge'!$B$5:$B$304,"Interne",'Calcul charge'!Z5:Z304)</f>
        <v/>
      </c>
      <c r="E15" s="17">
        <f>SUMIF('Calcul charge'!$B$5:$B$304,"P2",'Calcul charge'!Z5:Z304)</f>
        <v/>
      </c>
      <c r="F15" s="17">
        <f>SUMIF('Calcul charge'!$B$5:$B$304,"P3",'Calcul charge'!Z5:Z304)</f>
        <v/>
      </c>
    </row>
    <row r="16">
      <c r="A16" s="10" t="inlineStr">
        <is>
          <t>Octobre</t>
        </is>
      </c>
      <c r="B16" s="12">
        <f>SUM('Calcul charge'!O5:O304)</f>
        <v/>
      </c>
      <c r="C16" s="17">
        <f>SUM('Calcul charge'!AA5:AA304)</f>
        <v/>
      </c>
      <c r="D16" s="17">
        <f>SUMIF('Calcul charge'!$B$5:$B$304,"Interne",'Calcul charge'!AA5:AA304)</f>
        <v/>
      </c>
      <c r="E16" s="17">
        <f>SUMIF('Calcul charge'!$B$5:$B$304,"P2",'Calcul charge'!AA5:AA304)</f>
        <v/>
      </c>
      <c r="F16" s="17">
        <f>SUMIF('Calcul charge'!$B$5:$B$304,"P3",'Calcul charge'!AA5:AA304)</f>
        <v/>
      </c>
    </row>
    <row r="17">
      <c r="A17" s="10" t="inlineStr">
        <is>
          <t>Novembre</t>
        </is>
      </c>
      <c r="B17" s="12">
        <f>SUM('Calcul charge'!P5:P304)</f>
        <v/>
      </c>
      <c r="C17" s="17">
        <f>SUM('Calcul charge'!AB5:AB304)</f>
        <v/>
      </c>
      <c r="D17" s="17">
        <f>SUMIF('Calcul charge'!$B$5:$B$304,"Interne",'Calcul charge'!AB5:AB304)</f>
        <v/>
      </c>
      <c r="E17" s="17">
        <f>SUMIF('Calcul charge'!$B$5:$B$304,"P2",'Calcul charge'!AB5:AB304)</f>
        <v/>
      </c>
      <c r="F17" s="17">
        <f>SUMIF('Calcul charge'!$B$5:$B$304,"P3",'Calcul charge'!AB5:AB304)</f>
        <v/>
      </c>
    </row>
    <row r="18">
      <c r="A18" s="10" t="inlineStr">
        <is>
          <t>Décembre</t>
        </is>
      </c>
      <c r="B18" s="12">
        <f>SUM('Calcul charge'!Q5:Q304)</f>
        <v/>
      </c>
      <c r="C18" s="17">
        <f>SUM('Calcul charge'!AC5:AC304)</f>
        <v/>
      </c>
      <c r="D18" s="17">
        <f>SUMIF('Calcul charge'!$B$5:$B$304,"Interne",'Calcul charge'!AC5:AC304)</f>
        <v/>
      </c>
      <c r="E18" s="17">
        <f>SUMIF('Calcul charge'!$B$5:$B$304,"P2",'Calcul charge'!AC5:AC304)</f>
        <v/>
      </c>
      <c r="F18" s="17">
        <f>SUMIF('Calcul charge'!$B$5:$B$304,"P3",'Calcul charge'!AC5:AC304)</f>
        <v/>
      </c>
    </row>
    <row r="19">
      <c r="A19" s="21" t="inlineStr">
        <is>
          <t>Total année</t>
        </is>
      </c>
      <c r="B19" s="22">
        <f>SUM(B7:B18)</f>
        <v/>
      </c>
      <c r="C19" s="23">
        <f>SUM(C7:C18)</f>
        <v/>
      </c>
      <c r="D19" s="23">
        <f>SUM(D7:D18)</f>
        <v/>
      </c>
      <c r="E19" s="23">
        <f>SUM(E7:E18)</f>
        <v/>
      </c>
      <c r="F19" s="23">
        <f>SUM(F7:F18)</f>
        <v/>
      </c>
    </row>
    <row r="21">
      <c r="A21" s="20" t="inlineStr">
        <is>
          <t>Une opération sans ressource renseignée compte dans le total mais pas dans le détail interne, P2, P3.</t>
        </is>
      </c>
    </row>
    <row r="23" ht="42" customHeight="1">
      <c r="A23" s="5" t="inlineStr">
        <is>
          <t>Site (à saisir)</t>
        </is>
      </c>
      <c r="B23" s="5" t="inlineStr">
        <is>
          <t>Opérations prévues (année)</t>
        </is>
      </c>
      <c r="C23" s="5" t="inlineStr">
        <is>
          <t>Heures prévues (année)</t>
        </is>
      </c>
    </row>
    <row r="24">
      <c r="A24" s="14" t="inlineStr">
        <is>
          <t>Site A</t>
        </is>
      </c>
      <c r="B24" s="9">
        <f>IF(A24="","",SUMIF('Calcul charge'!$A$5:$A$304,A24,'Calcul charge'!$AE$5:$AE$304))</f>
        <v/>
      </c>
      <c r="C24" s="24">
        <f>IF(A24="","",SUMIF('Calcul charge'!$A$5:$A$304,A24,'Calcul charge'!$AD$5:$AD$304))</f>
        <v/>
      </c>
    </row>
    <row r="25">
      <c r="A25" s="14" t="inlineStr">
        <is>
          <t>Site B</t>
        </is>
      </c>
      <c r="B25" s="9">
        <f>IF(A25="","",SUMIF('Calcul charge'!$A$5:$A$304,A25,'Calcul charge'!$AE$5:$AE$304))</f>
        <v/>
      </c>
      <c r="C25" s="24">
        <f>IF(A25="","",SUMIF('Calcul charge'!$A$5:$A$304,A25,'Calcul charge'!$AD$5:$AD$304))</f>
        <v/>
      </c>
    </row>
    <row r="26">
      <c r="A26" s="14" t="n"/>
      <c r="B26" s="9">
        <f>IF(A26="","",SUMIF('Calcul charge'!$A$5:$A$304,A26,'Calcul charge'!$AE$5:$AE$304))</f>
        <v/>
      </c>
      <c r="C26" s="24">
        <f>IF(A26="","",SUMIF('Calcul charge'!$A$5:$A$304,A26,'Calcul charge'!$AD$5:$AD$304))</f>
        <v/>
      </c>
    </row>
    <row r="27">
      <c r="A27" s="14" t="n"/>
      <c r="B27" s="9">
        <f>IF(A27="","",SUMIF('Calcul charge'!$A$5:$A$304,A27,'Calcul charge'!$AE$5:$AE$304))</f>
        <v/>
      </c>
      <c r="C27" s="24">
        <f>IF(A27="","",SUMIF('Calcul charge'!$A$5:$A$304,A27,'Calcul charge'!$AD$5:$AD$304))</f>
        <v/>
      </c>
    </row>
    <row r="28">
      <c r="A28" s="14" t="n"/>
      <c r="B28" s="9">
        <f>IF(A28="","",SUMIF('Calcul charge'!$A$5:$A$304,A28,'Calcul charge'!$AE$5:$AE$304))</f>
        <v/>
      </c>
      <c r="C28" s="24">
        <f>IF(A28="","",SUMIF('Calcul charge'!$A$5:$A$304,A28,'Calcul charge'!$AD$5:$AD$304))</f>
        <v/>
      </c>
    </row>
    <row r="29">
      <c r="A29" s="14" t="n"/>
      <c r="B29" s="9">
        <f>IF(A29="","",SUMIF('Calcul charge'!$A$5:$A$304,A29,'Calcul charge'!$AE$5:$AE$304))</f>
        <v/>
      </c>
      <c r="C29" s="24">
        <f>IF(A29="","",SUMIF('Calcul charge'!$A$5:$A$304,A29,'Calcul charge'!$AD$5:$AD$304))</f>
        <v/>
      </c>
    </row>
    <row r="30">
      <c r="A30" s="14" t="n"/>
      <c r="B30" s="9">
        <f>IF(A30="","",SUMIF('Calcul charge'!$A$5:$A$304,A30,'Calcul charge'!$AE$5:$AE$304))</f>
        <v/>
      </c>
      <c r="C30" s="24">
        <f>IF(A30="","",SUMIF('Calcul charge'!$A$5:$A$304,A30,'Calcul charge'!$AD$5:$AD$304))</f>
        <v/>
      </c>
    </row>
    <row r="31">
      <c r="A31" s="14" t="n"/>
      <c r="B31" s="9">
        <f>IF(A31="","",SUMIF('Calcul charge'!$A$5:$A$304,A31,'Calcul charge'!$AE$5:$AE$304))</f>
        <v/>
      </c>
      <c r="C31" s="24">
        <f>IF(A31="","",SUMIF('Calcul charge'!$A$5:$A$304,A31,'Calcul charge'!$AD$5:$AD$304))</f>
        <v/>
      </c>
    </row>
    <row r="32">
      <c r="A32" s="14" t="n"/>
      <c r="B32" s="9">
        <f>IF(A32="","",SUMIF('Calcul charge'!$A$5:$A$304,A32,'Calcul charge'!$AE$5:$AE$304))</f>
        <v/>
      </c>
      <c r="C32" s="24">
        <f>IF(A32="","",SUMIF('Calcul charge'!$A$5:$A$304,A32,'Calcul charge'!$AD$5:$AD$304))</f>
        <v/>
      </c>
    </row>
    <row r="33">
      <c r="A33" s="14" t="n"/>
      <c r="B33" s="9">
        <f>IF(A33="","",SUMIF('Calcul charge'!$A$5:$A$304,A33,'Calcul charge'!$AE$5:$AE$304))</f>
        <v/>
      </c>
      <c r="C33" s="24">
        <f>IF(A33="","",SUMIF('Calcul charge'!$A$5:$A$304,A33,'Calcul charge'!$AD$5:$AD$304))</f>
        <v/>
      </c>
    </row>
    <row r="34">
      <c r="A34" s="14" t="n"/>
      <c r="B34" s="9">
        <f>IF(A34="","",SUMIF('Calcul charge'!$A$5:$A$304,A34,'Calcul charge'!$AE$5:$AE$304))</f>
        <v/>
      </c>
      <c r="C34" s="24">
        <f>IF(A34="","",SUMIF('Calcul charge'!$A$5:$A$304,A34,'Calcul charge'!$AD$5:$AD$304))</f>
        <v/>
      </c>
    </row>
    <row r="35">
      <c r="A35" s="14" t="n"/>
      <c r="B35" s="9">
        <f>IF(A35="","",SUMIF('Calcul charge'!$A$5:$A$304,A35,'Calcul charge'!$AE$5:$AE$304))</f>
        <v/>
      </c>
      <c r="C35" s="24">
        <f>IF(A35="","",SUMIF('Calcul charge'!$A$5:$A$304,A35,'Calcul charge'!$AD$5:$AD$304))</f>
        <v/>
      </c>
    </row>
    <row r="36">
      <c r="A36" s="14" t="n"/>
      <c r="B36" s="9">
        <f>IF(A36="","",SUMIF('Calcul charge'!$A$5:$A$304,A36,'Calcul charge'!$AE$5:$AE$304))</f>
        <v/>
      </c>
      <c r="C36" s="24">
        <f>IF(A36="","",SUMIF('Calcul charge'!$A$5:$A$304,A36,'Calcul charge'!$AD$5:$AD$304))</f>
        <v/>
      </c>
    </row>
    <row r="37">
      <c r="A37" s="14" t="n"/>
      <c r="B37" s="9">
        <f>IF(A37="","",SUMIF('Calcul charge'!$A$5:$A$304,A37,'Calcul charge'!$AE$5:$AE$304))</f>
        <v/>
      </c>
      <c r="C37" s="24">
        <f>IF(A37="","",SUMIF('Calcul charge'!$A$5:$A$304,A37,'Calcul charge'!$AD$5:$AD$304))</f>
        <v/>
      </c>
    </row>
    <row r="38">
      <c r="A38" s="14" t="n"/>
      <c r="B38" s="9">
        <f>IF(A38="","",SUMIF('Calcul charge'!$A$5:$A$304,A38,'Calcul charge'!$AE$5:$AE$304))</f>
        <v/>
      </c>
      <c r="C38" s="24">
        <f>IF(A38="","",SUMIF('Calcul charge'!$A$5:$A$304,A38,'Calcul charge'!$AD$5:$AD$304))</f>
        <v/>
      </c>
    </row>
    <row r="41" ht="42" customHeight="1">
      <c r="A41" s="5" t="inlineStr">
        <is>
          <t>Suivi des retards (aujourd'hui)</t>
        </is>
      </c>
      <c r="B41" s="5" t="inlineStr">
        <is>
          <t>Valeur</t>
        </is>
      </c>
    </row>
    <row r="42">
      <c r="A42" s="10" t="inlineStr">
        <is>
          <t>Opérations suivies dans l'échéancier</t>
        </is>
      </c>
      <c r="B42" s="9">
        <f>COUNTIF('Échéancier'!$R$5:$R$304,"En retard")+COUNTIF('Échéancier'!$R$5:$R$304,"À venir")+COUNTIF('Échéancier'!$R$5:$R$304,"Hors calendrier")</f>
        <v/>
      </c>
    </row>
    <row r="43">
      <c r="A43" s="10" t="inlineStr">
        <is>
          <t>Opérations en retard</t>
        </is>
      </c>
      <c r="B43" s="9">
        <f>COUNTIF('Échéancier'!$R$5:$R$304,"En retard")</f>
        <v/>
      </c>
    </row>
    <row r="44">
      <c r="A44" s="10" t="inlineStr">
        <is>
          <t>Part des opérations en retard</t>
        </is>
      </c>
      <c r="B44" s="25">
        <f>IF(B42=0,"",B43/B42)</f>
        <v/>
      </c>
    </row>
    <row r="45">
      <c r="A45" s="10" t="inlineStr">
        <is>
          <t>Stock d'heures en retard (h)</t>
        </is>
      </c>
      <c r="B45" s="24">
        <f>SUMIF('Échéancier'!$R$5:$R$304,"En retard",'Échéancier'!$N$5:$N$304)</f>
        <v/>
      </c>
    </row>
  </sheetData>
  <mergeCells count="2"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A3B2"/>
    <outlinePr summaryBelow="1" summaryRight="1"/>
    <pageSetUpPr/>
  </sheetPr>
  <dimension ref="A1:AE304"/>
  <sheetViews>
    <sheetView workbookViewId="0">
      <pane xSplit="5" ySplit="4" topLeftCell="F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1" customWidth="1" min="2" max="2"/>
    <col width="9" customWidth="1" min="3" max="3"/>
    <col width="13" customWidth="1" min="4" max="4"/>
    <col width="10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10" customWidth="1" min="30" max="30"/>
    <col width="10" customWidth="1" min="31" max="31"/>
  </cols>
  <sheetData>
    <row r="1" ht="24" customHeight="1">
      <c r="A1" s="1" t="inlineStr">
        <is>
          <t>harmony.  par Depanneo  —  Calcul de la charge (onglet technique)</t>
        </is>
      </c>
    </row>
    <row r="2" ht="30" customHeight="1">
      <c r="A2" s="4" t="inlineStr">
        <is>
          <t>Alimenté automatiquement par l'échéancier. Ne pas saisir : 1 = opération prévue dans le mois de l'année analysée.  Modèle fourni à titre indicatif, à adapter et à faire valider avant usage.</t>
        </is>
      </c>
    </row>
    <row r="4" ht="42" customHeight="1">
      <c r="A4" s="5" t="inlineStr">
        <is>
          <t>Site</t>
        </is>
      </c>
      <c r="B4" s="5" t="inlineStr">
        <is>
          <t>Ressource</t>
        </is>
      </c>
      <c r="C4" s="5" t="inlineStr">
        <is>
          <t>Durée (h)</t>
        </is>
      </c>
      <c r="D4" s="5" t="inlineStr">
        <is>
          <t>Index mois dernière réalisation</t>
        </is>
      </c>
      <c r="E4" s="5" t="inlineStr">
        <is>
          <t>Fréquence (mois)</t>
        </is>
      </c>
      <c r="F4" s="5" t="inlineStr">
        <is>
          <t>Nb Janv.</t>
        </is>
      </c>
      <c r="G4" s="5" t="inlineStr">
        <is>
          <t>Nb Févr.</t>
        </is>
      </c>
      <c r="H4" s="5" t="inlineStr">
        <is>
          <t>Nb Mars.</t>
        </is>
      </c>
      <c r="I4" s="5" t="inlineStr">
        <is>
          <t>Nb Avri.</t>
        </is>
      </c>
      <c r="J4" s="5" t="inlineStr">
        <is>
          <t>Nb Mai.</t>
        </is>
      </c>
      <c r="K4" s="5" t="inlineStr">
        <is>
          <t>Nb Juin.</t>
        </is>
      </c>
      <c r="L4" s="5" t="inlineStr">
        <is>
          <t>Nb Juil.</t>
        </is>
      </c>
      <c r="M4" s="5" t="inlineStr">
        <is>
          <t>Nb Août.</t>
        </is>
      </c>
      <c r="N4" s="5" t="inlineStr">
        <is>
          <t>Nb Sept.</t>
        </is>
      </c>
      <c r="O4" s="5" t="inlineStr">
        <is>
          <t>Nb Octo.</t>
        </is>
      </c>
      <c r="P4" s="5" t="inlineStr">
        <is>
          <t>Nb Nove.</t>
        </is>
      </c>
      <c r="Q4" s="5" t="inlineStr">
        <is>
          <t>Nb Déce.</t>
        </is>
      </c>
      <c r="R4" s="5" t="inlineStr">
        <is>
          <t>Heures Janv.</t>
        </is>
      </c>
      <c r="S4" s="5" t="inlineStr">
        <is>
          <t>Heures Févr.</t>
        </is>
      </c>
      <c r="T4" s="5" t="inlineStr">
        <is>
          <t>Heures Mars.</t>
        </is>
      </c>
      <c r="U4" s="5" t="inlineStr">
        <is>
          <t>Heures Avri.</t>
        </is>
      </c>
      <c r="V4" s="5" t="inlineStr">
        <is>
          <t>Heures Mai.</t>
        </is>
      </c>
      <c r="W4" s="5" t="inlineStr">
        <is>
          <t>Heures Juin.</t>
        </is>
      </c>
      <c r="X4" s="5" t="inlineStr">
        <is>
          <t>Heures Juil.</t>
        </is>
      </c>
      <c r="Y4" s="5" t="inlineStr">
        <is>
          <t>Heures Août.</t>
        </is>
      </c>
      <c r="Z4" s="5" t="inlineStr">
        <is>
          <t>Heures Sept.</t>
        </is>
      </c>
      <c r="AA4" s="5" t="inlineStr">
        <is>
          <t>Heures Octo.</t>
        </is>
      </c>
      <c r="AB4" s="5" t="inlineStr">
        <is>
          <t>Heures Nove.</t>
        </is>
      </c>
      <c r="AC4" s="5" t="inlineStr">
        <is>
          <t>Heures Déce.</t>
        </is>
      </c>
      <c r="AD4" s="5" t="inlineStr">
        <is>
          <t>Heures année</t>
        </is>
      </c>
      <c r="AE4" s="5" t="inlineStr">
        <is>
          <t>Opérations année</t>
        </is>
      </c>
    </row>
    <row r="5">
      <c r="A5">
        <f>IF('Échéancier'!B5="","",'Échéancier'!B5)</f>
        <v/>
      </c>
      <c r="B5">
        <f>IF('Échéancier'!V5="","",'Échéancier'!V5)</f>
        <v/>
      </c>
      <c r="C5">
        <f>IF('Échéancier'!N5="",0,'Échéancier'!N5)</f>
        <v/>
      </c>
      <c r="D5">
        <f>IF('Échéancier'!Q5="","",YEAR('Échéancier'!O5)*12+MONTH('Échéancier'!O5))</f>
        <v/>
      </c>
      <c r="E5">
        <f>IF('Échéancier'!Q5="","",'Échéancier'!L5)</f>
        <v/>
      </c>
      <c r="F5">
        <f>IF(OR(D5="",E5&lt;=0),0,IF(AND(('Charge mensuelle'!$B$4*12+1)&gt;D5,MOD(('Charge mensuelle'!$B$4*12+1)-D5,E5)=0),1,0))</f>
        <v/>
      </c>
      <c r="G5">
        <f>IF(OR(D5="",E5&lt;=0),0,IF(AND(('Charge mensuelle'!$B$4*12+2)&gt;D5,MOD(('Charge mensuelle'!$B$4*12+2)-D5,E5)=0),1,0))</f>
        <v/>
      </c>
      <c r="H5">
        <f>IF(OR(D5="",E5&lt;=0),0,IF(AND(('Charge mensuelle'!$B$4*12+3)&gt;D5,MOD(('Charge mensuelle'!$B$4*12+3)-D5,E5)=0),1,0))</f>
        <v/>
      </c>
      <c r="I5">
        <f>IF(OR(D5="",E5&lt;=0),0,IF(AND(('Charge mensuelle'!$B$4*12+4)&gt;D5,MOD(('Charge mensuelle'!$B$4*12+4)-D5,E5)=0),1,0))</f>
        <v/>
      </c>
      <c r="J5">
        <f>IF(OR(D5="",E5&lt;=0),0,IF(AND(('Charge mensuelle'!$B$4*12+5)&gt;D5,MOD(('Charge mensuelle'!$B$4*12+5)-D5,E5)=0),1,0))</f>
        <v/>
      </c>
      <c r="K5">
        <f>IF(OR(D5="",E5&lt;=0),0,IF(AND(('Charge mensuelle'!$B$4*12+6)&gt;D5,MOD(('Charge mensuelle'!$B$4*12+6)-D5,E5)=0),1,0))</f>
        <v/>
      </c>
      <c r="L5">
        <f>IF(OR(D5="",E5&lt;=0),0,IF(AND(('Charge mensuelle'!$B$4*12+7)&gt;D5,MOD(('Charge mensuelle'!$B$4*12+7)-D5,E5)=0),1,0))</f>
        <v/>
      </c>
      <c r="M5">
        <f>IF(OR(D5="",E5&lt;=0),0,IF(AND(('Charge mensuelle'!$B$4*12+8)&gt;D5,MOD(('Charge mensuelle'!$B$4*12+8)-D5,E5)=0),1,0))</f>
        <v/>
      </c>
      <c r="N5">
        <f>IF(OR(D5="",E5&lt;=0),0,IF(AND(('Charge mensuelle'!$B$4*12+9)&gt;D5,MOD(('Charge mensuelle'!$B$4*12+9)-D5,E5)=0),1,0))</f>
        <v/>
      </c>
      <c r="O5">
        <f>IF(OR(D5="",E5&lt;=0),0,IF(AND(('Charge mensuelle'!$B$4*12+10)&gt;D5,MOD(('Charge mensuelle'!$B$4*12+10)-D5,E5)=0),1,0))</f>
        <v/>
      </c>
      <c r="P5">
        <f>IF(OR(D5="",E5&lt;=0),0,IF(AND(('Charge mensuelle'!$B$4*12+11)&gt;D5,MOD(('Charge mensuelle'!$B$4*12+11)-D5,E5)=0),1,0))</f>
        <v/>
      </c>
      <c r="Q5">
        <f>IF(OR(D5="",E5&lt;=0),0,IF(AND(('Charge mensuelle'!$B$4*12+12)&gt;D5,MOD(('Charge mensuelle'!$B$4*12+12)-D5,E5)=0),1,0))</f>
        <v/>
      </c>
      <c r="R5">
        <f>F5*C5</f>
        <v/>
      </c>
      <c r="S5">
        <f>G5*C5</f>
        <v/>
      </c>
      <c r="T5">
        <f>H5*C5</f>
        <v/>
      </c>
      <c r="U5">
        <f>I5*C5</f>
        <v/>
      </c>
      <c r="V5">
        <f>J5*C5</f>
        <v/>
      </c>
      <c r="W5">
        <f>K5*C5</f>
        <v/>
      </c>
      <c r="X5">
        <f>L5*C5</f>
        <v/>
      </c>
      <c r="Y5">
        <f>M5*C5</f>
        <v/>
      </c>
      <c r="Z5">
        <f>N5*C5</f>
        <v/>
      </c>
      <c r="AA5">
        <f>O5*C5</f>
        <v/>
      </c>
      <c r="AB5">
        <f>P5*C5</f>
        <v/>
      </c>
      <c r="AC5">
        <f>Q5*C5</f>
        <v/>
      </c>
      <c r="AD5">
        <f>SUM(R5:AC5)</f>
        <v/>
      </c>
      <c r="AE5">
        <f>SUM(F5:Q5)</f>
        <v/>
      </c>
    </row>
    <row r="6">
      <c r="A6">
        <f>IF('Échéancier'!B6="","",'Échéancier'!B6)</f>
        <v/>
      </c>
      <c r="B6">
        <f>IF('Échéancier'!V6="","",'Échéancier'!V6)</f>
        <v/>
      </c>
      <c r="C6">
        <f>IF('Échéancier'!N6="",0,'Échéancier'!N6)</f>
        <v/>
      </c>
      <c r="D6">
        <f>IF('Échéancier'!Q6="","",YEAR('Échéancier'!O6)*12+MONTH('Échéancier'!O6))</f>
        <v/>
      </c>
      <c r="E6">
        <f>IF('Échéancier'!Q6="","",'Échéancier'!L6)</f>
        <v/>
      </c>
      <c r="F6">
        <f>IF(OR(D6="",E6&lt;=0),0,IF(AND(('Charge mensuelle'!$B$4*12+1)&gt;D6,MOD(('Charge mensuelle'!$B$4*12+1)-D6,E6)=0),1,0))</f>
        <v/>
      </c>
      <c r="G6">
        <f>IF(OR(D6="",E6&lt;=0),0,IF(AND(('Charge mensuelle'!$B$4*12+2)&gt;D6,MOD(('Charge mensuelle'!$B$4*12+2)-D6,E6)=0),1,0))</f>
        <v/>
      </c>
      <c r="H6">
        <f>IF(OR(D6="",E6&lt;=0),0,IF(AND(('Charge mensuelle'!$B$4*12+3)&gt;D6,MOD(('Charge mensuelle'!$B$4*12+3)-D6,E6)=0),1,0))</f>
        <v/>
      </c>
      <c r="I6">
        <f>IF(OR(D6="",E6&lt;=0),0,IF(AND(('Charge mensuelle'!$B$4*12+4)&gt;D6,MOD(('Charge mensuelle'!$B$4*12+4)-D6,E6)=0),1,0))</f>
        <v/>
      </c>
      <c r="J6">
        <f>IF(OR(D6="",E6&lt;=0),0,IF(AND(('Charge mensuelle'!$B$4*12+5)&gt;D6,MOD(('Charge mensuelle'!$B$4*12+5)-D6,E6)=0),1,0))</f>
        <v/>
      </c>
      <c r="K6">
        <f>IF(OR(D6="",E6&lt;=0),0,IF(AND(('Charge mensuelle'!$B$4*12+6)&gt;D6,MOD(('Charge mensuelle'!$B$4*12+6)-D6,E6)=0),1,0))</f>
        <v/>
      </c>
      <c r="L6">
        <f>IF(OR(D6="",E6&lt;=0),0,IF(AND(('Charge mensuelle'!$B$4*12+7)&gt;D6,MOD(('Charge mensuelle'!$B$4*12+7)-D6,E6)=0),1,0))</f>
        <v/>
      </c>
      <c r="M6">
        <f>IF(OR(D6="",E6&lt;=0),0,IF(AND(('Charge mensuelle'!$B$4*12+8)&gt;D6,MOD(('Charge mensuelle'!$B$4*12+8)-D6,E6)=0),1,0))</f>
        <v/>
      </c>
      <c r="N6">
        <f>IF(OR(D6="",E6&lt;=0),0,IF(AND(('Charge mensuelle'!$B$4*12+9)&gt;D6,MOD(('Charge mensuelle'!$B$4*12+9)-D6,E6)=0),1,0))</f>
        <v/>
      </c>
      <c r="O6">
        <f>IF(OR(D6="",E6&lt;=0),0,IF(AND(('Charge mensuelle'!$B$4*12+10)&gt;D6,MOD(('Charge mensuelle'!$B$4*12+10)-D6,E6)=0),1,0))</f>
        <v/>
      </c>
      <c r="P6">
        <f>IF(OR(D6="",E6&lt;=0),0,IF(AND(('Charge mensuelle'!$B$4*12+11)&gt;D6,MOD(('Charge mensuelle'!$B$4*12+11)-D6,E6)=0),1,0))</f>
        <v/>
      </c>
      <c r="Q6">
        <f>IF(OR(D6="",E6&lt;=0),0,IF(AND(('Charge mensuelle'!$B$4*12+12)&gt;D6,MOD(('Charge mensuelle'!$B$4*12+12)-D6,E6)=0),1,0))</f>
        <v/>
      </c>
      <c r="R6">
        <f>F6*C6</f>
        <v/>
      </c>
      <c r="S6">
        <f>G6*C6</f>
        <v/>
      </c>
      <c r="T6">
        <f>H6*C6</f>
        <v/>
      </c>
      <c r="U6">
        <f>I6*C6</f>
        <v/>
      </c>
      <c r="V6">
        <f>J6*C6</f>
        <v/>
      </c>
      <c r="W6">
        <f>K6*C6</f>
        <v/>
      </c>
      <c r="X6">
        <f>L6*C6</f>
        <v/>
      </c>
      <c r="Y6">
        <f>M6*C6</f>
        <v/>
      </c>
      <c r="Z6">
        <f>N6*C6</f>
        <v/>
      </c>
      <c r="AA6">
        <f>O6*C6</f>
        <v/>
      </c>
      <c r="AB6">
        <f>P6*C6</f>
        <v/>
      </c>
      <c r="AC6">
        <f>Q6*C6</f>
        <v/>
      </c>
      <c r="AD6">
        <f>SUM(R6:AC6)</f>
        <v/>
      </c>
      <c r="AE6">
        <f>SUM(F6:Q6)</f>
        <v/>
      </c>
    </row>
    <row r="7">
      <c r="A7">
        <f>IF('Échéancier'!B7="","",'Échéancier'!B7)</f>
        <v/>
      </c>
      <c r="B7">
        <f>IF('Échéancier'!V7="","",'Échéancier'!V7)</f>
        <v/>
      </c>
      <c r="C7">
        <f>IF('Échéancier'!N7="",0,'Échéancier'!N7)</f>
        <v/>
      </c>
      <c r="D7">
        <f>IF('Échéancier'!Q7="","",YEAR('Échéancier'!O7)*12+MONTH('Échéancier'!O7))</f>
        <v/>
      </c>
      <c r="E7">
        <f>IF('Échéancier'!Q7="","",'Échéancier'!L7)</f>
        <v/>
      </c>
      <c r="F7">
        <f>IF(OR(D7="",E7&lt;=0),0,IF(AND(('Charge mensuelle'!$B$4*12+1)&gt;D7,MOD(('Charge mensuelle'!$B$4*12+1)-D7,E7)=0),1,0))</f>
        <v/>
      </c>
      <c r="G7">
        <f>IF(OR(D7="",E7&lt;=0),0,IF(AND(('Charge mensuelle'!$B$4*12+2)&gt;D7,MOD(('Charge mensuelle'!$B$4*12+2)-D7,E7)=0),1,0))</f>
        <v/>
      </c>
      <c r="H7">
        <f>IF(OR(D7="",E7&lt;=0),0,IF(AND(('Charge mensuelle'!$B$4*12+3)&gt;D7,MOD(('Charge mensuelle'!$B$4*12+3)-D7,E7)=0),1,0))</f>
        <v/>
      </c>
      <c r="I7">
        <f>IF(OR(D7="",E7&lt;=0),0,IF(AND(('Charge mensuelle'!$B$4*12+4)&gt;D7,MOD(('Charge mensuelle'!$B$4*12+4)-D7,E7)=0),1,0))</f>
        <v/>
      </c>
      <c r="J7">
        <f>IF(OR(D7="",E7&lt;=0),0,IF(AND(('Charge mensuelle'!$B$4*12+5)&gt;D7,MOD(('Charge mensuelle'!$B$4*12+5)-D7,E7)=0),1,0))</f>
        <v/>
      </c>
      <c r="K7">
        <f>IF(OR(D7="",E7&lt;=0),0,IF(AND(('Charge mensuelle'!$B$4*12+6)&gt;D7,MOD(('Charge mensuelle'!$B$4*12+6)-D7,E7)=0),1,0))</f>
        <v/>
      </c>
      <c r="L7">
        <f>IF(OR(D7="",E7&lt;=0),0,IF(AND(('Charge mensuelle'!$B$4*12+7)&gt;D7,MOD(('Charge mensuelle'!$B$4*12+7)-D7,E7)=0),1,0))</f>
        <v/>
      </c>
      <c r="M7">
        <f>IF(OR(D7="",E7&lt;=0),0,IF(AND(('Charge mensuelle'!$B$4*12+8)&gt;D7,MOD(('Charge mensuelle'!$B$4*12+8)-D7,E7)=0),1,0))</f>
        <v/>
      </c>
      <c r="N7">
        <f>IF(OR(D7="",E7&lt;=0),0,IF(AND(('Charge mensuelle'!$B$4*12+9)&gt;D7,MOD(('Charge mensuelle'!$B$4*12+9)-D7,E7)=0),1,0))</f>
        <v/>
      </c>
      <c r="O7">
        <f>IF(OR(D7="",E7&lt;=0),0,IF(AND(('Charge mensuelle'!$B$4*12+10)&gt;D7,MOD(('Charge mensuelle'!$B$4*12+10)-D7,E7)=0),1,0))</f>
        <v/>
      </c>
      <c r="P7">
        <f>IF(OR(D7="",E7&lt;=0),0,IF(AND(('Charge mensuelle'!$B$4*12+11)&gt;D7,MOD(('Charge mensuelle'!$B$4*12+11)-D7,E7)=0),1,0))</f>
        <v/>
      </c>
      <c r="Q7">
        <f>IF(OR(D7="",E7&lt;=0),0,IF(AND(('Charge mensuelle'!$B$4*12+12)&gt;D7,MOD(('Charge mensuelle'!$B$4*12+12)-D7,E7)=0),1,0))</f>
        <v/>
      </c>
      <c r="R7">
        <f>F7*C7</f>
        <v/>
      </c>
      <c r="S7">
        <f>G7*C7</f>
        <v/>
      </c>
      <c r="T7">
        <f>H7*C7</f>
        <v/>
      </c>
      <c r="U7">
        <f>I7*C7</f>
        <v/>
      </c>
      <c r="V7">
        <f>J7*C7</f>
        <v/>
      </c>
      <c r="W7">
        <f>K7*C7</f>
        <v/>
      </c>
      <c r="X7">
        <f>L7*C7</f>
        <v/>
      </c>
      <c r="Y7">
        <f>M7*C7</f>
        <v/>
      </c>
      <c r="Z7">
        <f>N7*C7</f>
        <v/>
      </c>
      <c r="AA7">
        <f>O7*C7</f>
        <v/>
      </c>
      <c r="AB7">
        <f>P7*C7</f>
        <v/>
      </c>
      <c r="AC7">
        <f>Q7*C7</f>
        <v/>
      </c>
      <c r="AD7">
        <f>SUM(R7:AC7)</f>
        <v/>
      </c>
      <c r="AE7">
        <f>SUM(F7:Q7)</f>
        <v/>
      </c>
    </row>
    <row r="8">
      <c r="A8">
        <f>IF('Échéancier'!B8="","",'Échéancier'!B8)</f>
        <v/>
      </c>
      <c r="B8">
        <f>IF('Échéancier'!V8="","",'Échéancier'!V8)</f>
        <v/>
      </c>
      <c r="C8">
        <f>IF('Échéancier'!N8="",0,'Échéancier'!N8)</f>
        <v/>
      </c>
      <c r="D8">
        <f>IF('Échéancier'!Q8="","",YEAR('Échéancier'!O8)*12+MONTH('Échéancier'!O8))</f>
        <v/>
      </c>
      <c r="E8">
        <f>IF('Échéancier'!Q8="","",'Échéancier'!L8)</f>
        <v/>
      </c>
      <c r="F8">
        <f>IF(OR(D8="",E8&lt;=0),0,IF(AND(('Charge mensuelle'!$B$4*12+1)&gt;D8,MOD(('Charge mensuelle'!$B$4*12+1)-D8,E8)=0),1,0))</f>
        <v/>
      </c>
      <c r="G8">
        <f>IF(OR(D8="",E8&lt;=0),0,IF(AND(('Charge mensuelle'!$B$4*12+2)&gt;D8,MOD(('Charge mensuelle'!$B$4*12+2)-D8,E8)=0),1,0))</f>
        <v/>
      </c>
      <c r="H8">
        <f>IF(OR(D8="",E8&lt;=0),0,IF(AND(('Charge mensuelle'!$B$4*12+3)&gt;D8,MOD(('Charge mensuelle'!$B$4*12+3)-D8,E8)=0),1,0))</f>
        <v/>
      </c>
      <c r="I8">
        <f>IF(OR(D8="",E8&lt;=0),0,IF(AND(('Charge mensuelle'!$B$4*12+4)&gt;D8,MOD(('Charge mensuelle'!$B$4*12+4)-D8,E8)=0),1,0))</f>
        <v/>
      </c>
      <c r="J8">
        <f>IF(OR(D8="",E8&lt;=0),0,IF(AND(('Charge mensuelle'!$B$4*12+5)&gt;D8,MOD(('Charge mensuelle'!$B$4*12+5)-D8,E8)=0),1,0))</f>
        <v/>
      </c>
      <c r="K8">
        <f>IF(OR(D8="",E8&lt;=0),0,IF(AND(('Charge mensuelle'!$B$4*12+6)&gt;D8,MOD(('Charge mensuelle'!$B$4*12+6)-D8,E8)=0),1,0))</f>
        <v/>
      </c>
      <c r="L8">
        <f>IF(OR(D8="",E8&lt;=0),0,IF(AND(('Charge mensuelle'!$B$4*12+7)&gt;D8,MOD(('Charge mensuelle'!$B$4*12+7)-D8,E8)=0),1,0))</f>
        <v/>
      </c>
      <c r="M8">
        <f>IF(OR(D8="",E8&lt;=0),0,IF(AND(('Charge mensuelle'!$B$4*12+8)&gt;D8,MOD(('Charge mensuelle'!$B$4*12+8)-D8,E8)=0),1,0))</f>
        <v/>
      </c>
      <c r="N8">
        <f>IF(OR(D8="",E8&lt;=0),0,IF(AND(('Charge mensuelle'!$B$4*12+9)&gt;D8,MOD(('Charge mensuelle'!$B$4*12+9)-D8,E8)=0),1,0))</f>
        <v/>
      </c>
      <c r="O8">
        <f>IF(OR(D8="",E8&lt;=0),0,IF(AND(('Charge mensuelle'!$B$4*12+10)&gt;D8,MOD(('Charge mensuelle'!$B$4*12+10)-D8,E8)=0),1,0))</f>
        <v/>
      </c>
      <c r="P8">
        <f>IF(OR(D8="",E8&lt;=0),0,IF(AND(('Charge mensuelle'!$B$4*12+11)&gt;D8,MOD(('Charge mensuelle'!$B$4*12+11)-D8,E8)=0),1,0))</f>
        <v/>
      </c>
      <c r="Q8">
        <f>IF(OR(D8="",E8&lt;=0),0,IF(AND(('Charge mensuelle'!$B$4*12+12)&gt;D8,MOD(('Charge mensuelle'!$B$4*12+12)-D8,E8)=0),1,0))</f>
        <v/>
      </c>
      <c r="R8">
        <f>F8*C8</f>
        <v/>
      </c>
      <c r="S8">
        <f>G8*C8</f>
        <v/>
      </c>
      <c r="T8">
        <f>H8*C8</f>
        <v/>
      </c>
      <c r="U8">
        <f>I8*C8</f>
        <v/>
      </c>
      <c r="V8">
        <f>J8*C8</f>
        <v/>
      </c>
      <c r="W8">
        <f>K8*C8</f>
        <v/>
      </c>
      <c r="X8">
        <f>L8*C8</f>
        <v/>
      </c>
      <c r="Y8">
        <f>M8*C8</f>
        <v/>
      </c>
      <c r="Z8">
        <f>N8*C8</f>
        <v/>
      </c>
      <c r="AA8">
        <f>O8*C8</f>
        <v/>
      </c>
      <c r="AB8">
        <f>P8*C8</f>
        <v/>
      </c>
      <c r="AC8">
        <f>Q8*C8</f>
        <v/>
      </c>
      <c r="AD8">
        <f>SUM(R8:AC8)</f>
        <v/>
      </c>
      <c r="AE8">
        <f>SUM(F8:Q8)</f>
        <v/>
      </c>
    </row>
    <row r="9">
      <c r="A9">
        <f>IF('Échéancier'!B9="","",'Échéancier'!B9)</f>
        <v/>
      </c>
      <c r="B9">
        <f>IF('Échéancier'!V9="","",'Échéancier'!V9)</f>
        <v/>
      </c>
      <c r="C9">
        <f>IF('Échéancier'!N9="",0,'Échéancier'!N9)</f>
        <v/>
      </c>
      <c r="D9">
        <f>IF('Échéancier'!Q9="","",YEAR('Échéancier'!O9)*12+MONTH('Échéancier'!O9))</f>
        <v/>
      </c>
      <c r="E9">
        <f>IF('Échéancier'!Q9="","",'Échéancier'!L9)</f>
        <v/>
      </c>
      <c r="F9">
        <f>IF(OR(D9="",E9&lt;=0),0,IF(AND(('Charge mensuelle'!$B$4*12+1)&gt;D9,MOD(('Charge mensuelle'!$B$4*12+1)-D9,E9)=0),1,0))</f>
        <v/>
      </c>
      <c r="G9">
        <f>IF(OR(D9="",E9&lt;=0),0,IF(AND(('Charge mensuelle'!$B$4*12+2)&gt;D9,MOD(('Charge mensuelle'!$B$4*12+2)-D9,E9)=0),1,0))</f>
        <v/>
      </c>
      <c r="H9">
        <f>IF(OR(D9="",E9&lt;=0),0,IF(AND(('Charge mensuelle'!$B$4*12+3)&gt;D9,MOD(('Charge mensuelle'!$B$4*12+3)-D9,E9)=0),1,0))</f>
        <v/>
      </c>
      <c r="I9">
        <f>IF(OR(D9="",E9&lt;=0),0,IF(AND(('Charge mensuelle'!$B$4*12+4)&gt;D9,MOD(('Charge mensuelle'!$B$4*12+4)-D9,E9)=0),1,0))</f>
        <v/>
      </c>
      <c r="J9">
        <f>IF(OR(D9="",E9&lt;=0),0,IF(AND(('Charge mensuelle'!$B$4*12+5)&gt;D9,MOD(('Charge mensuelle'!$B$4*12+5)-D9,E9)=0),1,0))</f>
        <v/>
      </c>
      <c r="K9">
        <f>IF(OR(D9="",E9&lt;=0),0,IF(AND(('Charge mensuelle'!$B$4*12+6)&gt;D9,MOD(('Charge mensuelle'!$B$4*12+6)-D9,E9)=0),1,0))</f>
        <v/>
      </c>
      <c r="L9">
        <f>IF(OR(D9="",E9&lt;=0),0,IF(AND(('Charge mensuelle'!$B$4*12+7)&gt;D9,MOD(('Charge mensuelle'!$B$4*12+7)-D9,E9)=0),1,0))</f>
        <v/>
      </c>
      <c r="M9">
        <f>IF(OR(D9="",E9&lt;=0),0,IF(AND(('Charge mensuelle'!$B$4*12+8)&gt;D9,MOD(('Charge mensuelle'!$B$4*12+8)-D9,E9)=0),1,0))</f>
        <v/>
      </c>
      <c r="N9">
        <f>IF(OR(D9="",E9&lt;=0),0,IF(AND(('Charge mensuelle'!$B$4*12+9)&gt;D9,MOD(('Charge mensuelle'!$B$4*12+9)-D9,E9)=0),1,0))</f>
        <v/>
      </c>
      <c r="O9">
        <f>IF(OR(D9="",E9&lt;=0),0,IF(AND(('Charge mensuelle'!$B$4*12+10)&gt;D9,MOD(('Charge mensuelle'!$B$4*12+10)-D9,E9)=0),1,0))</f>
        <v/>
      </c>
      <c r="P9">
        <f>IF(OR(D9="",E9&lt;=0),0,IF(AND(('Charge mensuelle'!$B$4*12+11)&gt;D9,MOD(('Charge mensuelle'!$B$4*12+11)-D9,E9)=0),1,0))</f>
        <v/>
      </c>
      <c r="Q9">
        <f>IF(OR(D9="",E9&lt;=0),0,IF(AND(('Charge mensuelle'!$B$4*12+12)&gt;D9,MOD(('Charge mensuelle'!$B$4*12+12)-D9,E9)=0),1,0))</f>
        <v/>
      </c>
      <c r="R9">
        <f>F9*C9</f>
        <v/>
      </c>
      <c r="S9">
        <f>G9*C9</f>
        <v/>
      </c>
      <c r="T9">
        <f>H9*C9</f>
        <v/>
      </c>
      <c r="U9">
        <f>I9*C9</f>
        <v/>
      </c>
      <c r="V9">
        <f>J9*C9</f>
        <v/>
      </c>
      <c r="W9">
        <f>K9*C9</f>
        <v/>
      </c>
      <c r="X9">
        <f>L9*C9</f>
        <v/>
      </c>
      <c r="Y9">
        <f>M9*C9</f>
        <v/>
      </c>
      <c r="Z9">
        <f>N9*C9</f>
        <v/>
      </c>
      <c r="AA9">
        <f>O9*C9</f>
        <v/>
      </c>
      <c r="AB9">
        <f>P9*C9</f>
        <v/>
      </c>
      <c r="AC9">
        <f>Q9*C9</f>
        <v/>
      </c>
      <c r="AD9">
        <f>SUM(R9:AC9)</f>
        <v/>
      </c>
      <c r="AE9">
        <f>SUM(F9:Q9)</f>
        <v/>
      </c>
    </row>
    <row r="10">
      <c r="A10">
        <f>IF('Échéancier'!B10="","",'Échéancier'!B10)</f>
        <v/>
      </c>
      <c r="B10">
        <f>IF('Échéancier'!V10="","",'Échéancier'!V10)</f>
        <v/>
      </c>
      <c r="C10">
        <f>IF('Échéancier'!N10="",0,'Échéancier'!N10)</f>
        <v/>
      </c>
      <c r="D10">
        <f>IF('Échéancier'!Q10="","",YEAR('Échéancier'!O10)*12+MONTH('Échéancier'!O10))</f>
        <v/>
      </c>
      <c r="E10">
        <f>IF('Échéancier'!Q10="","",'Échéancier'!L10)</f>
        <v/>
      </c>
      <c r="F10">
        <f>IF(OR(D10="",E10&lt;=0),0,IF(AND(('Charge mensuelle'!$B$4*12+1)&gt;D10,MOD(('Charge mensuelle'!$B$4*12+1)-D10,E10)=0),1,0))</f>
        <v/>
      </c>
      <c r="G10">
        <f>IF(OR(D10="",E10&lt;=0),0,IF(AND(('Charge mensuelle'!$B$4*12+2)&gt;D10,MOD(('Charge mensuelle'!$B$4*12+2)-D10,E10)=0),1,0))</f>
        <v/>
      </c>
      <c r="H10">
        <f>IF(OR(D10="",E10&lt;=0),0,IF(AND(('Charge mensuelle'!$B$4*12+3)&gt;D10,MOD(('Charge mensuelle'!$B$4*12+3)-D10,E10)=0),1,0))</f>
        <v/>
      </c>
      <c r="I10">
        <f>IF(OR(D10="",E10&lt;=0),0,IF(AND(('Charge mensuelle'!$B$4*12+4)&gt;D10,MOD(('Charge mensuelle'!$B$4*12+4)-D10,E10)=0),1,0))</f>
        <v/>
      </c>
      <c r="J10">
        <f>IF(OR(D10="",E10&lt;=0),0,IF(AND(('Charge mensuelle'!$B$4*12+5)&gt;D10,MOD(('Charge mensuelle'!$B$4*12+5)-D10,E10)=0),1,0))</f>
        <v/>
      </c>
      <c r="K10">
        <f>IF(OR(D10="",E10&lt;=0),0,IF(AND(('Charge mensuelle'!$B$4*12+6)&gt;D10,MOD(('Charge mensuelle'!$B$4*12+6)-D10,E10)=0),1,0))</f>
        <v/>
      </c>
      <c r="L10">
        <f>IF(OR(D10="",E10&lt;=0),0,IF(AND(('Charge mensuelle'!$B$4*12+7)&gt;D10,MOD(('Charge mensuelle'!$B$4*12+7)-D10,E10)=0),1,0))</f>
        <v/>
      </c>
      <c r="M10">
        <f>IF(OR(D10="",E10&lt;=0),0,IF(AND(('Charge mensuelle'!$B$4*12+8)&gt;D10,MOD(('Charge mensuelle'!$B$4*12+8)-D10,E10)=0),1,0))</f>
        <v/>
      </c>
      <c r="N10">
        <f>IF(OR(D10="",E10&lt;=0),0,IF(AND(('Charge mensuelle'!$B$4*12+9)&gt;D10,MOD(('Charge mensuelle'!$B$4*12+9)-D10,E10)=0),1,0))</f>
        <v/>
      </c>
      <c r="O10">
        <f>IF(OR(D10="",E10&lt;=0),0,IF(AND(('Charge mensuelle'!$B$4*12+10)&gt;D10,MOD(('Charge mensuelle'!$B$4*12+10)-D10,E10)=0),1,0))</f>
        <v/>
      </c>
      <c r="P10">
        <f>IF(OR(D10="",E10&lt;=0),0,IF(AND(('Charge mensuelle'!$B$4*12+11)&gt;D10,MOD(('Charge mensuelle'!$B$4*12+11)-D10,E10)=0),1,0))</f>
        <v/>
      </c>
      <c r="Q10">
        <f>IF(OR(D10="",E10&lt;=0),0,IF(AND(('Charge mensuelle'!$B$4*12+12)&gt;D10,MOD(('Charge mensuelle'!$B$4*12+12)-D10,E10)=0),1,0))</f>
        <v/>
      </c>
      <c r="R10">
        <f>F10*C10</f>
        <v/>
      </c>
      <c r="S10">
        <f>G10*C10</f>
        <v/>
      </c>
      <c r="T10">
        <f>H10*C10</f>
        <v/>
      </c>
      <c r="U10">
        <f>I10*C10</f>
        <v/>
      </c>
      <c r="V10">
        <f>J10*C10</f>
        <v/>
      </c>
      <c r="W10">
        <f>K10*C10</f>
        <v/>
      </c>
      <c r="X10">
        <f>L10*C10</f>
        <v/>
      </c>
      <c r="Y10">
        <f>M10*C10</f>
        <v/>
      </c>
      <c r="Z10">
        <f>N10*C10</f>
        <v/>
      </c>
      <c r="AA10">
        <f>O10*C10</f>
        <v/>
      </c>
      <c r="AB10">
        <f>P10*C10</f>
        <v/>
      </c>
      <c r="AC10">
        <f>Q10*C10</f>
        <v/>
      </c>
      <c r="AD10">
        <f>SUM(R10:AC10)</f>
        <v/>
      </c>
      <c r="AE10">
        <f>SUM(F10:Q10)</f>
        <v/>
      </c>
    </row>
    <row r="11">
      <c r="A11">
        <f>IF('Échéancier'!B11="","",'Échéancier'!B11)</f>
        <v/>
      </c>
      <c r="B11">
        <f>IF('Échéancier'!V11="","",'Échéancier'!V11)</f>
        <v/>
      </c>
      <c r="C11">
        <f>IF('Échéancier'!N11="",0,'Échéancier'!N11)</f>
        <v/>
      </c>
      <c r="D11">
        <f>IF('Échéancier'!Q11="","",YEAR('Échéancier'!O11)*12+MONTH('Échéancier'!O11))</f>
        <v/>
      </c>
      <c r="E11">
        <f>IF('Échéancier'!Q11="","",'Échéancier'!L11)</f>
        <v/>
      </c>
      <c r="F11">
        <f>IF(OR(D11="",E11&lt;=0),0,IF(AND(('Charge mensuelle'!$B$4*12+1)&gt;D11,MOD(('Charge mensuelle'!$B$4*12+1)-D11,E11)=0),1,0))</f>
        <v/>
      </c>
      <c r="G11">
        <f>IF(OR(D11="",E11&lt;=0),0,IF(AND(('Charge mensuelle'!$B$4*12+2)&gt;D11,MOD(('Charge mensuelle'!$B$4*12+2)-D11,E11)=0),1,0))</f>
        <v/>
      </c>
      <c r="H11">
        <f>IF(OR(D11="",E11&lt;=0),0,IF(AND(('Charge mensuelle'!$B$4*12+3)&gt;D11,MOD(('Charge mensuelle'!$B$4*12+3)-D11,E11)=0),1,0))</f>
        <v/>
      </c>
      <c r="I11">
        <f>IF(OR(D11="",E11&lt;=0),0,IF(AND(('Charge mensuelle'!$B$4*12+4)&gt;D11,MOD(('Charge mensuelle'!$B$4*12+4)-D11,E11)=0),1,0))</f>
        <v/>
      </c>
      <c r="J11">
        <f>IF(OR(D11="",E11&lt;=0),0,IF(AND(('Charge mensuelle'!$B$4*12+5)&gt;D11,MOD(('Charge mensuelle'!$B$4*12+5)-D11,E11)=0),1,0))</f>
        <v/>
      </c>
      <c r="K11">
        <f>IF(OR(D11="",E11&lt;=0),0,IF(AND(('Charge mensuelle'!$B$4*12+6)&gt;D11,MOD(('Charge mensuelle'!$B$4*12+6)-D11,E11)=0),1,0))</f>
        <v/>
      </c>
      <c r="L11">
        <f>IF(OR(D11="",E11&lt;=0),0,IF(AND(('Charge mensuelle'!$B$4*12+7)&gt;D11,MOD(('Charge mensuelle'!$B$4*12+7)-D11,E11)=0),1,0))</f>
        <v/>
      </c>
      <c r="M11">
        <f>IF(OR(D11="",E11&lt;=0),0,IF(AND(('Charge mensuelle'!$B$4*12+8)&gt;D11,MOD(('Charge mensuelle'!$B$4*12+8)-D11,E11)=0),1,0))</f>
        <v/>
      </c>
      <c r="N11">
        <f>IF(OR(D11="",E11&lt;=0),0,IF(AND(('Charge mensuelle'!$B$4*12+9)&gt;D11,MOD(('Charge mensuelle'!$B$4*12+9)-D11,E11)=0),1,0))</f>
        <v/>
      </c>
      <c r="O11">
        <f>IF(OR(D11="",E11&lt;=0),0,IF(AND(('Charge mensuelle'!$B$4*12+10)&gt;D11,MOD(('Charge mensuelle'!$B$4*12+10)-D11,E11)=0),1,0))</f>
        <v/>
      </c>
      <c r="P11">
        <f>IF(OR(D11="",E11&lt;=0),0,IF(AND(('Charge mensuelle'!$B$4*12+11)&gt;D11,MOD(('Charge mensuelle'!$B$4*12+11)-D11,E11)=0),1,0))</f>
        <v/>
      </c>
      <c r="Q11">
        <f>IF(OR(D11="",E11&lt;=0),0,IF(AND(('Charge mensuelle'!$B$4*12+12)&gt;D11,MOD(('Charge mensuelle'!$B$4*12+12)-D11,E11)=0),1,0))</f>
        <v/>
      </c>
      <c r="R11">
        <f>F11*C11</f>
        <v/>
      </c>
      <c r="S11">
        <f>G11*C11</f>
        <v/>
      </c>
      <c r="T11">
        <f>H11*C11</f>
        <v/>
      </c>
      <c r="U11">
        <f>I11*C11</f>
        <v/>
      </c>
      <c r="V11">
        <f>J11*C11</f>
        <v/>
      </c>
      <c r="W11">
        <f>K11*C11</f>
        <v/>
      </c>
      <c r="X11">
        <f>L11*C11</f>
        <v/>
      </c>
      <c r="Y11">
        <f>M11*C11</f>
        <v/>
      </c>
      <c r="Z11">
        <f>N11*C11</f>
        <v/>
      </c>
      <c r="AA11">
        <f>O11*C11</f>
        <v/>
      </c>
      <c r="AB11">
        <f>P11*C11</f>
        <v/>
      </c>
      <c r="AC11">
        <f>Q11*C11</f>
        <v/>
      </c>
      <c r="AD11">
        <f>SUM(R11:AC11)</f>
        <v/>
      </c>
      <c r="AE11">
        <f>SUM(F11:Q11)</f>
        <v/>
      </c>
    </row>
    <row r="12">
      <c r="A12">
        <f>IF('Échéancier'!B12="","",'Échéancier'!B12)</f>
        <v/>
      </c>
      <c r="B12">
        <f>IF('Échéancier'!V12="","",'Échéancier'!V12)</f>
        <v/>
      </c>
      <c r="C12">
        <f>IF('Échéancier'!N12="",0,'Échéancier'!N12)</f>
        <v/>
      </c>
      <c r="D12">
        <f>IF('Échéancier'!Q12="","",YEAR('Échéancier'!O12)*12+MONTH('Échéancier'!O12))</f>
        <v/>
      </c>
      <c r="E12">
        <f>IF('Échéancier'!Q12="","",'Échéancier'!L12)</f>
        <v/>
      </c>
      <c r="F12">
        <f>IF(OR(D12="",E12&lt;=0),0,IF(AND(('Charge mensuelle'!$B$4*12+1)&gt;D12,MOD(('Charge mensuelle'!$B$4*12+1)-D12,E12)=0),1,0))</f>
        <v/>
      </c>
      <c r="G12">
        <f>IF(OR(D12="",E12&lt;=0),0,IF(AND(('Charge mensuelle'!$B$4*12+2)&gt;D12,MOD(('Charge mensuelle'!$B$4*12+2)-D12,E12)=0),1,0))</f>
        <v/>
      </c>
      <c r="H12">
        <f>IF(OR(D12="",E12&lt;=0),0,IF(AND(('Charge mensuelle'!$B$4*12+3)&gt;D12,MOD(('Charge mensuelle'!$B$4*12+3)-D12,E12)=0),1,0))</f>
        <v/>
      </c>
      <c r="I12">
        <f>IF(OR(D12="",E12&lt;=0),0,IF(AND(('Charge mensuelle'!$B$4*12+4)&gt;D12,MOD(('Charge mensuelle'!$B$4*12+4)-D12,E12)=0),1,0))</f>
        <v/>
      </c>
      <c r="J12">
        <f>IF(OR(D12="",E12&lt;=0),0,IF(AND(('Charge mensuelle'!$B$4*12+5)&gt;D12,MOD(('Charge mensuelle'!$B$4*12+5)-D12,E12)=0),1,0))</f>
        <v/>
      </c>
      <c r="K12">
        <f>IF(OR(D12="",E12&lt;=0),0,IF(AND(('Charge mensuelle'!$B$4*12+6)&gt;D12,MOD(('Charge mensuelle'!$B$4*12+6)-D12,E12)=0),1,0))</f>
        <v/>
      </c>
      <c r="L12">
        <f>IF(OR(D12="",E12&lt;=0),0,IF(AND(('Charge mensuelle'!$B$4*12+7)&gt;D12,MOD(('Charge mensuelle'!$B$4*12+7)-D12,E12)=0),1,0))</f>
        <v/>
      </c>
      <c r="M12">
        <f>IF(OR(D12="",E12&lt;=0),0,IF(AND(('Charge mensuelle'!$B$4*12+8)&gt;D12,MOD(('Charge mensuelle'!$B$4*12+8)-D12,E12)=0),1,0))</f>
        <v/>
      </c>
      <c r="N12">
        <f>IF(OR(D12="",E12&lt;=0),0,IF(AND(('Charge mensuelle'!$B$4*12+9)&gt;D12,MOD(('Charge mensuelle'!$B$4*12+9)-D12,E12)=0),1,0))</f>
        <v/>
      </c>
      <c r="O12">
        <f>IF(OR(D12="",E12&lt;=0),0,IF(AND(('Charge mensuelle'!$B$4*12+10)&gt;D12,MOD(('Charge mensuelle'!$B$4*12+10)-D12,E12)=0),1,0))</f>
        <v/>
      </c>
      <c r="P12">
        <f>IF(OR(D12="",E12&lt;=0),0,IF(AND(('Charge mensuelle'!$B$4*12+11)&gt;D12,MOD(('Charge mensuelle'!$B$4*12+11)-D12,E12)=0),1,0))</f>
        <v/>
      </c>
      <c r="Q12">
        <f>IF(OR(D12="",E12&lt;=0),0,IF(AND(('Charge mensuelle'!$B$4*12+12)&gt;D12,MOD(('Charge mensuelle'!$B$4*12+12)-D12,E12)=0),1,0))</f>
        <v/>
      </c>
      <c r="R12">
        <f>F12*C12</f>
        <v/>
      </c>
      <c r="S12">
        <f>G12*C12</f>
        <v/>
      </c>
      <c r="T12">
        <f>H12*C12</f>
        <v/>
      </c>
      <c r="U12">
        <f>I12*C12</f>
        <v/>
      </c>
      <c r="V12">
        <f>J12*C12</f>
        <v/>
      </c>
      <c r="W12">
        <f>K12*C12</f>
        <v/>
      </c>
      <c r="X12">
        <f>L12*C12</f>
        <v/>
      </c>
      <c r="Y12">
        <f>M12*C12</f>
        <v/>
      </c>
      <c r="Z12">
        <f>N12*C12</f>
        <v/>
      </c>
      <c r="AA12">
        <f>O12*C12</f>
        <v/>
      </c>
      <c r="AB12">
        <f>P12*C12</f>
        <v/>
      </c>
      <c r="AC12">
        <f>Q12*C12</f>
        <v/>
      </c>
      <c r="AD12">
        <f>SUM(R12:AC12)</f>
        <v/>
      </c>
      <c r="AE12">
        <f>SUM(F12:Q12)</f>
        <v/>
      </c>
    </row>
    <row r="13">
      <c r="A13">
        <f>IF('Échéancier'!B13="","",'Échéancier'!B13)</f>
        <v/>
      </c>
      <c r="B13">
        <f>IF('Échéancier'!V13="","",'Échéancier'!V13)</f>
        <v/>
      </c>
      <c r="C13">
        <f>IF('Échéancier'!N13="",0,'Échéancier'!N13)</f>
        <v/>
      </c>
      <c r="D13">
        <f>IF('Échéancier'!Q13="","",YEAR('Échéancier'!O13)*12+MONTH('Échéancier'!O13))</f>
        <v/>
      </c>
      <c r="E13">
        <f>IF('Échéancier'!Q13="","",'Échéancier'!L13)</f>
        <v/>
      </c>
      <c r="F13">
        <f>IF(OR(D13="",E13&lt;=0),0,IF(AND(('Charge mensuelle'!$B$4*12+1)&gt;D13,MOD(('Charge mensuelle'!$B$4*12+1)-D13,E13)=0),1,0))</f>
        <v/>
      </c>
      <c r="G13">
        <f>IF(OR(D13="",E13&lt;=0),0,IF(AND(('Charge mensuelle'!$B$4*12+2)&gt;D13,MOD(('Charge mensuelle'!$B$4*12+2)-D13,E13)=0),1,0))</f>
        <v/>
      </c>
      <c r="H13">
        <f>IF(OR(D13="",E13&lt;=0),0,IF(AND(('Charge mensuelle'!$B$4*12+3)&gt;D13,MOD(('Charge mensuelle'!$B$4*12+3)-D13,E13)=0),1,0))</f>
        <v/>
      </c>
      <c r="I13">
        <f>IF(OR(D13="",E13&lt;=0),0,IF(AND(('Charge mensuelle'!$B$4*12+4)&gt;D13,MOD(('Charge mensuelle'!$B$4*12+4)-D13,E13)=0),1,0))</f>
        <v/>
      </c>
      <c r="J13">
        <f>IF(OR(D13="",E13&lt;=0),0,IF(AND(('Charge mensuelle'!$B$4*12+5)&gt;D13,MOD(('Charge mensuelle'!$B$4*12+5)-D13,E13)=0),1,0))</f>
        <v/>
      </c>
      <c r="K13">
        <f>IF(OR(D13="",E13&lt;=0),0,IF(AND(('Charge mensuelle'!$B$4*12+6)&gt;D13,MOD(('Charge mensuelle'!$B$4*12+6)-D13,E13)=0),1,0))</f>
        <v/>
      </c>
      <c r="L13">
        <f>IF(OR(D13="",E13&lt;=0),0,IF(AND(('Charge mensuelle'!$B$4*12+7)&gt;D13,MOD(('Charge mensuelle'!$B$4*12+7)-D13,E13)=0),1,0))</f>
        <v/>
      </c>
      <c r="M13">
        <f>IF(OR(D13="",E13&lt;=0),0,IF(AND(('Charge mensuelle'!$B$4*12+8)&gt;D13,MOD(('Charge mensuelle'!$B$4*12+8)-D13,E13)=0),1,0))</f>
        <v/>
      </c>
      <c r="N13">
        <f>IF(OR(D13="",E13&lt;=0),0,IF(AND(('Charge mensuelle'!$B$4*12+9)&gt;D13,MOD(('Charge mensuelle'!$B$4*12+9)-D13,E13)=0),1,0))</f>
        <v/>
      </c>
      <c r="O13">
        <f>IF(OR(D13="",E13&lt;=0),0,IF(AND(('Charge mensuelle'!$B$4*12+10)&gt;D13,MOD(('Charge mensuelle'!$B$4*12+10)-D13,E13)=0),1,0))</f>
        <v/>
      </c>
      <c r="P13">
        <f>IF(OR(D13="",E13&lt;=0),0,IF(AND(('Charge mensuelle'!$B$4*12+11)&gt;D13,MOD(('Charge mensuelle'!$B$4*12+11)-D13,E13)=0),1,0))</f>
        <v/>
      </c>
      <c r="Q13">
        <f>IF(OR(D13="",E13&lt;=0),0,IF(AND(('Charge mensuelle'!$B$4*12+12)&gt;D13,MOD(('Charge mensuelle'!$B$4*12+12)-D13,E13)=0),1,0))</f>
        <v/>
      </c>
      <c r="R13">
        <f>F13*C13</f>
        <v/>
      </c>
      <c r="S13">
        <f>G13*C13</f>
        <v/>
      </c>
      <c r="T13">
        <f>H13*C13</f>
        <v/>
      </c>
      <c r="U13">
        <f>I13*C13</f>
        <v/>
      </c>
      <c r="V13">
        <f>J13*C13</f>
        <v/>
      </c>
      <c r="W13">
        <f>K13*C13</f>
        <v/>
      </c>
      <c r="X13">
        <f>L13*C13</f>
        <v/>
      </c>
      <c r="Y13">
        <f>M13*C13</f>
        <v/>
      </c>
      <c r="Z13">
        <f>N13*C13</f>
        <v/>
      </c>
      <c r="AA13">
        <f>O13*C13</f>
        <v/>
      </c>
      <c r="AB13">
        <f>P13*C13</f>
        <v/>
      </c>
      <c r="AC13">
        <f>Q13*C13</f>
        <v/>
      </c>
      <c r="AD13">
        <f>SUM(R13:AC13)</f>
        <v/>
      </c>
      <c r="AE13">
        <f>SUM(F13:Q13)</f>
        <v/>
      </c>
    </row>
    <row r="14">
      <c r="A14">
        <f>IF('Échéancier'!B14="","",'Échéancier'!B14)</f>
        <v/>
      </c>
      <c r="B14">
        <f>IF('Échéancier'!V14="","",'Échéancier'!V14)</f>
        <v/>
      </c>
      <c r="C14">
        <f>IF('Échéancier'!N14="",0,'Échéancier'!N14)</f>
        <v/>
      </c>
      <c r="D14">
        <f>IF('Échéancier'!Q14="","",YEAR('Échéancier'!O14)*12+MONTH('Échéancier'!O14))</f>
        <v/>
      </c>
      <c r="E14">
        <f>IF('Échéancier'!Q14="","",'Échéancier'!L14)</f>
        <v/>
      </c>
      <c r="F14">
        <f>IF(OR(D14="",E14&lt;=0),0,IF(AND(('Charge mensuelle'!$B$4*12+1)&gt;D14,MOD(('Charge mensuelle'!$B$4*12+1)-D14,E14)=0),1,0))</f>
        <v/>
      </c>
      <c r="G14">
        <f>IF(OR(D14="",E14&lt;=0),0,IF(AND(('Charge mensuelle'!$B$4*12+2)&gt;D14,MOD(('Charge mensuelle'!$B$4*12+2)-D14,E14)=0),1,0))</f>
        <v/>
      </c>
      <c r="H14">
        <f>IF(OR(D14="",E14&lt;=0),0,IF(AND(('Charge mensuelle'!$B$4*12+3)&gt;D14,MOD(('Charge mensuelle'!$B$4*12+3)-D14,E14)=0),1,0))</f>
        <v/>
      </c>
      <c r="I14">
        <f>IF(OR(D14="",E14&lt;=0),0,IF(AND(('Charge mensuelle'!$B$4*12+4)&gt;D14,MOD(('Charge mensuelle'!$B$4*12+4)-D14,E14)=0),1,0))</f>
        <v/>
      </c>
      <c r="J14">
        <f>IF(OR(D14="",E14&lt;=0),0,IF(AND(('Charge mensuelle'!$B$4*12+5)&gt;D14,MOD(('Charge mensuelle'!$B$4*12+5)-D14,E14)=0),1,0))</f>
        <v/>
      </c>
      <c r="K14">
        <f>IF(OR(D14="",E14&lt;=0),0,IF(AND(('Charge mensuelle'!$B$4*12+6)&gt;D14,MOD(('Charge mensuelle'!$B$4*12+6)-D14,E14)=0),1,0))</f>
        <v/>
      </c>
      <c r="L14">
        <f>IF(OR(D14="",E14&lt;=0),0,IF(AND(('Charge mensuelle'!$B$4*12+7)&gt;D14,MOD(('Charge mensuelle'!$B$4*12+7)-D14,E14)=0),1,0))</f>
        <v/>
      </c>
      <c r="M14">
        <f>IF(OR(D14="",E14&lt;=0),0,IF(AND(('Charge mensuelle'!$B$4*12+8)&gt;D14,MOD(('Charge mensuelle'!$B$4*12+8)-D14,E14)=0),1,0))</f>
        <v/>
      </c>
      <c r="N14">
        <f>IF(OR(D14="",E14&lt;=0),0,IF(AND(('Charge mensuelle'!$B$4*12+9)&gt;D14,MOD(('Charge mensuelle'!$B$4*12+9)-D14,E14)=0),1,0))</f>
        <v/>
      </c>
      <c r="O14">
        <f>IF(OR(D14="",E14&lt;=0),0,IF(AND(('Charge mensuelle'!$B$4*12+10)&gt;D14,MOD(('Charge mensuelle'!$B$4*12+10)-D14,E14)=0),1,0))</f>
        <v/>
      </c>
      <c r="P14">
        <f>IF(OR(D14="",E14&lt;=0),0,IF(AND(('Charge mensuelle'!$B$4*12+11)&gt;D14,MOD(('Charge mensuelle'!$B$4*12+11)-D14,E14)=0),1,0))</f>
        <v/>
      </c>
      <c r="Q14">
        <f>IF(OR(D14="",E14&lt;=0),0,IF(AND(('Charge mensuelle'!$B$4*12+12)&gt;D14,MOD(('Charge mensuelle'!$B$4*12+12)-D14,E14)=0),1,0))</f>
        <v/>
      </c>
      <c r="R14">
        <f>F14*C14</f>
        <v/>
      </c>
      <c r="S14">
        <f>G14*C14</f>
        <v/>
      </c>
      <c r="T14">
        <f>H14*C14</f>
        <v/>
      </c>
      <c r="U14">
        <f>I14*C14</f>
        <v/>
      </c>
      <c r="V14">
        <f>J14*C14</f>
        <v/>
      </c>
      <c r="W14">
        <f>K14*C14</f>
        <v/>
      </c>
      <c r="X14">
        <f>L14*C14</f>
        <v/>
      </c>
      <c r="Y14">
        <f>M14*C14</f>
        <v/>
      </c>
      <c r="Z14">
        <f>N14*C14</f>
        <v/>
      </c>
      <c r="AA14">
        <f>O14*C14</f>
        <v/>
      </c>
      <c r="AB14">
        <f>P14*C14</f>
        <v/>
      </c>
      <c r="AC14">
        <f>Q14*C14</f>
        <v/>
      </c>
      <c r="AD14">
        <f>SUM(R14:AC14)</f>
        <v/>
      </c>
      <c r="AE14">
        <f>SUM(F14:Q14)</f>
        <v/>
      </c>
    </row>
    <row r="15">
      <c r="A15">
        <f>IF('Échéancier'!B15="","",'Échéancier'!B15)</f>
        <v/>
      </c>
      <c r="B15">
        <f>IF('Échéancier'!V15="","",'Échéancier'!V15)</f>
        <v/>
      </c>
      <c r="C15">
        <f>IF('Échéancier'!N15="",0,'Échéancier'!N15)</f>
        <v/>
      </c>
      <c r="D15">
        <f>IF('Échéancier'!Q15="","",YEAR('Échéancier'!O15)*12+MONTH('Échéancier'!O15))</f>
        <v/>
      </c>
      <c r="E15">
        <f>IF('Échéancier'!Q15="","",'Échéancier'!L15)</f>
        <v/>
      </c>
      <c r="F15">
        <f>IF(OR(D15="",E15&lt;=0),0,IF(AND(('Charge mensuelle'!$B$4*12+1)&gt;D15,MOD(('Charge mensuelle'!$B$4*12+1)-D15,E15)=0),1,0))</f>
        <v/>
      </c>
      <c r="G15">
        <f>IF(OR(D15="",E15&lt;=0),0,IF(AND(('Charge mensuelle'!$B$4*12+2)&gt;D15,MOD(('Charge mensuelle'!$B$4*12+2)-D15,E15)=0),1,0))</f>
        <v/>
      </c>
      <c r="H15">
        <f>IF(OR(D15="",E15&lt;=0),0,IF(AND(('Charge mensuelle'!$B$4*12+3)&gt;D15,MOD(('Charge mensuelle'!$B$4*12+3)-D15,E15)=0),1,0))</f>
        <v/>
      </c>
      <c r="I15">
        <f>IF(OR(D15="",E15&lt;=0),0,IF(AND(('Charge mensuelle'!$B$4*12+4)&gt;D15,MOD(('Charge mensuelle'!$B$4*12+4)-D15,E15)=0),1,0))</f>
        <v/>
      </c>
      <c r="J15">
        <f>IF(OR(D15="",E15&lt;=0),0,IF(AND(('Charge mensuelle'!$B$4*12+5)&gt;D15,MOD(('Charge mensuelle'!$B$4*12+5)-D15,E15)=0),1,0))</f>
        <v/>
      </c>
      <c r="K15">
        <f>IF(OR(D15="",E15&lt;=0),0,IF(AND(('Charge mensuelle'!$B$4*12+6)&gt;D15,MOD(('Charge mensuelle'!$B$4*12+6)-D15,E15)=0),1,0))</f>
        <v/>
      </c>
      <c r="L15">
        <f>IF(OR(D15="",E15&lt;=0),0,IF(AND(('Charge mensuelle'!$B$4*12+7)&gt;D15,MOD(('Charge mensuelle'!$B$4*12+7)-D15,E15)=0),1,0))</f>
        <v/>
      </c>
      <c r="M15">
        <f>IF(OR(D15="",E15&lt;=0),0,IF(AND(('Charge mensuelle'!$B$4*12+8)&gt;D15,MOD(('Charge mensuelle'!$B$4*12+8)-D15,E15)=0),1,0))</f>
        <v/>
      </c>
      <c r="N15">
        <f>IF(OR(D15="",E15&lt;=0),0,IF(AND(('Charge mensuelle'!$B$4*12+9)&gt;D15,MOD(('Charge mensuelle'!$B$4*12+9)-D15,E15)=0),1,0))</f>
        <v/>
      </c>
      <c r="O15">
        <f>IF(OR(D15="",E15&lt;=0),0,IF(AND(('Charge mensuelle'!$B$4*12+10)&gt;D15,MOD(('Charge mensuelle'!$B$4*12+10)-D15,E15)=0),1,0))</f>
        <v/>
      </c>
      <c r="P15">
        <f>IF(OR(D15="",E15&lt;=0),0,IF(AND(('Charge mensuelle'!$B$4*12+11)&gt;D15,MOD(('Charge mensuelle'!$B$4*12+11)-D15,E15)=0),1,0))</f>
        <v/>
      </c>
      <c r="Q15">
        <f>IF(OR(D15="",E15&lt;=0),0,IF(AND(('Charge mensuelle'!$B$4*12+12)&gt;D15,MOD(('Charge mensuelle'!$B$4*12+12)-D15,E15)=0),1,0))</f>
        <v/>
      </c>
      <c r="R15">
        <f>F15*C15</f>
        <v/>
      </c>
      <c r="S15">
        <f>G15*C15</f>
        <v/>
      </c>
      <c r="T15">
        <f>H15*C15</f>
        <v/>
      </c>
      <c r="U15">
        <f>I15*C15</f>
        <v/>
      </c>
      <c r="V15">
        <f>J15*C15</f>
        <v/>
      </c>
      <c r="W15">
        <f>K15*C15</f>
        <v/>
      </c>
      <c r="X15">
        <f>L15*C15</f>
        <v/>
      </c>
      <c r="Y15">
        <f>M15*C15</f>
        <v/>
      </c>
      <c r="Z15">
        <f>N15*C15</f>
        <v/>
      </c>
      <c r="AA15">
        <f>O15*C15</f>
        <v/>
      </c>
      <c r="AB15">
        <f>P15*C15</f>
        <v/>
      </c>
      <c r="AC15">
        <f>Q15*C15</f>
        <v/>
      </c>
      <c r="AD15">
        <f>SUM(R15:AC15)</f>
        <v/>
      </c>
      <c r="AE15">
        <f>SUM(F15:Q15)</f>
        <v/>
      </c>
    </row>
    <row r="16">
      <c r="A16">
        <f>IF('Échéancier'!B16="","",'Échéancier'!B16)</f>
        <v/>
      </c>
      <c r="B16">
        <f>IF('Échéancier'!V16="","",'Échéancier'!V16)</f>
        <v/>
      </c>
      <c r="C16">
        <f>IF('Échéancier'!N16="",0,'Échéancier'!N16)</f>
        <v/>
      </c>
      <c r="D16">
        <f>IF('Échéancier'!Q16="","",YEAR('Échéancier'!O16)*12+MONTH('Échéancier'!O16))</f>
        <v/>
      </c>
      <c r="E16">
        <f>IF('Échéancier'!Q16="","",'Échéancier'!L16)</f>
        <v/>
      </c>
      <c r="F16">
        <f>IF(OR(D16="",E16&lt;=0),0,IF(AND(('Charge mensuelle'!$B$4*12+1)&gt;D16,MOD(('Charge mensuelle'!$B$4*12+1)-D16,E16)=0),1,0))</f>
        <v/>
      </c>
      <c r="G16">
        <f>IF(OR(D16="",E16&lt;=0),0,IF(AND(('Charge mensuelle'!$B$4*12+2)&gt;D16,MOD(('Charge mensuelle'!$B$4*12+2)-D16,E16)=0),1,0))</f>
        <v/>
      </c>
      <c r="H16">
        <f>IF(OR(D16="",E16&lt;=0),0,IF(AND(('Charge mensuelle'!$B$4*12+3)&gt;D16,MOD(('Charge mensuelle'!$B$4*12+3)-D16,E16)=0),1,0))</f>
        <v/>
      </c>
      <c r="I16">
        <f>IF(OR(D16="",E16&lt;=0),0,IF(AND(('Charge mensuelle'!$B$4*12+4)&gt;D16,MOD(('Charge mensuelle'!$B$4*12+4)-D16,E16)=0),1,0))</f>
        <v/>
      </c>
      <c r="J16">
        <f>IF(OR(D16="",E16&lt;=0),0,IF(AND(('Charge mensuelle'!$B$4*12+5)&gt;D16,MOD(('Charge mensuelle'!$B$4*12+5)-D16,E16)=0),1,0))</f>
        <v/>
      </c>
      <c r="K16">
        <f>IF(OR(D16="",E16&lt;=0),0,IF(AND(('Charge mensuelle'!$B$4*12+6)&gt;D16,MOD(('Charge mensuelle'!$B$4*12+6)-D16,E16)=0),1,0))</f>
        <v/>
      </c>
      <c r="L16">
        <f>IF(OR(D16="",E16&lt;=0),0,IF(AND(('Charge mensuelle'!$B$4*12+7)&gt;D16,MOD(('Charge mensuelle'!$B$4*12+7)-D16,E16)=0),1,0))</f>
        <v/>
      </c>
      <c r="M16">
        <f>IF(OR(D16="",E16&lt;=0),0,IF(AND(('Charge mensuelle'!$B$4*12+8)&gt;D16,MOD(('Charge mensuelle'!$B$4*12+8)-D16,E16)=0),1,0))</f>
        <v/>
      </c>
      <c r="N16">
        <f>IF(OR(D16="",E16&lt;=0),0,IF(AND(('Charge mensuelle'!$B$4*12+9)&gt;D16,MOD(('Charge mensuelle'!$B$4*12+9)-D16,E16)=0),1,0))</f>
        <v/>
      </c>
      <c r="O16">
        <f>IF(OR(D16="",E16&lt;=0),0,IF(AND(('Charge mensuelle'!$B$4*12+10)&gt;D16,MOD(('Charge mensuelle'!$B$4*12+10)-D16,E16)=0),1,0))</f>
        <v/>
      </c>
      <c r="P16">
        <f>IF(OR(D16="",E16&lt;=0),0,IF(AND(('Charge mensuelle'!$B$4*12+11)&gt;D16,MOD(('Charge mensuelle'!$B$4*12+11)-D16,E16)=0),1,0))</f>
        <v/>
      </c>
      <c r="Q16">
        <f>IF(OR(D16="",E16&lt;=0),0,IF(AND(('Charge mensuelle'!$B$4*12+12)&gt;D16,MOD(('Charge mensuelle'!$B$4*12+12)-D16,E16)=0),1,0))</f>
        <v/>
      </c>
      <c r="R16">
        <f>F16*C16</f>
        <v/>
      </c>
      <c r="S16">
        <f>G16*C16</f>
        <v/>
      </c>
      <c r="T16">
        <f>H16*C16</f>
        <v/>
      </c>
      <c r="U16">
        <f>I16*C16</f>
        <v/>
      </c>
      <c r="V16">
        <f>J16*C16</f>
        <v/>
      </c>
      <c r="W16">
        <f>K16*C16</f>
        <v/>
      </c>
      <c r="X16">
        <f>L16*C16</f>
        <v/>
      </c>
      <c r="Y16">
        <f>M16*C16</f>
        <v/>
      </c>
      <c r="Z16">
        <f>N16*C16</f>
        <v/>
      </c>
      <c r="AA16">
        <f>O16*C16</f>
        <v/>
      </c>
      <c r="AB16">
        <f>P16*C16</f>
        <v/>
      </c>
      <c r="AC16">
        <f>Q16*C16</f>
        <v/>
      </c>
      <c r="AD16">
        <f>SUM(R16:AC16)</f>
        <v/>
      </c>
      <c r="AE16">
        <f>SUM(F16:Q16)</f>
        <v/>
      </c>
    </row>
    <row r="17">
      <c r="A17">
        <f>IF('Échéancier'!B17="","",'Échéancier'!B17)</f>
        <v/>
      </c>
      <c r="B17">
        <f>IF('Échéancier'!V17="","",'Échéancier'!V17)</f>
        <v/>
      </c>
      <c r="C17">
        <f>IF('Échéancier'!N17="",0,'Échéancier'!N17)</f>
        <v/>
      </c>
      <c r="D17">
        <f>IF('Échéancier'!Q17="","",YEAR('Échéancier'!O17)*12+MONTH('Échéancier'!O17))</f>
        <v/>
      </c>
      <c r="E17">
        <f>IF('Échéancier'!Q17="","",'Échéancier'!L17)</f>
        <v/>
      </c>
      <c r="F17">
        <f>IF(OR(D17="",E17&lt;=0),0,IF(AND(('Charge mensuelle'!$B$4*12+1)&gt;D17,MOD(('Charge mensuelle'!$B$4*12+1)-D17,E17)=0),1,0))</f>
        <v/>
      </c>
      <c r="G17">
        <f>IF(OR(D17="",E17&lt;=0),0,IF(AND(('Charge mensuelle'!$B$4*12+2)&gt;D17,MOD(('Charge mensuelle'!$B$4*12+2)-D17,E17)=0),1,0))</f>
        <v/>
      </c>
      <c r="H17">
        <f>IF(OR(D17="",E17&lt;=0),0,IF(AND(('Charge mensuelle'!$B$4*12+3)&gt;D17,MOD(('Charge mensuelle'!$B$4*12+3)-D17,E17)=0),1,0))</f>
        <v/>
      </c>
      <c r="I17">
        <f>IF(OR(D17="",E17&lt;=0),0,IF(AND(('Charge mensuelle'!$B$4*12+4)&gt;D17,MOD(('Charge mensuelle'!$B$4*12+4)-D17,E17)=0),1,0))</f>
        <v/>
      </c>
      <c r="J17">
        <f>IF(OR(D17="",E17&lt;=0),0,IF(AND(('Charge mensuelle'!$B$4*12+5)&gt;D17,MOD(('Charge mensuelle'!$B$4*12+5)-D17,E17)=0),1,0))</f>
        <v/>
      </c>
      <c r="K17">
        <f>IF(OR(D17="",E17&lt;=0),0,IF(AND(('Charge mensuelle'!$B$4*12+6)&gt;D17,MOD(('Charge mensuelle'!$B$4*12+6)-D17,E17)=0),1,0))</f>
        <v/>
      </c>
      <c r="L17">
        <f>IF(OR(D17="",E17&lt;=0),0,IF(AND(('Charge mensuelle'!$B$4*12+7)&gt;D17,MOD(('Charge mensuelle'!$B$4*12+7)-D17,E17)=0),1,0))</f>
        <v/>
      </c>
      <c r="M17">
        <f>IF(OR(D17="",E17&lt;=0),0,IF(AND(('Charge mensuelle'!$B$4*12+8)&gt;D17,MOD(('Charge mensuelle'!$B$4*12+8)-D17,E17)=0),1,0))</f>
        <v/>
      </c>
      <c r="N17">
        <f>IF(OR(D17="",E17&lt;=0),0,IF(AND(('Charge mensuelle'!$B$4*12+9)&gt;D17,MOD(('Charge mensuelle'!$B$4*12+9)-D17,E17)=0),1,0))</f>
        <v/>
      </c>
      <c r="O17">
        <f>IF(OR(D17="",E17&lt;=0),0,IF(AND(('Charge mensuelle'!$B$4*12+10)&gt;D17,MOD(('Charge mensuelle'!$B$4*12+10)-D17,E17)=0),1,0))</f>
        <v/>
      </c>
      <c r="P17">
        <f>IF(OR(D17="",E17&lt;=0),0,IF(AND(('Charge mensuelle'!$B$4*12+11)&gt;D17,MOD(('Charge mensuelle'!$B$4*12+11)-D17,E17)=0),1,0))</f>
        <v/>
      </c>
      <c r="Q17">
        <f>IF(OR(D17="",E17&lt;=0),0,IF(AND(('Charge mensuelle'!$B$4*12+12)&gt;D17,MOD(('Charge mensuelle'!$B$4*12+12)-D17,E17)=0),1,0))</f>
        <v/>
      </c>
      <c r="R17">
        <f>F17*C17</f>
        <v/>
      </c>
      <c r="S17">
        <f>G17*C17</f>
        <v/>
      </c>
      <c r="T17">
        <f>H17*C17</f>
        <v/>
      </c>
      <c r="U17">
        <f>I17*C17</f>
        <v/>
      </c>
      <c r="V17">
        <f>J17*C17</f>
        <v/>
      </c>
      <c r="W17">
        <f>K17*C17</f>
        <v/>
      </c>
      <c r="X17">
        <f>L17*C17</f>
        <v/>
      </c>
      <c r="Y17">
        <f>M17*C17</f>
        <v/>
      </c>
      <c r="Z17">
        <f>N17*C17</f>
        <v/>
      </c>
      <c r="AA17">
        <f>O17*C17</f>
        <v/>
      </c>
      <c r="AB17">
        <f>P17*C17</f>
        <v/>
      </c>
      <c r="AC17">
        <f>Q17*C17</f>
        <v/>
      </c>
      <c r="AD17">
        <f>SUM(R17:AC17)</f>
        <v/>
      </c>
      <c r="AE17">
        <f>SUM(F17:Q17)</f>
        <v/>
      </c>
    </row>
    <row r="18">
      <c r="A18">
        <f>IF('Échéancier'!B18="","",'Échéancier'!B18)</f>
        <v/>
      </c>
      <c r="B18">
        <f>IF('Échéancier'!V18="","",'Échéancier'!V18)</f>
        <v/>
      </c>
      <c r="C18">
        <f>IF('Échéancier'!N18="",0,'Échéancier'!N18)</f>
        <v/>
      </c>
      <c r="D18">
        <f>IF('Échéancier'!Q18="","",YEAR('Échéancier'!O18)*12+MONTH('Échéancier'!O18))</f>
        <v/>
      </c>
      <c r="E18">
        <f>IF('Échéancier'!Q18="","",'Échéancier'!L18)</f>
        <v/>
      </c>
      <c r="F18">
        <f>IF(OR(D18="",E18&lt;=0),0,IF(AND(('Charge mensuelle'!$B$4*12+1)&gt;D18,MOD(('Charge mensuelle'!$B$4*12+1)-D18,E18)=0),1,0))</f>
        <v/>
      </c>
      <c r="G18">
        <f>IF(OR(D18="",E18&lt;=0),0,IF(AND(('Charge mensuelle'!$B$4*12+2)&gt;D18,MOD(('Charge mensuelle'!$B$4*12+2)-D18,E18)=0),1,0))</f>
        <v/>
      </c>
      <c r="H18">
        <f>IF(OR(D18="",E18&lt;=0),0,IF(AND(('Charge mensuelle'!$B$4*12+3)&gt;D18,MOD(('Charge mensuelle'!$B$4*12+3)-D18,E18)=0),1,0))</f>
        <v/>
      </c>
      <c r="I18">
        <f>IF(OR(D18="",E18&lt;=0),0,IF(AND(('Charge mensuelle'!$B$4*12+4)&gt;D18,MOD(('Charge mensuelle'!$B$4*12+4)-D18,E18)=0),1,0))</f>
        <v/>
      </c>
      <c r="J18">
        <f>IF(OR(D18="",E18&lt;=0),0,IF(AND(('Charge mensuelle'!$B$4*12+5)&gt;D18,MOD(('Charge mensuelle'!$B$4*12+5)-D18,E18)=0),1,0))</f>
        <v/>
      </c>
      <c r="K18">
        <f>IF(OR(D18="",E18&lt;=0),0,IF(AND(('Charge mensuelle'!$B$4*12+6)&gt;D18,MOD(('Charge mensuelle'!$B$4*12+6)-D18,E18)=0),1,0))</f>
        <v/>
      </c>
      <c r="L18">
        <f>IF(OR(D18="",E18&lt;=0),0,IF(AND(('Charge mensuelle'!$B$4*12+7)&gt;D18,MOD(('Charge mensuelle'!$B$4*12+7)-D18,E18)=0),1,0))</f>
        <v/>
      </c>
      <c r="M18">
        <f>IF(OR(D18="",E18&lt;=0),0,IF(AND(('Charge mensuelle'!$B$4*12+8)&gt;D18,MOD(('Charge mensuelle'!$B$4*12+8)-D18,E18)=0),1,0))</f>
        <v/>
      </c>
      <c r="N18">
        <f>IF(OR(D18="",E18&lt;=0),0,IF(AND(('Charge mensuelle'!$B$4*12+9)&gt;D18,MOD(('Charge mensuelle'!$B$4*12+9)-D18,E18)=0),1,0))</f>
        <v/>
      </c>
      <c r="O18">
        <f>IF(OR(D18="",E18&lt;=0),0,IF(AND(('Charge mensuelle'!$B$4*12+10)&gt;D18,MOD(('Charge mensuelle'!$B$4*12+10)-D18,E18)=0),1,0))</f>
        <v/>
      </c>
      <c r="P18">
        <f>IF(OR(D18="",E18&lt;=0),0,IF(AND(('Charge mensuelle'!$B$4*12+11)&gt;D18,MOD(('Charge mensuelle'!$B$4*12+11)-D18,E18)=0),1,0))</f>
        <v/>
      </c>
      <c r="Q18">
        <f>IF(OR(D18="",E18&lt;=0),0,IF(AND(('Charge mensuelle'!$B$4*12+12)&gt;D18,MOD(('Charge mensuelle'!$B$4*12+12)-D18,E18)=0),1,0))</f>
        <v/>
      </c>
      <c r="R18">
        <f>F18*C18</f>
        <v/>
      </c>
      <c r="S18">
        <f>G18*C18</f>
        <v/>
      </c>
      <c r="T18">
        <f>H18*C18</f>
        <v/>
      </c>
      <c r="U18">
        <f>I18*C18</f>
        <v/>
      </c>
      <c r="V18">
        <f>J18*C18</f>
        <v/>
      </c>
      <c r="W18">
        <f>K18*C18</f>
        <v/>
      </c>
      <c r="X18">
        <f>L18*C18</f>
        <v/>
      </c>
      <c r="Y18">
        <f>M18*C18</f>
        <v/>
      </c>
      <c r="Z18">
        <f>N18*C18</f>
        <v/>
      </c>
      <c r="AA18">
        <f>O18*C18</f>
        <v/>
      </c>
      <c r="AB18">
        <f>P18*C18</f>
        <v/>
      </c>
      <c r="AC18">
        <f>Q18*C18</f>
        <v/>
      </c>
      <c r="AD18">
        <f>SUM(R18:AC18)</f>
        <v/>
      </c>
      <c r="AE18">
        <f>SUM(F18:Q18)</f>
        <v/>
      </c>
    </row>
    <row r="19">
      <c r="A19">
        <f>IF('Échéancier'!B19="","",'Échéancier'!B19)</f>
        <v/>
      </c>
      <c r="B19">
        <f>IF('Échéancier'!V19="","",'Échéancier'!V19)</f>
        <v/>
      </c>
      <c r="C19">
        <f>IF('Échéancier'!N19="",0,'Échéancier'!N19)</f>
        <v/>
      </c>
      <c r="D19">
        <f>IF('Échéancier'!Q19="","",YEAR('Échéancier'!O19)*12+MONTH('Échéancier'!O19))</f>
        <v/>
      </c>
      <c r="E19">
        <f>IF('Échéancier'!Q19="","",'Échéancier'!L19)</f>
        <v/>
      </c>
      <c r="F19">
        <f>IF(OR(D19="",E19&lt;=0),0,IF(AND(('Charge mensuelle'!$B$4*12+1)&gt;D19,MOD(('Charge mensuelle'!$B$4*12+1)-D19,E19)=0),1,0))</f>
        <v/>
      </c>
      <c r="G19">
        <f>IF(OR(D19="",E19&lt;=0),0,IF(AND(('Charge mensuelle'!$B$4*12+2)&gt;D19,MOD(('Charge mensuelle'!$B$4*12+2)-D19,E19)=0),1,0))</f>
        <v/>
      </c>
      <c r="H19">
        <f>IF(OR(D19="",E19&lt;=0),0,IF(AND(('Charge mensuelle'!$B$4*12+3)&gt;D19,MOD(('Charge mensuelle'!$B$4*12+3)-D19,E19)=0),1,0))</f>
        <v/>
      </c>
      <c r="I19">
        <f>IF(OR(D19="",E19&lt;=0),0,IF(AND(('Charge mensuelle'!$B$4*12+4)&gt;D19,MOD(('Charge mensuelle'!$B$4*12+4)-D19,E19)=0),1,0))</f>
        <v/>
      </c>
      <c r="J19">
        <f>IF(OR(D19="",E19&lt;=0),0,IF(AND(('Charge mensuelle'!$B$4*12+5)&gt;D19,MOD(('Charge mensuelle'!$B$4*12+5)-D19,E19)=0),1,0))</f>
        <v/>
      </c>
      <c r="K19">
        <f>IF(OR(D19="",E19&lt;=0),0,IF(AND(('Charge mensuelle'!$B$4*12+6)&gt;D19,MOD(('Charge mensuelle'!$B$4*12+6)-D19,E19)=0),1,0))</f>
        <v/>
      </c>
      <c r="L19">
        <f>IF(OR(D19="",E19&lt;=0),0,IF(AND(('Charge mensuelle'!$B$4*12+7)&gt;D19,MOD(('Charge mensuelle'!$B$4*12+7)-D19,E19)=0),1,0))</f>
        <v/>
      </c>
      <c r="M19">
        <f>IF(OR(D19="",E19&lt;=0),0,IF(AND(('Charge mensuelle'!$B$4*12+8)&gt;D19,MOD(('Charge mensuelle'!$B$4*12+8)-D19,E19)=0),1,0))</f>
        <v/>
      </c>
      <c r="N19">
        <f>IF(OR(D19="",E19&lt;=0),0,IF(AND(('Charge mensuelle'!$B$4*12+9)&gt;D19,MOD(('Charge mensuelle'!$B$4*12+9)-D19,E19)=0),1,0))</f>
        <v/>
      </c>
      <c r="O19">
        <f>IF(OR(D19="",E19&lt;=0),0,IF(AND(('Charge mensuelle'!$B$4*12+10)&gt;D19,MOD(('Charge mensuelle'!$B$4*12+10)-D19,E19)=0),1,0))</f>
        <v/>
      </c>
      <c r="P19">
        <f>IF(OR(D19="",E19&lt;=0),0,IF(AND(('Charge mensuelle'!$B$4*12+11)&gt;D19,MOD(('Charge mensuelle'!$B$4*12+11)-D19,E19)=0),1,0))</f>
        <v/>
      </c>
      <c r="Q19">
        <f>IF(OR(D19="",E19&lt;=0),0,IF(AND(('Charge mensuelle'!$B$4*12+12)&gt;D19,MOD(('Charge mensuelle'!$B$4*12+12)-D19,E19)=0),1,0))</f>
        <v/>
      </c>
      <c r="R19">
        <f>F19*C19</f>
        <v/>
      </c>
      <c r="S19">
        <f>G19*C19</f>
        <v/>
      </c>
      <c r="T19">
        <f>H19*C19</f>
        <v/>
      </c>
      <c r="U19">
        <f>I19*C19</f>
        <v/>
      </c>
      <c r="V19">
        <f>J19*C19</f>
        <v/>
      </c>
      <c r="W19">
        <f>K19*C19</f>
        <v/>
      </c>
      <c r="X19">
        <f>L19*C19</f>
        <v/>
      </c>
      <c r="Y19">
        <f>M19*C19</f>
        <v/>
      </c>
      <c r="Z19">
        <f>N19*C19</f>
        <v/>
      </c>
      <c r="AA19">
        <f>O19*C19</f>
        <v/>
      </c>
      <c r="AB19">
        <f>P19*C19</f>
        <v/>
      </c>
      <c r="AC19">
        <f>Q19*C19</f>
        <v/>
      </c>
      <c r="AD19">
        <f>SUM(R19:AC19)</f>
        <v/>
      </c>
      <c r="AE19">
        <f>SUM(F19:Q19)</f>
        <v/>
      </c>
    </row>
    <row r="20">
      <c r="A20">
        <f>IF('Échéancier'!B20="","",'Échéancier'!B20)</f>
        <v/>
      </c>
      <c r="B20">
        <f>IF('Échéancier'!V20="","",'Échéancier'!V20)</f>
        <v/>
      </c>
      <c r="C20">
        <f>IF('Échéancier'!N20="",0,'Échéancier'!N20)</f>
        <v/>
      </c>
      <c r="D20">
        <f>IF('Échéancier'!Q20="","",YEAR('Échéancier'!O20)*12+MONTH('Échéancier'!O20))</f>
        <v/>
      </c>
      <c r="E20">
        <f>IF('Échéancier'!Q20="","",'Échéancier'!L20)</f>
        <v/>
      </c>
      <c r="F20">
        <f>IF(OR(D20="",E20&lt;=0),0,IF(AND(('Charge mensuelle'!$B$4*12+1)&gt;D20,MOD(('Charge mensuelle'!$B$4*12+1)-D20,E20)=0),1,0))</f>
        <v/>
      </c>
      <c r="G20">
        <f>IF(OR(D20="",E20&lt;=0),0,IF(AND(('Charge mensuelle'!$B$4*12+2)&gt;D20,MOD(('Charge mensuelle'!$B$4*12+2)-D20,E20)=0),1,0))</f>
        <v/>
      </c>
      <c r="H20">
        <f>IF(OR(D20="",E20&lt;=0),0,IF(AND(('Charge mensuelle'!$B$4*12+3)&gt;D20,MOD(('Charge mensuelle'!$B$4*12+3)-D20,E20)=0),1,0))</f>
        <v/>
      </c>
      <c r="I20">
        <f>IF(OR(D20="",E20&lt;=0),0,IF(AND(('Charge mensuelle'!$B$4*12+4)&gt;D20,MOD(('Charge mensuelle'!$B$4*12+4)-D20,E20)=0),1,0))</f>
        <v/>
      </c>
      <c r="J20">
        <f>IF(OR(D20="",E20&lt;=0),0,IF(AND(('Charge mensuelle'!$B$4*12+5)&gt;D20,MOD(('Charge mensuelle'!$B$4*12+5)-D20,E20)=0),1,0))</f>
        <v/>
      </c>
      <c r="K20">
        <f>IF(OR(D20="",E20&lt;=0),0,IF(AND(('Charge mensuelle'!$B$4*12+6)&gt;D20,MOD(('Charge mensuelle'!$B$4*12+6)-D20,E20)=0),1,0))</f>
        <v/>
      </c>
      <c r="L20">
        <f>IF(OR(D20="",E20&lt;=0),0,IF(AND(('Charge mensuelle'!$B$4*12+7)&gt;D20,MOD(('Charge mensuelle'!$B$4*12+7)-D20,E20)=0),1,0))</f>
        <v/>
      </c>
      <c r="M20">
        <f>IF(OR(D20="",E20&lt;=0),0,IF(AND(('Charge mensuelle'!$B$4*12+8)&gt;D20,MOD(('Charge mensuelle'!$B$4*12+8)-D20,E20)=0),1,0))</f>
        <v/>
      </c>
      <c r="N20">
        <f>IF(OR(D20="",E20&lt;=0),0,IF(AND(('Charge mensuelle'!$B$4*12+9)&gt;D20,MOD(('Charge mensuelle'!$B$4*12+9)-D20,E20)=0),1,0))</f>
        <v/>
      </c>
      <c r="O20">
        <f>IF(OR(D20="",E20&lt;=0),0,IF(AND(('Charge mensuelle'!$B$4*12+10)&gt;D20,MOD(('Charge mensuelle'!$B$4*12+10)-D20,E20)=0),1,0))</f>
        <v/>
      </c>
      <c r="P20">
        <f>IF(OR(D20="",E20&lt;=0),0,IF(AND(('Charge mensuelle'!$B$4*12+11)&gt;D20,MOD(('Charge mensuelle'!$B$4*12+11)-D20,E20)=0),1,0))</f>
        <v/>
      </c>
      <c r="Q20">
        <f>IF(OR(D20="",E20&lt;=0),0,IF(AND(('Charge mensuelle'!$B$4*12+12)&gt;D20,MOD(('Charge mensuelle'!$B$4*12+12)-D20,E20)=0),1,0))</f>
        <v/>
      </c>
      <c r="R20">
        <f>F20*C20</f>
        <v/>
      </c>
      <c r="S20">
        <f>G20*C20</f>
        <v/>
      </c>
      <c r="T20">
        <f>H20*C20</f>
        <v/>
      </c>
      <c r="U20">
        <f>I20*C20</f>
        <v/>
      </c>
      <c r="V20">
        <f>J20*C20</f>
        <v/>
      </c>
      <c r="W20">
        <f>K20*C20</f>
        <v/>
      </c>
      <c r="X20">
        <f>L20*C20</f>
        <v/>
      </c>
      <c r="Y20">
        <f>M20*C20</f>
        <v/>
      </c>
      <c r="Z20">
        <f>N20*C20</f>
        <v/>
      </c>
      <c r="AA20">
        <f>O20*C20</f>
        <v/>
      </c>
      <c r="AB20">
        <f>P20*C20</f>
        <v/>
      </c>
      <c r="AC20">
        <f>Q20*C20</f>
        <v/>
      </c>
      <c r="AD20">
        <f>SUM(R20:AC20)</f>
        <v/>
      </c>
      <c r="AE20">
        <f>SUM(F20:Q20)</f>
        <v/>
      </c>
    </row>
    <row r="21">
      <c r="A21">
        <f>IF('Échéancier'!B21="","",'Échéancier'!B21)</f>
        <v/>
      </c>
      <c r="B21">
        <f>IF('Échéancier'!V21="","",'Échéancier'!V21)</f>
        <v/>
      </c>
      <c r="C21">
        <f>IF('Échéancier'!N21="",0,'Échéancier'!N21)</f>
        <v/>
      </c>
      <c r="D21">
        <f>IF('Échéancier'!Q21="","",YEAR('Échéancier'!O21)*12+MONTH('Échéancier'!O21))</f>
        <v/>
      </c>
      <c r="E21">
        <f>IF('Échéancier'!Q21="","",'Échéancier'!L21)</f>
        <v/>
      </c>
      <c r="F21">
        <f>IF(OR(D21="",E21&lt;=0),0,IF(AND(('Charge mensuelle'!$B$4*12+1)&gt;D21,MOD(('Charge mensuelle'!$B$4*12+1)-D21,E21)=0),1,0))</f>
        <v/>
      </c>
      <c r="G21">
        <f>IF(OR(D21="",E21&lt;=0),0,IF(AND(('Charge mensuelle'!$B$4*12+2)&gt;D21,MOD(('Charge mensuelle'!$B$4*12+2)-D21,E21)=0),1,0))</f>
        <v/>
      </c>
      <c r="H21">
        <f>IF(OR(D21="",E21&lt;=0),0,IF(AND(('Charge mensuelle'!$B$4*12+3)&gt;D21,MOD(('Charge mensuelle'!$B$4*12+3)-D21,E21)=0),1,0))</f>
        <v/>
      </c>
      <c r="I21">
        <f>IF(OR(D21="",E21&lt;=0),0,IF(AND(('Charge mensuelle'!$B$4*12+4)&gt;D21,MOD(('Charge mensuelle'!$B$4*12+4)-D21,E21)=0),1,0))</f>
        <v/>
      </c>
      <c r="J21">
        <f>IF(OR(D21="",E21&lt;=0),0,IF(AND(('Charge mensuelle'!$B$4*12+5)&gt;D21,MOD(('Charge mensuelle'!$B$4*12+5)-D21,E21)=0),1,0))</f>
        <v/>
      </c>
      <c r="K21">
        <f>IF(OR(D21="",E21&lt;=0),0,IF(AND(('Charge mensuelle'!$B$4*12+6)&gt;D21,MOD(('Charge mensuelle'!$B$4*12+6)-D21,E21)=0),1,0))</f>
        <v/>
      </c>
      <c r="L21">
        <f>IF(OR(D21="",E21&lt;=0),0,IF(AND(('Charge mensuelle'!$B$4*12+7)&gt;D21,MOD(('Charge mensuelle'!$B$4*12+7)-D21,E21)=0),1,0))</f>
        <v/>
      </c>
      <c r="M21">
        <f>IF(OR(D21="",E21&lt;=0),0,IF(AND(('Charge mensuelle'!$B$4*12+8)&gt;D21,MOD(('Charge mensuelle'!$B$4*12+8)-D21,E21)=0),1,0))</f>
        <v/>
      </c>
      <c r="N21">
        <f>IF(OR(D21="",E21&lt;=0),0,IF(AND(('Charge mensuelle'!$B$4*12+9)&gt;D21,MOD(('Charge mensuelle'!$B$4*12+9)-D21,E21)=0),1,0))</f>
        <v/>
      </c>
      <c r="O21">
        <f>IF(OR(D21="",E21&lt;=0),0,IF(AND(('Charge mensuelle'!$B$4*12+10)&gt;D21,MOD(('Charge mensuelle'!$B$4*12+10)-D21,E21)=0),1,0))</f>
        <v/>
      </c>
      <c r="P21">
        <f>IF(OR(D21="",E21&lt;=0),0,IF(AND(('Charge mensuelle'!$B$4*12+11)&gt;D21,MOD(('Charge mensuelle'!$B$4*12+11)-D21,E21)=0),1,0))</f>
        <v/>
      </c>
      <c r="Q21">
        <f>IF(OR(D21="",E21&lt;=0),0,IF(AND(('Charge mensuelle'!$B$4*12+12)&gt;D21,MOD(('Charge mensuelle'!$B$4*12+12)-D21,E21)=0),1,0))</f>
        <v/>
      </c>
      <c r="R21">
        <f>F21*C21</f>
        <v/>
      </c>
      <c r="S21">
        <f>G21*C21</f>
        <v/>
      </c>
      <c r="T21">
        <f>H21*C21</f>
        <v/>
      </c>
      <c r="U21">
        <f>I21*C21</f>
        <v/>
      </c>
      <c r="V21">
        <f>J21*C21</f>
        <v/>
      </c>
      <c r="W21">
        <f>K21*C21</f>
        <v/>
      </c>
      <c r="X21">
        <f>L21*C21</f>
        <v/>
      </c>
      <c r="Y21">
        <f>M21*C21</f>
        <v/>
      </c>
      <c r="Z21">
        <f>N21*C21</f>
        <v/>
      </c>
      <c r="AA21">
        <f>O21*C21</f>
        <v/>
      </c>
      <c r="AB21">
        <f>P21*C21</f>
        <v/>
      </c>
      <c r="AC21">
        <f>Q21*C21</f>
        <v/>
      </c>
      <c r="AD21">
        <f>SUM(R21:AC21)</f>
        <v/>
      </c>
      <c r="AE21">
        <f>SUM(F21:Q21)</f>
        <v/>
      </c>
    </row>
    <row r="22">
      <c r="A22">
        <f>IF('Échéancier'!B22="","",'Échéancier'!B22)</f>
        <v/>
      </c>
      <c r="B22">
        <f>IF('Échéancier'!V22="","",'Échéancier'!V22)</f>
        <v/>
      </c>
      <c r="C22">
        <f>IF('Échéancier'!N22="",0,'Échéancier'!N22)</f>
        <v/>
      </c>
      <c r="D22">
        <f>IF('Échéancier'!Q22="","",YEAR('Échéancier'!O22)*12+MONTH('Échéancier'!O22))</f>
        <v/>
      </c>
      <c r="E22">
        <f>IF('Échéancier'!Q22="","",'Échéancier'!L22)</f>
        <v/>
      </c>
      <c r="F22">
        <f>IF(OR(D22="",E22&lt;=0),0,IF(AND(('Charge mensuelle'!$B$4*12+1)&gt;D22,MOD(('Charge mensuelle'!$B$4*12+1)-D22,E22)=0),1,0))</f>
        <v/>
      </c>
      <c r="G22">
        <f>IF(OR(D22="",E22&lt;=0),0,IF(AND(('Charge mensuelle'!$B$4*12+2)&gt;D22,MOD(('Charge mensuelle'!$B$4*12+2)-D22,E22)=0),1,0))</f>
        <v/>
      </c>
      <c r="H22">
        <f>IF(OR(D22="",E22&lt;=0),0,IF(AND(('Charge mensuelle'!$B$4*12+3)&gt;D22,MOD(('Charge mensuelle'!$B$4*12+3)-D22,E22)=0),1,0))</f>
        <v/>
      </c>
      <c r="I22">
        <f>IF(OR(D22="",E22&lt;=0),0,IF(AND(('Charge mensuelle'!$B$4*12+4)&gt;D22,MOD(('Charge mensuelle'!$B$4*12+4)-D22,E22)=0),1,0))</f>
        <v/>
      </c>
      <c r="J22">
        <f>IF(OR(D22="",E22&lt;=0),0,IF(AND(('Charge mensuelle'!$B$4*12+5)&gt;D22,MOD(('Charge mensuelle'!$B$4*12+5)-D22,E22)=0),1,0))</f>
        <v/>
      </c>
      <c r="K22">
        <f>IF(OR(D22="",E22&lt;=0),0,IF(AND(('Charge mensuelle'!$B$4*12+6)&gt;D22,MOD(('Charge mensuelle'!$B$4*12+6)-D22,E22)=0),1,0))</f>
        <v/>
      </c>
      <c r="L22">
        <f>IF(OR(D22="",E22&lt;=0),0,IF(AND(('Charge mensuelle'!$B$4*12+7)&gt;D22,MOD(('Charge mensuelle'!$B$4*12+7)-D22,E22)=0),1,0))</f>
        <v/>
      </c>
      <c r="M22">
        <f>IF(OR(D22="",E22&lt;=0),0,IF(AND(('Charge mensuelle'!$B$4*12+8)&gt;D22,MOD(('Charge mensuelle'!$B$4*12+8)-D22,E22)=0),1,0))</f>
        <v/>
      </c>
      <c r="N22">
        <f>IF(OR(D22="",E22&lt;=0),0,IF(AND(('Charge mensuelle'!$B$4*12+9)&gt;D22,MOD(('Charge mensuelle'!$B$4*12+9)-D22,E22)=0),1,0))</f>
        <v/>
      </c>
      <c r="O22">
        <f>IF(OR(D22="",E22&lt;=0),0,IF(AND(('Charge mensuelle'!$B$4*12+10)&gt;D22,MOD(('Charge mensuelle'!$B$4*12+10)-D22,E22)=0),1,0))</f>
        <v/>
      </c>
      <c r="P22">
        <f>IF(OR(D22="",E22&lt;=0),0,IF(AND(('Charge mensuelle'!$B$4*12+11)&gt;D22,MOD(('Charge mensuelle'!$B$4*12+11)-D22,E22)=0),1,0))</f>
        <v/>
      </c>
      <c r="Q22">
        <f>IF(OR(D22="",E22&lt;=0),0,IF(AND(('Charge mensuelle'!$B$4*12+12)&gt;D22,MOD(('Charge mensuelle'!$B$4*12+12)-D22,E22)=0),1,0))</f>
        <v/>
      </c>
      <c r="R22">
        <f>F22*C22</f>
        <v/>
      </c>
      <c r="S22">
        <f>G22*C22</f>
        <v/>
      </c>
      <c r="T22">
        <f>H22*C22</f>
        <v/>
      </c>
      <c r="U22">
        <f>I22*C22</f>
        <v/>
      </c>
      <c r="V22">
        <f>J22*C22</f>
        <v/>
      </c>
      <c r="W22">
        <f>K22*C22</f>
        <v/>
      </c>
      <c r="X22">
        <f>L22*C22</f>
        <v/>
      </c>
      <c r="Y22">
        <f>M22*C22</f>
        <v/>
      </c>
      <c r="Z22">
        <f>N22*C22</f>
        <v/>
      </c>
      <c r="AA22">
        <f>O22*C22</f>
        <v/>
      </c>
      <c r="AB22">
        <f>P22*C22</f>
        <v/>
      </c>
      <c r="AC22">
        <f>Q22*C22</f>
        <v/>
      </c>
      <c r="AD22">
        <f>SUM(R22:AC22)</f>
        <v/>
      </c>
      <c r="AE22">
        <f>SUM(F22:Q22)</f>
        <v/>
      </c>
    </row>
    <row r="23">
      <c r="A23">
        <f>IF('Échéancier'!B23="","",'Échéancier'!B23)</f>
        <v/>
      </c>
      <c r="B23">
        <f>IF('Échéancier'!V23="","",'Échéancier'!V23)</f>
        <v/>
      </c>
      <c r="C23">
        <f>IF('Échéancier'!N23="",0,'Échéancier'!N23)</f>
        <v/>
      </c>
      <c r="D23">
        <f>IF('Échéancier'!Q23="","",YEAR('Échéancier'!O23)*12+MONTH('Échéancier'!O23))</f>
        <v/>
      </c>
      <c r="E23">
        <f>IF('Échéancier'!Q23="","",'Échéancier'!L23)</f>
        <v/>
      </c>
      <c r="F23">
        <f>IF(OR(D23="",E23&lt;=0),0,IF(AND(('Charge mensuelle'!$B$4*12+1)&gt;D23,MOD(('Charge mensuelle'!$B$4*12+1)-D23,E23)=0),1,0))</f>
        <v/>
      </c>
      <c r="G23">
        <f>IF(OR(D23="",E23&lt;=0),0,IF(AND(('Charge mensuelle'!$B$4*12+2)&gt;D23,MOD(('Charge mensuelle'!$B$4*12+2)-D23,E23)=0),1,0))</f>
        <v/>
      </c>
      <c r="H23">
        <f>IF(OR(D23="",E23&lt;=0),0,IF(AND(('Charge mensuelle'!$B$4*12+3)&gt;D23,MOD(('Charge mensuelle'!$B$4*12+3)-D23,E23)=0),1,0))</f>
        <v/>
      </c>
      <c r="I23">
        <f>IF(OR(D23="",E23&lt;=0),0,IF(AND(('Charge mensuelle'!$B$4*12+4)&gt;D23,MOD(('Charge mensuelle'!$B$4*12+4)-D23,E23)=0),1,0))</f>
        <v/>
      </c>
      <c r="J23">
        <f>IF(OR(D23="",E23&lt;=0),0,IF(AND(('Charge mensuelle'!$B$4*12+5)&gt;D23,MOD(('Charge mensuelle'!$B$4*12+5)-D23,E23)=0),1,0))</f>
        <v/>
      </c>
      <c r="K23">
        <f>IF(OR(D23="",E23&lt;=0),0,IF(AND(('Charge mensuelle'!$B$4*12+6)&gt;D23,MOD(('Charge mensuelle'!$B$4*12+6)-D23,E23)=0),1,0))</f>
        <v/>
      </c>
      <c r="L23">
        <f>IF(OR(D23="",E23&lt;=0),0,IF(AND(('Charge mensuelle'!$B$4*12+7)&gt;D23,MOD(('Charge mensuelle'!$B$4*12+7)-D23,E23)=0),1,0))</f>
        <v/>
      </c>
      <c r="M23">
        <f>IF(OR(D23="",E23&lt;=0),0,IF(AND(('Charge mensuelle'!$B$4*12+8)&gt;D23,MOD(('Charge mensuelle'!$B$4*12+8)-D23,E23)=0),1,0))</f>
        <v/>
      </c>
      <c r="N23">
        <f>IF(OR(D23="",E23&lt;=0),0,IF(AND(('Charge mensuelle'!$B$4*12+9)&gt;D23,MOD(('Charge mensuelle'!$B$4*12+9)-D23,E23)=0),1,0))</f>
        <v/>
      </c>
      <c r="O23">
        <f>IF(OR(D23="",E23&lt;=0),0,IF(AND(('Charge mensuelle'!$B$4*12+10)&gt;D23,MOD(('Charge mensuelle'!$B$4*12+10)-D23,E23)=0),1,0))</f>
        <v/>
      </c>
      <c r="P23">
        <f>IF(OR(D23="",E23&lt;=0),0,IF(AND(('Charge mensuelle'!$B$4*12+11)&gt;D23,MOD(('Charge mensuelle'!$B$4*12+11)-D23,E23)=0),1,0))</f>
        <v/>
      </c>
      <c r="Q23">
        <f>IF(OR(D23="",E23&lt;=0),0,IF(AND(('Charge mensuelle'!$B$4*12+12)&gt;D23,MOD(('Charge mensuelle'!$B$4*12+12)-D23,E23)=0),1,0))</f>
        <v/>
      </c>
      <c r="R23">
        <f>F23*C23</f>
        <v/>
      </c>
      <c r="S23">
        <f>G23*C23</f>
        <v/>
      </c>
      <c r="T23">
        <f>H23*C23</f>
        <v/>
      </c>
      <c r="U23">
        <f>I23*C23</f>
        <v/>
      </c>
      <c r="V23">
        <f>J23*C23</f>
        <v/>
      </c>
      <c r="W23">
        <f>K23*C23</f>
        <v/>
      </c>
      <c r="X23">
        <f>L23*C23</f>
        <v/>
      </c>
      <c r="Y23">
        <f>M23*C23</f>
        <v/>
      </c>
      <c r="Z23">
        <f>N23*C23</f>
        <v/>
      </c>
      <c r="AA23">
        <f>O23*C23</f>
        <v/>
      </c>
      <c r="AB23">
        <f>P23*C23</f>
        <v/>
      </c>
      <c r="AC23">
        <f>Q23*C23</f>
        <v/>
      </c>
      <c r="AD23">
        <f>SUM(R23:AC23)</f>
        <v/>
      </c>
      <c r="AE23">
        <f>SUM(F23:Q23)</f>
        <v/>
      </c>
    </row>
    <row r="24">
      <c r="A24">
        <f>IF('Échéancier'!B24="","",'Échéancier'!B24)</f>
        <v/>
      </c>
      <c r="B24">
        <f>IF('Échéancier'!V24="","",'Échéancier'!V24)</f>
        <v/>
      </c>
      <c r="C24">
        <f>IF('Échéancier'!N24="",0,'Échéancier'!N24)</f>
        <v/>
      </c>
      <c r="D24">
        <f>IF('Échéancier'!Q24="","",YEAR('Échéancier'!O24)*12+MONTH('Échéancier'!O24))</f>
        <v/>
      </c>
      <c r="E24">
        <f>IF('Échéancier'!Q24="","",'Échéancier'!L24)</f>
        <v/>
      </c>
      <c r="F24">
        <f>IF(OR(D24="",E24&lt;=0),0,IF(AND(('Charge mensuelle'!$B$4*12+1)&gt;D24,MOD(('Charge mensuelle'!$B$4*12+1)-D24,E24)=0),1,0))</f>
        <v/>
      </c>
      <c r="G24">
        <f>IF(OR(D24="",E24&lt;=0),0,IF(AND(('Charge mensuelle'!$B$4*12+2)&gt;D24,MOD(('Charge mensuelle'!$B$4*12+2)-D24,E24)=0),1,0))</f>
        <v/>
      </c>
      <c r="H24">
        <f>IF(OR(D24="",E24&lt;=0),0,IF(AND(('Charge mensuelle'!$B$4*12+3)&gt;D24,MOD(('Charge mensuelle'!$B$4*12+3)-D24,E24)=0),1,0))</f>
        <v/>
      </c>
      <c r="I24">
        <f>IF(OR(D24="",E24&lt;=0),0,IF(AND(('Charge mensuelle'!$B$4*12+4)&gt;D24,MOD(('Charge mensuelle'!$B$4*12+4)-D24,E24)=0),1,0))</f>
        <v/>
      </c>
      <c r="J24">
        <f>IF(OR(D24="",E24&lt;=0),0,IF(AND(('Charge mensuelle'!$B$4*12+5)&gt;D24,MOD(('Charge mensuelle'!$B$4*12+5)-D24,E24)=0),1,0))</f>
        <v/>
      </c>
      <c r="K24">
        <f>IF(OR(D24="",E24&lt;=0),0,IF(AND(('Charge mensuelle'!$B$4*12+6)&gt;D24,MOD(('Charge mensuelle'!$B$4*12+6)-D24,E24)=0),1,0))</f>
        <v/>
      </c>
      <c r="L24">
        <f>IF(OR(D24="",E24&lt;=0),0,IF(AND(('Charge mensuelle'!$B$4*12+7)&gt;D24,MOD(('Charge mensuelle'!$B$4*12+7)-D24,E24)=0),1,0))</f>
        <v/>
      </c>
      <c r="M24">
        <f>IF(OR(D24="",E24&lt;=0),0,IF(AND(('Charge mensuelle'!$B$4*12+8)&gt;D24,MOD(('Charge mensuelle'!$B$4*12+8)-D24,E24)=0),1,0))</f>
        <v/>
      </c>
      <c r="N24">
        <f>IF(OR(D24="",E24&lt;=0),0,IF(AND(('Charge mensuelle'!$B$4*12+9)&gt;D24,MOD(('Charge mensuelle'!$B$4*12+9)-D24,E24)=0),1,0))</f>
        <v/>
      </c>
      <c r="O24">
        <f>IF(OR(D24="",E24&lt;=0),0,IF(AND(('Charge mensuelle'!$B$4*12+10)&gt;D24,MOD(('Charge mensuelle'!$B$4*12+10)-D24,E24)=0),1,0))</f>
        <v/>
      </c>
      <c r="P24">
        <f>IF(OR(D24="",E24&lt;=0),0,IF(AND(('Charge mensuelle'!$B$4*12+11)&gt;D24,MOD(('Charge mensuelle'!$B$4*12+11)-D24,E24)=0),1,0))</f>
        <v/>
      </c>
      <c r="Q24">
        <f>IF(OR(D24="",E24&lt;=0),0,IF(AND(('Charge mensuelle'!$B$4*12+12)&gt;D24,MOD(('Charge mensuelle'!$B$4*12+12)-D24,E24)=0),1,0))</f>
        <v/>
      </c>
      <c r="R24">
        <f>F24*C24</f>
        <v/>
      </c>
      <c r="S24">
        <f>G24*C24</f>
        <v/>
      </c>
      <c r="T24">
        <f>H24*C24</f>
        <v/>
      </c>
      <c r="U24">
        <f>I24*C24</f>
        <v/>
      </c>
      <c r="V24">
        <f>J24*C24</f>
        <v/>
      </c>
      <c r="W24">
        <f>K24*C24</f>
        <v/>
      </c>
      <c r="X24">
        <f>L24*C24</f>
        <v/>
      </c>
      <c r="Y24">
        <f>M24*C24</f>
        <v/>
      </c>
      <c r="Z24">
        <f>N24*C24</f>
        <v/>
      </c>
      <c r="AA24">
        <f>O24*C24</f>
        <v/>
      </c>
      <c r="AB24">
        <f>P24*C24</f>
        <v/>
      </c>
      <c r="AC24">
        <f>Q24*C24</f>
        <v/>
      </c>
      <c r="AD24">
        <f>SUM(R24:AC24)</f>
        <v/>
      </c>
      <c r="AE24">
        <f>SUM(F24:Q24)</f>
        <v/>
      </c>
    </row>
    <row r="25">
      <c r="A25">
        <f>IF('Échéancier'!B25="","",'Échéancier'!B25)</f>
        <v/>
      </c>
      <c r="B25">
        <f>IF('Échéancier'!V25="","",'Échéancier'!V25)</f>
        <v/>
      </c>
      <c r="C25">
        <f>IF('Échéancier'!N25="",0,'Échéancier'!N25)</f>
        <v/>
      </c>
      <c r="D25">
        <f>IF('Échéancier'!Q25="","",YEAR('Échéancier'!O25)*12+MONTH('Échéancier'!O25))</f>
        <v/>
      </c>
      <c r="E25">
        <f>IF('Échéancier'!Q25="","",'Échéancier'!L25)</f>
        <v/>
      </c>
      <c r="F25">
        <f>IF(OR(D25="",E25&lt;=0),0,IF(AND(('Charge mensuelle'!$B$4*12+1)&gt;D25,MOD(('Charge mensuelle'!$B$4*12+1)-D25,E25)=0),1,0))</f>
        <v/>
      </c>
      <c r="G25">
        <f>IF(OR(D25="",E25&lt;=0),0,IF(AND(('Charge mensuelle'!$B$4*12+2)&gt;D25,MOD(('Charge mensuelle'!$B$4*12+2)-D25,E25)=0),1,0))</f>
        <v/>
      </c>
      <c r="H25">
        <f>IF(OR(D25="",E25&lt;=0),0,IF(AND(('Charge mensuelle'!$B$4*12+3)&gt;D25,MOD(('Charge mensuelle'!$B$4*12+3)-D25,E25)=0),1,0))</f>
        <v/>
      </c>
      <c r="I25">
        <f>IF(OR(D25="",E25&lt;=0),0,IF(AND(('Charge mensuelle'!$B$4*12+4)&gt;D25,MOD(('Charge mensuelle'!$B$4*12+4)-D25,E25)=0),1,0))</f>
        <v/>
      </c>
      <c r="J25">
        <f>IF(OR(D25="",E25&lt;=0),0,IF(AND(('Charge mensuelle'!$B$4*12+5)&gt;D25,MOD(('Charge mensuelle'!$B$4*12+5)-D25,E25)=0),1,0))</f>
        <v/>
      </c>
      <c r="K25">
        <f>IF(OR(D25="",E25&lt;=0),0,IF(AND(('Charge mensuelle'!$B$4*12+6)&gt;D25,MOD(('Charge mensuelle'!$B$4*12+6)-D25,E25)=0),1,0))</f>
        <v/>
      </c>
      <c r="L25">
        <f>IF(OR(D25="",E25&lt;=0),0,IF(AND(('Charge mensuelle'!$B$4*12+7)&gt;D25,MOD(('Charge mensuelle'!$B$4*12+7)-D25,E25)=0),1,0))</f>
        <v/>
      </c>
      <c r="M25">
        <f>IF(OR(D25="",E25&lt;=0),0,IF(AND(('Charge mensuelle'!$B$4*12+8)&gt;D25,MOD(('Charge mensuelle'!$B$4*12+8)-D25,E25)=0),1,0))</f>
        <v/>
      </c>
      <c r="N25">
        <f>IF(OR(D25="",E25&lt;=0),0,IF(AND(('Charge mensuelle'!$B$4*12+9)&gt;D25,MOD(('Charge mensuelle'!$B$4*12+9)-D25,E25)=0),1,0))</f>
        <v/>
      </c>
      <c r="O25">
        <f>IF(OR(D25="",E25&lt;=0),0,IF(AND(('Charge mensuelle'!$B$4*12+10)&gt;D25,MOD(('Charge mensuelle'!$B$4*12+10)-D25,E25)=0),1,0))</f>
        <v/>
      </c>
      <c r="P25">
        <f>IF(OR(D25="",E25&lt;=0),0,IF(AND(('Charge mensuelle'!$B$4*12+11)&gt;D25,MOD(('Charge mensuelle'!$B$4*12+11)-D25,E25)=0),1,0))</f>
        <v/>
      </c>
      <c r="Q25">
        <f>IF(OR(D25="",E25&lt;=0),0,IF(AND(('Charge mensuelle'!$B$4*12+12)&gt;D25,MOD(('Charge mensuelle'!$B$4*12+12)-D25,E25)=0),1,0))</f>
        <v/>
      </c>
      <c r="R25">
        <f>F25*C25</f>
        <v/>
      </c>
      <c r="S25">
        <f>G25*C25</f>
        <v/>
      </c>
      <c r="T25">
        <f>H25*C25</f>
        <v/>
      </c>
      <c r="U25">
        <f>I25*C25</f>
        <v/>
      </c>
      <c r="V25">
        <f>J25*C25</f>
        <v/>
      </c>
      <c r="W25">
        <f>K25*C25</f>
        <v/>
      </c>
      <c r="X25">
        <f>L25*C25</f>
        <v/>
      </c>
      <c r="Y25">
        <f>M25*C25</f>
        <v/>
      </c>
      <c r="Z25">
        <f>N25*C25</f>
        <v/>
      </c>
      <c r="AA25">
        <f>O25*C25</f>
        <v/>
      </c>
      <c r="AB25">
        <f>P25*C25</f>
        <v/>
      </c>
      <c r="AC25">
        <f>Q25*C25</f>
        <v/>
      </c>
      <c r="AD25">
        <f>SUM(R25:AC25)</f>
        <v/>
      </c>
      <c r="AE25">
        <f>SUM(F25:Q25)</f>
        <v/>
      </c>
    </row>
    <row r="26">
      <c r="A26">
        <f>IF('Échéancier'!B26="","",'Échéancier'!B26)</f>
        <v/>
      </c>
      <c r="B26">
        <f>IF('Échéancier'!V26="","",'Échéancier'!V26)</f>
        <v/>
      </c>
      <c r="C26">
        <f>IF('Échéancier'!N26="",0,'Échéancier'!N26)</f>
        <v/>
      </c>
      <c r="D26">
        <f>IF('Échéancier'!Q26="","",YEAR('Échéancier'!O26)*12+MONTH('Échéancier'!O26))</f>
        <v/>
      </c>
      <c r="E26">
        <f>IF('Échéancier'!Q26="","",'Échéancier'!L26)</f>
        <v/>
      </c>
      <c r="F26">
        <f>IF(OR(D26="",E26&lt;=0),0,IF(AND(('Charge mensuelle'!$B$4*12+1)&gt;D26,MOD(('Charge mensuelle'!$B$4*12+1)-D26,E26)=0),1,0))</f>
        <v/>
      </c>
      <c r="G26">
        <f>IF(OR(D26="",E26&lt;=0),0,IF(AND(('Charge mensuelle'!$B$4*12+2)&gt;D26,MOD(('Charge mensuelle'!$B$4*12+2)-D26,E26)=0),1,0))</f>
        <v/>
      </c>
      <c r="H26">
        <f>IF(OR(D26="",E26&lt;=0),0,IF(AND(('Charge mensuelle'!$B$4*12+3)&gt;D26,MOD(('Charge mensuelle'!$B$4*12+3)-D26,E26)=0),1,0))</f>
        <v/>
      </c>
      <c r="I26">
        <f>IF(OR(D26="",E26&lt;=0),0,IF(AND(('Charge mensuelle'!$B$4*12+4)&gt;D26,MOD(('Charge mensuelle'!$B$4*12+4)-D26,E26)=0),1,0))</f>
        <v/>
      </c>
      <c r="J26">
        <f>IF(OR(D26="",E26&lt;=0),0,IF(AND(('Charge mensuelle'!$B$4*12+5)&gt;D26,MOD(('Charge mensuelle'!$B$4*12+5)-D26,E26)=0),1,0))</f>
        <v/>
      </c>
      <c r="K26">
        <f>IF(OR(D26="",E26&lt;=0),0,IF(AND(('Charge mensuelle'!$B$4*12+6)&gt;D26,MOD(('Charge mensuelle'!$B$4*12+6)-D26,E26)=0),1,0))</f>
        <v/>
      </c>
      <c r="L26">
        <f>IF(OR(D26="",E26&lt;=0),0,IF(AND(('Charge mensuelle'!$B$4*12+7)&gt;D26,MOD(('Charge mensuelle'!$B$4*12+7)-D26,E26)=0),1,0))</f>
        <v/>
      </c>
      <c r="M26">
        <f>IF(OR(D26="",E26&lt;=0),0,IF(AND(('Charge mensuelle'!$B$4*12+8)&gt;D26,MOD(('Charge mensuelle'!$B$4*12+8)-D26,E26)=0),1,0))</f>
        <v/>
      </c>
      <c r="N26">
        <f>IF(OR(D26="",E26&lt;=0),0,IF(AND(('Charge mensuelle'!$B$4*12+9)&gt;D26,MOD(('Charge mensuelle'!$B$4*12+9)-D26,E26)=0),1,0))</f>
        <v/>
      </c>
      <c r="O26">
        <f>IF(OR(D26="",E26&lt;=0),0,IF(AND(('Charge mensuelle'!$B$4*12+10)&gt;D26,MOD(('Charge mensuelle'!$B$4*12+10)-D26,E26)=0),1,0))</f>
        <v/>
      </c>
      <c r="P26">
        <f>IF(OR(D26="",E26&lt;=0),0,IF(AND(('Charge mensuelle'!$B$4*12+11)&gt;D26,MOD(('Charge mensuelle'!$B$4*12+11)-D26,E26)=0),1,0))</f>
        <v/>
      </c>
      <c r="Q26">
        <f>IF(OR(D26="",E26&lt;=0),0,IF(AND(('Charge mensuelle'!$B$4*12+12)&gt;D26,MOD(('Charge mensuelle'!$B$4*12+12)-D26,E26)=0),1,0))</f>
        <v/>
      </c>
      <c r="R26">
        <f>F26*C26</f>
        <v/>
      </c>
      <c r="S26">
        <f>G26*C26</f>
        <v/>
      </c>
      <c r="T26">
        <f>H26*C26</f>
        <v/>
      </c>
      <c r="U26">
        <f>I26*C26</f>
        <v/>
      </c>
      <c r="V26">
        <f>J26*C26</f>
        <v/>
      </c>
      <c r="W26">
        <f>K26*C26</f>
        <v/>
      </c>
      <c r="X26">
        <f>L26*C26</f>
        <v/>
      </c>
      <c r="Y26">
        <f>M26*C26</f>
        <v/>
      </c>
      <c r="Z26">
        <f>N26*C26</f>
        <v/>
      </c>
      <c r="AA26">
        <f>O26*C26</f>
        <v/>
      </c>
      <c r="AB26">
        <f>P26*C26</f>
        <v/>
      </c>
      <c r="AC26">
        <f>Q26*C26</f>
        <v/>
      </c>
      <c r="AD26">
        <f>SUM(R26:AC26)</f>
        <v/>
      </c>
      <c r="AE26">
        <f>SUM(F26:Q26)</f>
        <v/>
      </c>
    </row>
    <row r="27">
      <c r="A27">
        <f>IF('Échéancier'!B27="","",'Échéancier'!B27)</f>
        <v/>
      </c>
      <c r="B27">
        <f>IF('Échéancier'!V27="","",'Échéancier'!V27)</f>
        <v/>
      </c>
      <c r="C27">
        <f>IF('Échéancier'!N27="",0,'Échéancier'!N27)</f>
        <v/>
      </c>
      <c r="D27">
        <f>IF('Échéancier'!Q27="","",YEAR('Échéancier'!O27)*12+MONTH('Échéancier'!O27))</f>
        <v/>
      </c>
      <c r="E27">
        <f>IF('Échéancier'!Q27="","",'Échéancier'!L27)</f>
        <v/>
      </c>
      <c r="F27">
        <f>IF(OR(D27="",E27&lt;=0),0,IF(AND(('Charge mensuelle'!$B$4*12+1)&gt;D27,MOD(('Charge mensuelle'!$B$4*12+1)-D27,E27)=0),1,0))</f>
        <v/>
      </c>
      <c r="G27">
        <f>IF(OR(D27="",E27&lt;=0),0,IF(AND(('Charge mensuelle'!$B$4*12+2)&gt;D27,MOD(('Charge mensuelle'!$B$4*12+2)-D27,E27)=0),1,0))</f>
        <v/>
      </c>
      <c r="H27">
        <f>IF(OR(D27="",E27&lt;=0),0,IF(AND(('Charge mensuelle'!$B$4*12+3)&gt;D27,MOD(('Charge mensuelle'!$B$4*12+3)-D27,E27)=0),1,0))</f>
        <v/>
      </c>
      <c r="I27">
        <f>IF(OR(D27="",E27&lt;=0),0,IF(AND(('Charge mensuelle'!$B$4*12+4)&gt;D27,MOD(('Charge mensuelle'!$B$4*12+4)-D27,E27)=0),1,0))</f>
        <v/>
      </c>
      <c r="J27">
        <f>IF(OR(D27="",E27&lt;=0),0,IF(AND(('Charge mensuelle'!$B$4*12+5)&gt;D27,MOD(('Charge mensuelle'!$B$4*12+5)-D27,E27)=0),1,0))</f>
        <v/>
      </c>
      <c r="K27">
        <f>IF(OR(D27="",E27&lt;=0),0,IF(AND(('Charge mensuelle'!$B$4*12+6)&gt;D27,MOD(('Charge mensuelle'!$B$4*12+6)-D27,E27)=0),1,0))</f>
        <v/>
      </c>
      <c r="L27">
        <f>IF(OR(D27="",E27&lt;=0),0,IF(AND(('Charge mensuelle'!$B$4*12+7)&gt;D27,MOD(('Charge mensuelle'!$B$4*12+7)-D27,E27)=0),1,0))</f>
        <v/>
      </c>
      <c r="M27">
        <f>IF(OR(D27="",E27&lt;=0),0,IF(AND(('Charge mensuelle'!$B$4*12+8)&gt;D27,MOD(('Charge mensuelle'!$B$4*12+8)-D27,E27)=0),1,0))</f>
        <v/>
      </c>
      <c r="N27">
        <f>IF(OR(D27="",E27&lt;=0),0,IF(AND(('Charge mensuelle'!$B$4*12+9)&gt;D27,MOD(('Charge mensuelle'!$B$4*12+9)-D27,E27)=0),1,0))</f>
        <v/>
      </c>
      <c r="O27">
        <f>IF(OR(D27="",E27&lt;=0),0,IF(AND(('Charge mensuelle'!$B$4*12+10)&gt;D27,MOD(('Charge mensuelle'!$B$4*12+10)-D27,E27)=0),1,0))</f>
        <v/>
      </c>
      <c r="P27">
        <f>IF(OR(D27="",E27&lt;=0),0,IF(AND(('Charge mensuelle'!$B$4*12+11)&gt;D27,MOD(('Charge mensuelle'!$B$4*12+11)-D27,E27)=0),1,0))</f>
        <v/>
      </c>
      <c r="Q27">
        <f>IF(OR(D27="",E27&lt;=0),0,IF(AND(('Charge mensuelle'!$B$4*12+12)&gt;D27,MOD(('Charge mensuelle'!$B$4*12+12)-D27,E27)=0),1,0))</f>
        <v/>
      </c>
      <c r="R27">
        <f>F27*C27</f>
        <v/>
      </c>
      <c r="S27">
        <f>G27*C27</f>
        <v/>
      </c>
      <c r="T27">
        <f>H27*C27</f>
        <v/>
      </c>
      <c r="U27">
        <f>I27*C27</f>
        <v/>
      </c>
      <c r="V27">
        <f>J27*C27</f>
        <v/>
      </c>
      <c r="W27">
        <f>K27*C27</f>
        <v/>
      </c>
      <c r="X27">
        <f>L27*C27</f>
        <v/>
      </c>
      <c r="Y27">
        <f>M27*C27</f>
        <v/>
      </c>
      <c r="Z27">
        <f>N27*C27</f>
        <v/>
      </c>
      <c r="AA27">
        <f>O27*C27</f>
        <v/>
      </c>
      <c r="AB27">
        <f>P27*C27</f>
        <v/>
      </c>
      <c r="AC27">
        <f>Q27*C27</f>
        <v/>
      </c>
      <c r="AD27">
        <f>SUM(R27:AC27)</f>
        <v/>
      </c>
      <c r="AE27">
        <f>SUM(F27:Q27)</f>
        <v/>
      </c>
    </row>
    <row r="28">
      <c r="A28">
        <f>IF('Échéancier'!B28="","",'Échéancier'!B28)</f>
        <v/>
      </c>
      <c r="B28">
        <f>IF('Échéancier'!V28="","",'Échéancier'!V28)</f>
        <v/>
      </c>
      <c r="C28">
        <f>IF('Échéancier'!N28="",0,'Échéancier'!N28)</f>
        <v/>
      </c>
      <c r="D28">
        <f>IF('Échéancier'!Q28="","",YEAR('Échéancier'!O28)*12+MONTH('Échéancier'!O28))</f>
        <v/>
      </c>
      <c r="E28">
        <f>IF('Échéancier'!Q28="","",'Échéancier'!L28)</f>
        <v/>
      </c>
      <c r="F28">
        <f>IF(OR(D28="",E28&lt;=0),0,IF(AND(('Charge mensuelle'!$B$4*12+1)&gt;D28,MOD(('Charge mensuelle'!$B$4*12+1)-D28,E28)=0),1,0))</f>
        <v/>
      </c>
      <c r="G28">
        <f>IF(OR(D28="",E28&lt;=0),0,IF(AND(('Charge mensuelle'!$B$4*12+2)&gt;D28,MOD(('Charge mensuelle'!$B$4*12+2)-D28,E28)=0),1,0))</f>
        <v/>
      </c>
      <c r="H28">
        <f>IF(OR(D28="",E28&lt;=0),0,IF(AND(('Charge mensuelle'!$B$4*12+3)&gt;D28,MOD(('Charge mensuelle'!$B$4*12+3)-D28,E28)=0),1,0))</f>
        <v/>
      </c>
      <c r="I28">
        <f>IF(OR(D28="",E28&lt;=0),0,IF(AND(('Charge mensuelle'!$B$4*12+4)&gt;D28,MOD(('Charge mensuelle'!$B$4*12+4)-D28,E28)=0),1,0))</f>
        <v/>
      </c>
      <c r="J28">
        <f>IF(OR(D28="",E28&lt;=0),0,IF(AND(('Charge mensuelle'!$B$4*12+5)&gt;D28,MOD(('Charge mensuelle'!$B$4*12+5)-D28,E28)=0),1,0))</f>
        <v/>
      </c>
      <c r="K28">
        <f>IF(OR(D28="",E28&lt;=0),0,IF(AND(('Charge mensuelle'!$B$4*12+6)&gt;D28,MOD(('Charge mensuelle'!$B$4*12+6)-D28,E28)=0),1,0))</f>
        <v/>
      </c>
      <c r="L28">
        <f>IF(OR(D28="",E28&lt;=0),0,IF(AND(('Charge mensuelle'!$B$4*12+7)&gt;D28,MOD(('Charge mensuelle'!$B$4*12+7)-D28,E28)=0),1,0))</f>
        <v/>
      </c>
      <c r="M28">
        <f>IF(OR(D28="",E28&lt;=0),0,IF(AND(('Charge mensuelle'!$B$4*12+8)&gt;D28,MOD(('Charge mensuelle'!$B$4*12+8)-D28,E28)=0),1,0))</f>
        <v/>
      </c>
      <c r="N28">
        <f>IF(OR(D28="",E28&lt;=0),0,IF(AND(('Charge mensuelle'!$B$4*12+9)&gt;D28,MOD(('Charge mensuelle'!$B$4*12+9)-D28,E28)=0),1,0))</f>
        <v/>
      </c>
      <c r="O28">
        <f>IF(OR(D28="",E28&lt;=0),0,IF(AND(('Charge mensuelle'!$B$4*12+10)&gt;D28,MOD(('Charge mensuelle'!$B$4*12+10)-D28,E28)=0),1,0))</f>
        <v/>
      </c>
      <c r="P28">
        <f>IF(OR(D28="",E28&lt;=0),0,IF(AND(('Charge mensuelle'!$B$4*12+11)&gt;D28,MOD(('Charge mensuelle'!$B$4*12+11)-D28,E28)=0),1,0))</f>
        <v/>
      </c>
      <c r="Q28">
        <f>IF(OR(D28="",E28&lt;=0),0,IF(AND(('Charge mensuelle'!$B$4*12+12)&gt;D28,MOD(('Charge mensuelle'!$B$4*12+12)-D28,E28)=0),1,0))</f>
        <v/>
      </c>
      <c r="R28">
        <f>F28*C28</f>
        <v/>
      </c>
      <c r="S28">
        <f>G28*C28</f>
        <v/>
      </c>
      <c r="T28">
        <f>H28*C28</f>
        <v/>
      </c>
      <c r="U28">
        <f>I28*C28</f>
        <v/>
      </c>
      <c r="V28">
        <f>J28*C28</f>
        <v/>
      </c>
      <c r="W28">
        <f>K28*C28</f>
        <v/>
      </c>
      <c r="X28">
        <f>L28*C28</f>
        <v/>
      </c>
      <c r="Y28">
        <f>M28*C28</f>
        <v/>
      </c>
      <c r="Z28">
        <f>N28*C28</f>
        <v/>
      </c>
      <c r="AA28">
        <f>O28*C28</f>
        <v/>
      </c>
      <c r="AB28">
        <f>P28*C28</f>
        <v/>
      </c>
      <c r="AC28">
        <f>Q28*C28</f>
        <v/>
      </c>
      <c r="AD28">
        <f>SUM(R28:AC28)</f>
        <v/>
      </c>
      <c r="AE28">
        <f>SUM(F28:Q28)</f>
        <v/>
      </c>
    </row>
    <row r="29">
      <c r="A29">
        <f>IF('Échéancier'!B29="","",'Échéancier'!B29)</f>
        <v/>
      </c>
      <c r="B29">
        <f>IF('Échéancier'!V29="","",'Échéancier'!V29)</f>
        <v/>
      </c>
      <c r="C29">
        <f>IF('Échéancier'!N29="",0,'Échéancier'!N29)</f>
        <v/>
      </c>
      <c r="D29">
        <f>IF('Échéancier'!Q29="","",YEAR('Échéancier'!O29)*12+MONTH('Échéancier'!O29))</f>
        <v/>
      </c>
      <c r="E29">
        <f>IF('Échéancier'!Q29="","",'Échéancier'!L29)</f>
        <v/>
      </c>
      <c r="F29">
        <f>IF(OR(D29="",E29&lt;=0),0,IF(AND(('Charge mensuelle'!$B$4*12+1)&gt;D29,MOD(('Charge mensuelle'!$B$4*12+1)-D29,E29)=0),1,0))</f>
        <v/>
      </c>
      <c r="G29">
        <f>IF(OR(D29="",E29&lt;=0),0,IF(AND(('Charge mensuelle'!$B$4*12+2)&gt;D29,MOD(('Charge mensuelle'!$B$4*12+2)-D29,E29)=0),1,0))</f>
        <v/>
      </c>
      <c r="H29">
        <f>IF(OR(D29="",E29&lt;=0),0,IF(AND(('Charge mensuelle'!$B$4*12+3)&gt;D29,MOD(('Charge mensuelle'!$B$4*12+3)-D29,E29)=0),1,0))</f>
        <v/>
      </c>
      <c r="I29">
        <f>IF(OR(D29="",E29&lt;=0),0,IF(AND(('Charge mensuelle'!$B$4*12+4)&gt;D29,MOD(('Charge mensuelle'!$B$4*12+4)-D29,E29)=0),1,0))</f>
        <v/>
      </c>
      <c r="J29">
        <f>IF(OR(D29="",E29&lt;=0),0,IF(AND(('Charge mensuelle'!$B$4*12+5)&gt;D29,MOD(('Charge mensuelle'!$B$4*12+5)-D29,E29)=0),1,0))</f>
        <v/>
      </c>
      <c r="K29">
        <f>IF(OR(D29="",E29&lt;=0),0,IF(AND(('Charge mensuelle'!$B$4*12+6)&gt;D29,MOD(('Charge mensuelle'!$B$4*12+6)-D29,E29)=0),1,0))</f>
        <v/>
      </c>
      <c r="L29">
        <f>IF(OR(D29="",E29&lt;=0),0,IF(AND(('Charge mensuelle'!$B$4*12+7)&gt;D29,MOD(('Charge mensuelle'!$B$4*12+7)-D29,E29)=0),1,0))</f>
        <v/>
      </c>
      <c r="M29">
        <f>IF(OR(D29="",E29&lt;=0),0,IF(AND(('Charge mensuelle'!$B$4*12+8)&gt;D29,MOD(('Charge mensuelle'!$B$4*12+8)-D29,E29)=0),1,0))</f>
        <v/>
      </c>
      <c r="N29">
        <f>IF(OR(D29="",E29&lt;=0),0,IF(AND(('Charge mensuelle'!$B$4*12+9)&gt;D29,MOD(('Charge mensuelle'!$B$4*12+9)-D29,E29)=0),1,0))</f>
        <v/>
      </c>
      <c r="O29">
        <f>IF(OR(D29="",E29&lt;=0),0,IF(AND(('Charge mensuelle'!$B$4*12+10)&gt;D29,MOD(('Charge mensuelle'!$B$4*12+10)-D29,E29)=0),1,0))</f>
        <v/>
      </c>
      <c r="P29">
        <f>IF(OR(D29="",E29&lt;=0),0,IF(AND(('Charge mensuelle'!$B$4*12+11)&gt;D29,MOD(('Charge mensuelle'!$B$4*12+11)-D29,E29)=0),1,0))</f>
        <v/>
      </c>
      <c r="Q29">
        <f>IF(OR(D29="",E29&lt;=0),0,IF(AND(('Charge mensuelle'!$B$4*12+12)&gt;D29,MOD(('Charge mensuelle'!$B$4*12+12)-D29,E29)=0),1,0))</f>
        <v/>
      </c>
      <c r="R29">
        <f>F29*C29</f>
        <v/>
      </c>
      <c r="S29">
        <f>G29*C29</f>
        <v/>
      </c>
      <c r="T29">
        <f>H29*C29</f>
        <v/>
      </c>
      <c r="U29">
        <f>I29*C29</f>
        <v/>
      </c>
      <c r="V29">
        <f>J29*C29</f>
        <v/>
      </c>
      <c r="W29">
        <f>K29*C29</f>
        <v/>
      </c>
      <c r="X29">
        <f>L29*C29</f>
        <v/>
      </c>
      <c r="Y29">
        <f>M29*C29</f>
        <v/>
      </c>
      <c r="Z29">
        <f>N29*C29</f>
        <v/>
      </c>
      <c r="AA29">
        <f>O29*C29</f>
        <v/>
      </c>
      <c r="AB29">
        <f>P29*C29</f>
        <v/>
      </c>
      <c r="AC29">
        <f>Q29*C29</f>
        <v/>
      </c>
      <c r="AD29">
        <f>SUM(R29:AC29)</f>
        <v/>
      </c>
      <c r="AE29">
        <f>SUM(F29:Q29)</f>
        <v/>
      </c>
    </row>
    <row r="30">
      <c r="A30">
        <f>IF('Échéancier'!B30="","",'Échéancier'!B30)</f>
        <v/>
      </c>
      <c r="B30">
        <f>IF('Échéancier'!V30="","",'Échéancier'!V30)</f>
        <v/>
      </c>
      <c r="C30">
        <f>IF('Échéancier'!N30="",0,'Échéancier'!N30)</f>
        <v/>
      </c>
      <c r="D30">
        <f>IF('Échéancier'!Q30="","",YEAR('Échéancier'!O30)*12+MONTH('Échéancier'!O30))</f>
        <v/>
      </c>
      <c r="E30">
        <f>IF('Échéancier'!Q30="","",'Échéancier'!L30)</f>
        <v/>
      </c>
      <c r="F30">
        <f>IF(OR(D30="",E30&lt;=0),0,IF(AND(('Charge mensuelle'!$B$4*12+1)&gt;D30,MOD(('Charge mensuelle'!$B$4*12+1)-D30,E30)=0),1,0))</f>
        <v/>
      </c>
      <c r="G30">
        <f>IF(OR(D30="",E30&lt;=0),0,IF(AND(('Charge mensuelle'!$B$4*12+2)&gt;D30,MOD(('Charge mensuelle'!$B$4*12+2)-D30,E30)=0),1,0))</f>
        <v/>
      </c>
      <c r="H30">
        <f>IF(OR(D30="",E30&lt;=0),0,IF(AND(('Charge mensuelle'!$B$4*12+3)&gt;D30,MOD(('Charge mensuelle'!$B$4*12+3)-D30,E30)=0),1,0))</f>
        <v/>
      </c>
      <c r="I30">
        <f>IF(OR(D30="",E30&lt;=0),0,IF(AND(('Charge mensuelle'!$B$4*12+4)&gt;D30,MOD(('Charge mensuelle'!$B$4*12+4)-D30,E30)=0),1,0))</f>
        <v/>
      </c>
      <c r="J30">
        <f>IF(OR(D30="",E30&lt;=0),0,IF(AND(('Charge mensuelle'!$B$4*12+5)&gt;D30,MOD(('Charge mensuelle'!$B$4*12+5)-D30,E30)=0),1,0))</f>
        <v/>
      </c>
      <c r="K30">
        <f>IF(OR(D30="",E30&lt;=0),0,IF(AND(('Charge mensuelle'!$B$4*12+6)&gt;D30,MOD(('Charge mensuelle'!$B$4*12+6)-D30,E30)=0),1,0))</f>
        <v/>
      </c>
      <c r="L30">
        <f>IF(OR(D30="",E30&lt;=0),0,IF(AND(('Charge mensuelle'!$B$4*12+7)&gt;D30,MOD(('Charge mensuelle'!$B$4*12+7)-D30,E30)=0),1,0))</f>
        <v/>
      </c>
      <c r="M30">
        <f>IF(OR(D30="",E30&lt;=0),0,IF(AND(('Charge mensuelle'!$B$4*12+8)&gt;D30,MOD(('Charge mensuelle'!$B$4*12+8)-D30,E30)=0),1,0))</f>
        <v/>
      </c>
      <c r="N30">
        <f>IF(OR(D30="",E30&lt;=0),0,IF(AND(('Charge mensuelle'!$B$4*12+9)&gt;D30,MOD(('Charge mensuelle'!$B$4*12+9)-D30,E30)=0),1,0))</f>
        <v/>
      </c>
      <c r="O30">
        <f>IF(OR(D30="",E30&lt;=0),0,IF(AND(('Charge mensuelle'!$B$4*12+10)&gt;D30,MOD(('Charge mensuelle'!$B$4*12+10)-D30,E30)=0),1,0))</f>
        <v/>
      </c>
      <c r="P30">
        <f>IF(OR(D30="",E30&lt;=0),0,IF(AND(('Charge mensuelle'!$B$4*12+11)&gt;D30,MOD(('Charge mensuelle'!$B$4*12+11)-D30,E30)=0),1,0))</f>
        <v/>
      </c>
      <c r="Q30">
        <f>IF(OR(D30="",E30&lt;=0),0,IF(AND(('Charge mensuelle'!$B$4*12+12)&gt;D30,MOD(('Charge mensuelle'!$B$4*12+12)-D30,E30)=0),1,0))</f>
        <v/>
      </c>
      <c r="R30">
        <f>F30*C30</f>
        <v/>
      </c>
      <c r="S30">
        <f>G30*C30</f>
        <v/>
      </c>
      <c r="T30">
        <f>H30*C30</f>
        <v/>
      </c>
      <c r="U30">
        <f>I30*C30</f>
        <v/>
      </c>
      <c r="V30">
        <f>J30*C30</f>
        <v/>
      </c>
      <c r="W30">
        <f>K30*C30</f>
        <v/>
      </c>
      <c r="X30">
        <f>L30*C30</f>
        <v/>
      </c>
      <c r="Y30">
        <f>M30*C30</f>
        <v/>
      </c>
      <c r="Z30">
        <f>N30*C30</f>
        <v/>
      </c>
      <c r="AA30">
        <f>O30*C30</f>
        <v/>
      </c>
      <c r="AB30">
        <f>P30*C30</f>
        <v/>
      </c>
      <c r="AC30">
        <f>Q30*C30</f>
        <v/>
      </c>
      <c r="AD30">
        <f>SUM(R30:AC30)</f>
        <v/>
      </c>
      <c r="AE30">
        <f>SUM(F30:Q30)</f>
        <v/>
      </c>
    </row>
    <row r="31">
      <c r="A31">
        <f>IF('Échéancier'!B31="","",'Échéancier'!B31)</f>
        <v/>
      </c>
      <c r="B31">
        <f>IF('Échéancier'!V31="","",'Échéancier'!V31)</f>
        <v/>
      </c>
      <c r="C31">
        <f>IF('Échéancier'!N31="",0,'Échéancier'!N31)</f>
        <v/>
      </c>
      <c r="D31">
        <f>IF('Échéancier'!Q31="","",YEAR('Échéancier'!O31)*12+MONTH('Échéancier'!O31))</f>
        <v/>
      </c>
      <c r="E31">
        <f>IF('Échéancier'!Q31="","",'Échéancier'!L31)</f>
        <v/>
      </c>
      <c r="F31">
        <f>IF(OR(D31="",E31&lt;=0),0,IF(AND(('Charge mensuelle'!$B$4*12+1)&gt;D31,MOD(('Charge mensuelle'!$B$4*12+1)-D31,E31)=0),1,0))</f>
        <v/>
      </c>
      <c r="G31">
        <f>IF(OR(D31="",E31&lt;=0),0,IF(AND(('Charge mensuelle'!$B$4*12+2)&gt;D31,MOD(('Charge mensuelle'!$B$4*12+2)-D31,E31)=0),1,0))</f>
        <v/>
      </c>
      <c r="H31">
        <f>IF(OR(D31="",E31&lt;=0),0,IF(AND(('Charge mensuelle'!$B$4*12+3)&gt;D31,MOD(('Charge mensuelle'!$B$4*12+3)-D31,E31)=0),1,0))</f>
        <v/>
      </c>
      <c r="I31">
        <f>IF(OR(D31="",E31&lt;=0),0,IF(AND(('Charge mensuelle'!$B$4*12+4)&gt;D31,MOD(('Charge mensuelle'!$B$4*12+4)-D31,E31)=0),1,0))</f>
        <v/>
      </c>
      <c r="J31">
        <f>IF(OR(D31="",E31&lt;=0),0,IF(AND(('Charge mensuelle'!$B$4*12+5)&gt;D31,MOD(('Charge mensuelle'!$B$4*12+5)-D31,E31)=0),1,0))</f>
        <v/>
      </c>
      <c r="K31">
        <f>IF(OR(D31="",E31&lt;=0),0,IF(AND(('Charge mensuelle'!$B$4*12+6)&gt;D31,MOD(('Charge mensuelle'!$B$4*12+6)-D31,E31)=0),1,0))</f>
        <v/>
      </c>
      <c r="L31">
        <f>IF(OR(D31="",E31&lt;=0),0,IF(AND(('Charge mensuelle'!$B$4*12+7)&gt;D31,MOD(('Charge mensuelle'!$B$4*12+7)-D31,E31)=0),1,0))</f>
        <v/>
      </c>
      <c r="M31">
        <f>IF(OR(D31="",E31&lt;=0),0,IF(AND(('Charge mensuelle'!$B$4*12+8)&gt;D31,MOD(('Charge mensuelle'!$B$4*12+8)-D31,E31)=0),1,0))</f>
        <v/>
      </c>
      <c r="N31">
        <f>IF(OR(D31="",E31&lt;=0),0,IF(AND(('Charge mensuelle'!$B$4*12+9)&gt;D31,MOD(('Charge mensuelle'!$B$4*12+9)-D31,E31)=0),1,0))</f>
        <v/>
      </c>
      <c r="O31">
        <f>IF(OR(D31="",E31&lt;=0),0,IF(AND(('Charge mensuelle'!$B$4*12+10)&gt;D31,MOD(('Charge mensuelle'!$B$4*12+10)-D31,E31)=0),1,0))</f>
        <v/>
      </c>
      <c r="P31">
        <f>IF(OR(D31="",E31&lt;=0),0,IF(AND(('Charge mensuelle'!$B$4*12+11)&gt;D31,MOD(('Charge mensuelle'!$B$4*12+11)-D31,E31)=0),1,0))</f>
        <v/>
      </c>
      <c r="Q31">
        <f>IF(OR(D31="",E31&lt;=0),0,IF(AND(('Charge mensuelle'!$B$4*12+12)&gt;D31,MOD(('Charge mensuelle'!$B$4*12+12)-D31,E31)=0),1,0))</f>
        <v/>
      </c>
      <c r="R31">
        <f>F31*C31</f>
        <v/>
      </c>
      <c r="S31">
        <f>G31*C31</f>
        <v/>
      </c>
      <c r="T31">
        <f>H31*C31</f>
        <v/>
      </c>
      <c r="U31">
        <f>I31*C31</f>
        <v/>
      </c>
      <c r="V31">
        <f>J31*C31</f>
        <v/>
      </c>
      <c r="W31">
        <f>K31*C31</f>
        <v/>
      </c>
      <c r="X31">
        <f>L31*C31</f>
        <v/>
      </c>
      <c r="Y31">
        <f>M31*C31</f>
        <v/>
      </c>
      <c r="Z31">
        <f>N31*C31</f>
        <v/>
      </c>
      <c r="AA31">
        <f>O31*C31</f>
        <v/>
      </c>
      <c r="AB31">
        <f>P31*C31</f>
        <v/>
      </c>
      <c r="AC31">
        <f>Q31*C31</f>
        <v/>
      </c>
      <c r="AD31">
        <f>SUM(R31:AC31)</f>
        <v/>
      </c>
      <c r="AE31">
        <f>SUM(F31:Q31)</f>
        <v/>
      </c>
    </row>
    <row r="32">
      <c r="A32">
        <f>IF('Échéancier'!B32="","",'Échéancier'!B32)</f>
        <v/>
      </c>
      <c r="B32">
        <f>IF('Échéancier'!V32="","",'Échéancier'!V32)</f>
        <v/>
      </c>
      <c r="C32">
        <f>IF('Échéancier'!N32="",0,'Échéancier'!N32)</f>
        <v/>
      </c>
      <c r="D32">
        <f>IF('Échéancier'!Q32="","",YEAR('Échéancier'!O32)*12+MONTH('Échéancier'!O32))</f>
        <v/>
      </c>
      <c r="E32">
        <f>IF('Échéancier'!Q32="","",'Échéancier'!L32)</f>
        <v/>
      </c>
      <c r="F32">
        <f>IF(OR(D32="",E32&lt;=0),0,IF(AND(('Charge mensuelle'!$B$4*12+1)&gt;D32,MOD(('Charge mensuelle'!$B$4*12+1)-D32,E32)=0),1,0))</f>
        <v/>
      </c>
      <c r="G32">
        <f>IF(OR(D32="",E32&lt;=0),0,IF(AND(('Charge mensuelle'!$B$4*12+2)&gt;D32,MOD(('Charge mensuelle'!$B$4*12+2)-D32,E32)=0),1,0))</f>
        <v/>
      </c>
      <c r="H32">
        <f>IF(OR(D32="",E32&lt;=0),0,IF(AND(('Charge mensuelle'!$B$4*12+3)&gt;D32,MOD(('Charge mensuelle'!$B$4*12+3)-D32,E32)=0),1,0))</f>
        <v/>
      </c>
      <c r="I32">
        <f>IF(OR(D32="",E32&lt;=0),0,IF(AND(('Charge mensuelle'!$B$4*12+4)&gt;D32,MOD(('Charge mensuelle'!$B$4*12+4)-D32,E32)=0),1,0))</f>
        <v/>
      </c>
      <c r="J32">
        <f>IF(OR(D32="",E32&lt;=0),0,IF(AND(('Charge mensuelle'!$B$4*12+5)&gt;D32,MOD(('Charge mensuelle'!$B$4*12+5)-D32,E32)=0),1,0))</f>
        <v/>
      </c>
      <c r="K32">
        <f>IF(OR(D32="",E32&lt;=0),0,IF(AND(('Charge mensuelle'!$B$4*12+6)&gt;D32,MOD(('Charge mensuelle'!$B$4*12+6)-D32,E32)=0),1,0))</f>
        <v/>
      </c>
      <c r="L32">
        <f>IF(OR(D32="",E32&lt;=0),0,IF(AND(('Charge mensuelle'!$B$4*12+7)&gt;D32,MOD(('Charge mensuelle'!$B$4*12+7)-D32,E32)=0),1,0))</f>
        <v/>
      </c>
      <c r="M32">
        <f>IF(OR(D32="",E32&lt;=0),0,IF(AND(('Charge mensuelle'!$B$4*12+8)&gt;D32,MOD(('Charge mensuelle'!$B$4*12+8)-D32,E32)=0),1,0))</f>
        <v/>
      </c>
      <c r="N32">
        <f>IF(OR(D32="",E32&lt;=0),0,IF(AND(('Charge mensuelle'!$B$4*12+9)&gt;D32,MOD(('Charge mensuelle'!$B$4*12+9)-D32,E32)=0),1,0))</f>
        <v/>
      </c>
      <c r="O32">
        <f>IF(OR(D32="",E32&lt;=0),0,IF(AND(('Charge mensuelle'!$B$4*12+10)&gt;D32,MOD(('Charge mensuelle'!$B$4*12+10)-D32,E32)=0),1,0))</f>
        <v/>
      </c>
      <c r="P32">
        <f>IF(OR(D32="",E32&lt;=0),0,IF(AND(('Charge mensuelle'!$B$4*12+11)&gt;D32,MOD(('Charge mensuelle'!$B$4*12+11)-D32,E32)=0),1,0))</f>
        <v/>
      </c>
      <c r="Q32">
        <f>IF(OR(D32="",E32&lt;=0),0,IF(AND(('Charge mensuelle'!$B$4*12+12)&gt;D32,MOD(('Charge mensuelle'!$B$4*12+12)-D32,E32)=0),1,0))</f>
        <v/>
      </c>
      <c r="R32">
        <f>F32*C32</f>
        <v/>
      </c>
      <c r="S32">
        <f>G32*C32</f>
        <v/>
      </c>
      <c r="T32">
        <f>H32*C32</f>
        <v/>
      </c>
      <c r="U32">
        <f>I32*C32</f>
        <v/>
      </c>
      <c r="V32">
        <f>J32*C32</f>
        <v/>
      </c>
      <c r="W32">
        <f>K32*C32</f>
        <v/>
      </c>
      <c r="X32">
        <f>L32*C32</f>
        <v/>
      </c>
      <c r="Y32">
        <f>M32*C32</f>
        <v/>
      </c>
      <c r="Z32">
        <f>N32*C32</f>
        <v/>
      </c>
      <c r="AA32">
        <f>O32*C32</f>
        <v/>
      </c>
      <c r="AB32">
        <f>P32*C32</f>
        <v/>
      </c>
      <c r="AC32">
        <f>Q32*C32</f>
        <v/>
      </c>
      <c r="AD32">
        <f>SUM(R32:AC32)</f>
        <v/>
      </c>
      <c r="AE32">
        <f>SUM(F32:Q32)</f>
        <v/>
      </c>
    </row>
    <row r="33">
      <c r="A33">
        <f>IF('Échéancier'!B33="","",'Échéancier'!B33)</f>
        <v/>
      </c>
      <c r="B33">
        <f>IF('Échéancier'!V33="","",'Échéancier'!V33)</f>
        <v/>
      </c>
      <c r="C33">
        <f>IF('Échéancier'!N33="",0,'Échéancier'!N33)</f>
        <v/>
      </c>
      <c r="D33">
        <f>IF('Échéancier'!Q33="","",YEAR('Échéancier'!O33)*12+MONTH('Échéancier'!O33))</f>
        <v/>
      </c>
      <c r="E33">
        <f>IF('Échéancier'!Q33="","",'Échéancier'!L33)</f>
        <v/>
      </c>
      <c r="F33">
        <f>IF(OR(D33="",E33&lt;=0),0,IF(AND(('Charge mensuelle'!$B$4*12+1)&gt;D33,MOD(('Charge mensuelle'!$B$4*12+1)-D33,E33)=0),1,0))</f>
        <v/>
      </c>
      <c r="G33">
        <f>IF(OR(D33="",E33&lt;=0),0,IF(AND(('Charge mensuelle'!$B$4*12+2)&gt;D33,MOD(('Charge mensuelle'!$B$4*12+2)-D33,E33)=0),1,0))</f>
        <v/>
      </c>
      <c r="H33">
        <f>IF(OR(D33="",E33&lt;=0),0,IF(AND(('Charge mensuelle'!$B$4*12+3)&gt;D33,MOD(('Charge mensuelle'!$B$4*12+3)-D33,E33)=0),1,0))</f>
        <v/>
      </c>
      <c r="I33">
        <f>IF(OR(D33="",E33&lt;=0),0,IF(AND(('Charge mensuelle'!$B$4*12+4)&gt;D33,MOD(('Charge mensuelle'!$B$4*12+4)-D33,E33)=0),1,0))</f>
        <v/>
      </c>
      <c r="J33">
        <f>IF(OR(D33="",E33&lt;=0),0,IF(AND(('Charge mensuelle'!$B$4*12+5)&gt;D33,MOD(('Charge mensuelle'!$B$4*12+5)-D33,E33)=0),1,0))</f>
        <v/>
      </c>
      <c r="K33">
        <f>IF(OR(D33="",E33&lt;=0),0,IF(AND(('Charge mensuelle'!$B$4*12+6)&gt;D33,MOD(('Charge mensuelle'!$B$4*12+6)-D33,E33)=0),1,0))</f>
        <v/>
      </c>
      <c r="L33">
        <f>IF(OR(D33="",E33&lt;=0),0,IF(AND(('Charge mensuelle'!$B$4*12+7)&gt;D33,MOD(('Charge mensuelle'!$B$4*12+7)-D33,E33)=0),1,0))</f>
        <v/>
      </c>
      <c r="M33">
        <f>IF(OR(D33="",E33&lt;=0),0,IF(AND(('Charge mensuelle'!$B$4*12+8)&gt;D33,MOD(('Charge mensuelle'!$B$4*12+8)-D33,E33)=0),1,0))</f>
        <v/>
      </c>
      <c r="N33">
        <f>IF(OR(D33="",E33&lt;=0),0,IF(AND(('Charge mensuelle'!$B$4*12+9)&gt;D33,MOD(('Charge mensuelle'!$B$4*12+9)-D33,E33)=0),1,0))</f>
        <v/>
      </c>
      <c r="O33">
        <f>IF(OR(D33="",E33&lt;=0),0,IF(AND(('Charge mensuelle'!$B$4*12+10)&gt;D33,MOD(('Charge mensuelle'!$B$4*12+10)-D33,E33)=0),1,0))</f>
        <v/>
      </c>
      <c r="P33">
        <f>IF(OR(D33="",E33&lt;=0),0,IF(AND(('Charge mensuelle'!$B$4*12+11)&gt;D33,MOD(('Charge mensuelle'!$B$4*12+11)-D33,E33)=0),1,0))</f>
        <v/>
      </c>
      <c r="Q33">
        <f>IF(OR(D33="",E33&lt;=0),0,IF(AND(('Charge mensuelle'!$B$4*12+12)&gt;D33,MOD(('Charge mensuelle'!$B$4*12+12)-D33,E33)=0),1,0))</f>
        <v/>
      </c>
      <c r="R33">
        <f>F33*C33</f>
        <v/>
      </c>
      <c r="S33">
        <f>G33*C33</f>
        <v/>
      </c>
      <c r="T33">
        <f>H33*C33</f>
        <v/>
      </c>
      <c r="U33">
        <f>I33*C33</f>
        <v/>
      </c>
      <c r="V33">
        <f>J33*C33</f>
        <v/>
      </c>
      <c r="W33">
        <f>K33*C33</f>
        <v/>
      </c>
      <c r="X33">
        <f>L33*C33</f>
        <v/>
      </c>
      <c r="Y33">
        <f>M33*C33</f>
        <v/>
      </c>
      <c r="Z33">
        <f>N33*C33</f>
        <v/>
      </c>
      <c r="AA33">
        <f>O33*C33</f>
        <v/>
      </c>
      <c r="AB33">
        <f>P33*C33</f>
        <v/>
      </c>
      <c r="AC33">
        <f>Q33*C33</f>
        <v/>
      </c>
      <c r="AD33">
        <f>SUM(R33:AC33)</f>
        <v/>
      </c>
      <c r="AE33">
        <f>SUM(F33:Q33)</f>
        <v/>
      </c>
    </row>
    <row r="34">
      <c r="A34">
        <f>IF('Échéancier'!B34="","",'Échéancier'!B34)</f>
        <v/>
      </c>
      <c r="B34">
        <f>IF('Échéancier'!V34="","",'Échéancier'!V34)</f>
        <v/>
      </c>
      <c r="C34">
        <f>IF('Échéancier'!N34="",0,'Échéancier'!N34)</f>
        <v/>
      </c>
      <c r="D34">
        <f>IF('Échéancier'!Q34="","",YEAR('Échéancier'!O34)*12+MONTH('Échéancier'!O34))</f>
        <v/>
      </c>
      <c r="E34">
        <f>IF('Échéancier'!Q34="","",'Échéancier'!L34)</f>
        <v/>
      </c>
      <c r="F34">
        <f>IF(OR(D34="",E34&lt;=0),0,IF(AND(('Charge mensuelle'!$B$4*12+1)&gt;D34,MOD(('Charge mensuelle'!$B$4*12+1)-D34,E34)=0),1,0))</f>
        <v/>
      </c>
      <c r="G34">
        <f>IF(OR(D34="",E34&lt;=0),0,IF(AND(('Charge mensuelle'!$B$4*12+2)&gt;D34,MOD(('Charge mensuelle'!$B$4*12+2)-D34,E34)=0),1,0))</f>
        <v/>
      </c>
      <c r="H34">
        <f>IF(OR(D34="",E34&lt;=0),0,IF(AND(('Charge mensuelle'!$B$4*12+3)&gt;D34,MOD(('Charge mensuelle'!$B$4*12+3)-D34,E34)=0),1,0))</f>
        <v/>
      </c>
      <c r="I34">
        <f>IF(OR(D34="",E34&lt;=0),0,IF(AND(('Charge mensuelle'!$B$4*12+4)&gt;D34,MOD(('Charge mensuelle'!$B$4*12+4)-D34,E34)=0),1,0))</f>
        <v/>
      </c>
      <c r="J34">
        <f>IF(OR(D34="",E34&lt;=0),0,IF(AND(('Charge mensuelle'!$B$4*12+5)&gt;D34,MOD(('Charge mensuelle'!$B$4*12+5)-D34,E34)=0),1,0))</f>
        <v/>
      </c>
      <c r="K34">
        <f>IF(OR(D34="",E34&lt;=0),0,IF(AND(('Charge mensuelle'!$B$4*12+6)&gt;D34,MOD(('Charge mensuelle'!$B$4*12+6)-D34,E34)=0),1,0))</f>
        <v/>
      </c>
      <c r="L34">
        <f>IF(OR(D34="",E34&lt;=0),0,IF(AND(('Charge mensuelle'!$B$4*12+7)&gt;D34,MOD(('Charge mensuelle'!$B$4*12+7)-D34,E34)=0),1,0))</f>
        <v/>
      </c>
      <c r="M34">
        <f>IF(OR(D34="",E34&lt;=0),0,IF(AND(('Charge mensuelle'!$B$4*12+8)&gt;D34,MOD(('Charge mensuelle'!$B$4*12+8)-D34,E34)=0),1,0))</f>
        <v/>
      </c>
      <c r="N34">
        <f>IF(OR(D34="",E34&lt;=0),0,IF(AND(('Charge mensuelle'!$B$4*12+9)&gt;D34,MOD(('Charge mensuelle'!$B$4*12+9)-D34,E34)=0),1,0))</f>
        <v/>
      </c>
      <c r="O34">
        <f>IF(OR(D34="",E34&lt;=0),0,IF(AND(('Charge mensuelle'!$B$4*12+10)&gt;D34,MOD(('Charge mensuelle'!$B$4*12+10)-D34,E34)=0),1,0))</f>
        <v/>
      </c>
      <c r="P34">
        <f>IF(OR(D34="",E34&lt;=0),0,IF(AND(('Charge mensuelle'!$B$4*12+11)&gt;D34,MOD(('Charge mensuelle'!$B$4*12+11)-D34,E34)=0),1,0))</f>
        <v/>
      </c>
      <c r="Q34">
        <f>IF(OR(D34="",E34&lt;=0),0,IF(AND(('Charge mensuelle'!$B$4*12+12)&gt;D34,MOD(('Charge mensuelle'!$B$4*12+12)-D34,E34)=0),1,0))</f>
        <v/>
      </c>
      <c r="R34">
        <f>F34*C34</f>
        <v/>
      </c>
      <c r="S34">
        <f>G34*C34</f>
        <v/>
      </c>
      <c r="T34">
        <f>H34*C34</f>
        <v/>
      </c>
      <c r="U34">
        <f>I34*C34</f>
        <v/>
      </c>
      <c r="V34">
        <f>J34*C34</f>
        <v/>
      </c>
      <c r="W34">
        <f>K34*C34</f>
        <v/>
      </c>
      <c r="X34">
        <f>L34*C34</f>
        <v/>
      </c>
      <c r="Y34">
        <f>M34*C34</f>
        <v/>
      </c>
      <c r="Z34">
        <f>N34*C34</f>
        <v/>
      </c>
      <c r="AA34">
        <f>O34*C34</f>
        <v/>
      </c>
      <c r="AB34">
        <f>P34*C34</f>
        <v/>
      </c>
      <c r="AC34">
        <f>Q34*C34</f>
        <v/>
      </c>
      <c r="AD34">
        <f>SUM(R34:AC34)</f>
        <v/>
      </c>
      <c r="AE34">
        <f>SUM(F34:Q34)</f>
        <v/>
      </c>
    </row>
    <row r="35">
      <c r="A35">
        <f>IF('Échéancier'!B35="","",'Échéancier'!B35)</f>
        <v/>
      </c>
      <c r="B35">
        <f>IF('Échéancier'!V35="","",'Échéancier'!V35)</f>
        <v/>
      </c>
      <c r="C35">
        <f>IF('Échéancier'!N35="",0,'Échéancier'!N35)</f>
        <v/>
      </c>
      <c r="D35">
        <f>IF('Échéancier'!Q35="","",YEAR('Échéancier'!O35)*12+MONTH('Échéancier'!O35))</f>
        <v/>
      </c>
      <c r="E35">
        <f>IF('Échéancier'!Q35="","",'Échéancier'!L35)</f>
        <v/>
      </c>
      <c r="F35">
        <f>IF(OR(D35="",E35&lt;=0),0,IF(AND(('Charge mensuelle'!$B$4*12+1)&gt;D35,MOD(('Charge mensuelle'!$B$4*12+1)-D35,E35)=0),1,0))</f>
        <v/>
      </c>
      <c r="G35">
        <f>IF(OR(D35="",E35&lt;=0),0,IF(AND(('Charge mensuelle'!$B$4*12+2)&gt;D35,MOD(('Charge mensuelle'!$B$4*12+2)-D35,E35)=0),1,0))</f>
        <v/>
      </c>
      <c r="H35">
        <f>IF(OR(D35="",E35&lt;=0),0,IF(AND(('Charge mensuelle'!$B$4*12+3)&gt;D35,MOD(('Charge mensuelle'!$B$4*12+3)-D35,E35)=0),1,0))</f>
        <v/>
      </c>
      <c r="I35">
        <f>IF(OR(D35="",E35&lt;=0),0,IF(AND(('Charge mensuelle'!$B$4*12+4)&gt;D35,MOD(('Charge mensuelle'!$B$4*12+4)-D35,E35)=0),1,0))</f>
        <v/>
      </c>
      <c r="J35">
        <f>IF(OR(D35="",E35&lt;=0),0,IF(AND(('Charge mensuelle'!$B$4*12+5)&gt;D35,MOD(('Charge mensuelle'!$B$4*12+5)-D35,E35)=0),1,0))</f>
        <v/>
      </c>
      <c r="K35">
        <f>IF(OR(D35="",E35&lt;=0),0,IF(AND(('Charge mensuelle'!$B$4*12+6)&gt;D35,MOD(('Charge mensuelle'!$B$4*12+6)-D35,E35)=0),1,0))</f>
        <v/>
      </c>
      <c r="L35">
        <f>IF(OR(D35="",E35&lt;=0),0,IF(AND(('Charge mensuelle'!$B$4*12+7)&gt;D35,MOD(('Charge mensuelle'!$B$4*12+7)-D35,E35)=0),1,0))</f>
        <v/>
      </c>
      <c r="M35">
        <f>IF(OR(D35="",E35&lt;=0),0,IF(AND(('Charge mensuelle'!$B$4*12+8)&gt;D35,MOD(('Charge mensuelle'!$B$4*12+8)-D35,E35)=0),1,0))</f>
        <v/>
      </c>
      <c r="N35">
        <f>IF(OR(D35="",E35&lt;=0),0,IF(AND(('Charge mensuelle'!$B$4*12+9)&gt;D35,MOD(('Charge mensuelle'!$B$4*12+9)-D35,E35)=0),1,0))</f>
        <v/>
      </c>
      <c r="O35">
        <f>IF(OR(D35="",E35&lt;=0),0,IF(AND(('Charge mensuelle'!$B$4*12+10)&gt;D35,MOD(('Charge mensuelle'!$B$4*12+10)-D35,E35)=0),1,0))</f>
        <v/>
      </c>
      <c r="P35">
        <f>IF(OR(D35="",E35&lt;=0),0,IF(AND(('Charge mensuelle'!$B$4*12+11)&gt;D35,MOD(('Charge mensuelle'!$B$4*12+11)-D35,E35)=0),1,0))</f>
        <v/>
      </c>
      <c r="Q35">
        <f>IF(OR(D35="",E35&lt;=0),0,IF(AND(('Charge mensuelle'!$B$4*12+12)&gt;D35,MOD(('Charge mensuelle'!$B$4*12+12)-D35,E35)=0),1,0))</f>
        <v/>
      </c>
      <c r="R35">
        <f>F35*C35</f>
        <v/>
      </c>
      <c r="S35">
        <f>G35*C35</f>
        <v/>
      </c>
      <c r="T35">
        <f>H35*C35</f>
        <v/>
      </c>
      <c r="U35">
        <f>I35*C35</f>
        <v/>
      </c>
      <c r="V35">
        <f>J35*C35</f>
        <v/>
      </c>
      <c r="W35">
        <f>K35*C35</f>
        <v/>
      </c>
      <c r="X35">
        <f>L35*C35</f>
        <v/>
      </c>
      <c r="Y35">
        <f>M35*C35</f>
        <v/>
      </c>
      <c r="Z35">
        <f>N35*C35</f>
        <v/>
      </c>
      <c r="AA35">
        <f>O35*C35</f>
        <v/>
      </c>
      <c r="AB35">
        <f>P35*C35</f>
        <v/>
      </c>
      <c r="AC35">
        <f>Q35*C35</f>
        <v/>
      </c>
      <c r="AD35">
        <f>SUM(R35:AC35)</f>
        <v/>
      </c>
      <c r="AE35">
        <f>SUM(F35:Q35)</f>
        <v/>
      </c>
    </row>
    <row r="36">
      <c r="A36">
        <f>IF('Échéancier'!B36="","",'Échéancier'!B36)</f>
        <v/>
      </c>
      <c r="B36">
        <f>IF('Échéancier'!V36="","",'Échéancier'!V36)</f>
        <v/>
      </c>
      <c r="C36">
        <f>IF('Échéancier'!N36="",0,'Échéancier'!N36)</f>
        <v/>
      </c>
      <c r="D36">
        <f>IF('Échéancier'!Q36="","",YEAR('Échéancier'!O36)*12+MONTH('Échéancier'!O36))</f>
        <v/>
      </c>
      <c r="E36">
        <f>IF('Échéancier'!Q36="","",'Échéancier'!L36)</f>
        <v/>
      </c>
      <c r="F36">
        <f>IF(OR(D36="",E36&lt;=0),0,IF(AND(('Charge mensuelle'!$B$4*12+1)&gt;D36,MOD(('Charge mensuelle'!$B$4*12+1)-D36,E36)=0),1,0))</f>
        <v/>
      </c>
      <c r="G36">
        <f>IF(OR(D36="",E36&lt;=0),0,IF(AND(('Charge mensuelle'!$B$4*12+2)&gt;D36,MOD(('Charge mensuelle'!$B$4*12+2)-D36,E36)=0),1,0))</f>
        <v/>
      </c>
      <c r="H36">
        <f>IF(OR(D36="",E36&lt;=0),0,IF(AND(('Charge mensuelle'!$B$4*12+3)&gt;D36,MOD(('Charge mensuelle'!$B$4*12+3)-D36,E36)=0),1,0))</f>
        <v/>
      </c>
      <c r="I36">
        <f>IF(OR(D36="",E36&lt;=0),0,IF(AND(('Charge mensuelle'!$B$4*12+4)&gt;D36,MOD(('Charge mensuelle'!$B$4*12+4)-D36,E36)=0),1,0))</f>
        <v/>
      </c>
      <c r="J36">
        <f>IF(OR(D36="",E36&lt;=0),0,IF(AND(('Charge mensuelle'!$B$4*12+5)&gt;D36,MOD(('Charge mensuelle'!$B$4*12+5)-D36,E36)=0),1,0))</f>
        <v/>
      </c>
      <c r="K36">
        <f>IF(OR(D36="",E36&lt;=0),0,IF(AND(('Charge mensuelle'!$B$4*12+6)&gt;D36,MOD(('Charge mensuelle'!$B$4*12+6)-D36,E36)=0),1,0))</f>
        <v/>
      </c>
      <c r="L36">
        <f>IF(OR(D36="",E36&lt;=0),0,IF(AND(('Charge mensuelle'!$B$4*12+7)&gt;D36,MOD(('Charge mensuelle'!$B$4*12+7)-D36,E36)=0),1,0))</f>
        <v/>
      </c>
      <c r="M36">
        <f>IF(OR(D36="",E36&lt;=0),0,IF(AND(('Charge mensuelle'!$B$4*12+8)&gt;D36,MOD(('Charge mensuelle'!$B$4*12+8)-D36,E36)=0),1,0))</f>
        <v/>
      </c>
      <c r="N36">
        <f>IF(OR(D36="",E36&lt;=0),0,IF(AND(('Charge mensuelle'!$B$4*12+9)&gt;D36,MOD(('Charge mensuelle'!$B$4*12+9)-D36,E36)=0),1,0))</f>
        <v/>
      </c>
      <c r="O36">
        <f>IF(OR(D36="",E36&lt;=0),0,IF(AND(('Charge mensuelle'!$B$4*12+10)&gt;D36,MOD(('Charge mensuelle'!$B$4*12+10)-D36,E36)=0),1,0))</f>
        <v/>
      </c>
      <c r="P36">
        <f>IF(OR(D36="",E36&lt;=0),0,IF(AND(('Charge mensuelle'!$B$4*12+11)&gt;D36,MOD(('Charge mensuelle'!$B$4*12+11)-D36,E36)=0),1,0))</f>
        <v/>
      </c>
      <c r="Q36">
        <f>IF(OR(D36="",E36&lt;=0),0,IF(AND(('Charge mensuelle'!$B$4*12+12)&gt;D36,MOD(('Charge mensuelle'!$B$4*12+12)-D36,E36)=0),1,0))</f>
        <v/>
      </c>
      <c r="R36">
        <f>F36*C36</f>
        <v/>
      </c>
      <c r="S36">
        <f>G36*C36</f>
        <v/>
      </c>
      <c r="T36">
        <f>H36*C36</f>
        <v/>
      </c>
      <c r="U36">
        <f>I36*C36</f>
        <v/>
      </c>
      <c r="V36">
        <f>J36*C36</f>
        <v/>
      </c>
      <c r="W36">
        <f>K36*C36</f>
        <v/>
      </c>
      <c r="X36">
        <f>L36*C36</f>
        <v/>
      </c>
      <c r="Y36">
        <f>M36*C36</f>
        <v/>
      </c>
      <c r="Z36">
        <f>N36*C36</f>
        <v/>
      </c>
      <c r="AA36">
        <f>O36*C36</f>
        <v/>
      </c>
      <c r="AB36">
        <f>P36*C36</f>
        <v/>
      </c>
      <c r="AC36">
        <f>Q36*C36</f>
        <v/>
      </c>
      <c r="AD36">
        <f>SUM(R36:AC36)</f>
        <v/>
      </c>
      <c r="AE36">
        <f>SUM(F36:Q36)</f>
        <v/>
      </c>
    </row>
    <row r="37">
      <c r="A37">
        <f>IF('Échéancier'!B37="","",'Échéancier'!B37)</f>
        <v/>
      </c>
      <c r="B37">
        <f>IF('Échéancier'!V37="","",'Échéancier'!V37)</f>
        <v/>
      </c>
      <c r="C37">
        <f>IF('Échéancier'!N37="",0,'Échéancier'!N37)</f>
        <v/>
      </c>
      <c r="D37">
        <f>IF('Échéancier'!Q37="","",YEAR('Échéancier'!O37)*12+MONTH('Échéancier'!O37))</f>
        <v/>
      </c>
      <c r="E37">
        <f>IF('Échéancier'!Q37="","",'Échéancier'!L37)</f>
        <v/>
      </c>
      <c r="F37">
        <f>IF(OR(D37="",E37&lt;=0),0,IF(AND(('Charge mensuelle'!$B$4*12+1)&gt;D37,MOD(('Charge mensuelle'!$B$4*12+1)-D37,E37)=0),1,0))</f>
        <v/>
      </c>
      <c r="G37">
        <f>IF(OR(D37="",E37&lt;=0),0,IF(AND(('Charge mensuelle'!$B$4*12+2)&gt;D37,MOD(('Charge mensuelle'!$B$4*12+2)-D37,E37)=0),1,0))</f>
        <v/>
      </c>
      <c r="H37">
        <f>IF(OR(D37="",E37&lt;=0),0,IF(AND(('Charge mensuelle'!$B$4*12+3)&gt;D37,MOD(('Charge mensuelle'!$B$4*12+3)-D37,E37)=0),1,0))</f>
        <v/>
      </c>
      <c r="I37">
        <f>IF(OR(D37="",E37&lt;=0),0,IF(AND(('Charge mensuelle'!$B$4*12+4)&gt;D37,MOD(('Charge mensuelle'!$B$4*12+4)-D37,E37)=0),1,0))</f>
        <v/>
      </c>
      <c r="J37">
        <f>IF(OR(D37="",E37&lt;=0),0,IF(AND(('Charge mensuelle'!$B$4*12+5)&gt;D37,MOD(('Charge mensuelle'!$B$4*12+5)-D37,E37)=0),1,0))</f>
        <v/>
      </c>
      <c r="K37">
        <f>IF(OR(D37="",E37&lt;=0),0,IF(AND(('Charge mensuelle'!$B$4*12+6)&gt;D37,MOD(('Charge mensuelle'!$B$4*12+6)-D37,E37)=0),1,0))</f>
        <v/>
      </c>
      <c r="L37">
        <f>IF(OR(D37="",E37&lt;=0),0,IF(AND(('Charge mensuelle'!$B$4*12+7)&gt;D37,MOD(('Charge mensuelle'!$B$4*12+7)-D37,E37)=0),1,0))</f>
        <v/>
      </c>
      <c r="M37">
        <f>IF(OR(D37="",E37&lt;=0),0,IF(AND(('Charge mensuelle'!$B$4*12+8)&gt;D37,MOD(('Charge mensuelle'!$B$4*12+8)-D37,E37)=0),1,0))</f>
        <v/>
      </c>
      <c r="N37">
        <f>IF(OR(D37="",E37&lt;=0),0,IF(AND(('Charge mensuelle'!$B$4*12+9)&gt;D37,MOD(('Charge mensuelle'!$B$4*12+9)-D37,E37)=0),1,0))</f>
        <v/>
      </c>
      <c r="O37">
        <f>IF(OR(D37="",E37&lt;=0),0,IF(AND(('Charge mensuelle'!$B$4*12+10)&gt;D37,MOD(('Charge mensuelle'!$B$4*12+10)-D37,E37)=0),1,0))</f>
        <v/>
      </c>
      <c r="P37">
        <f>IF(OR(D37="",E37&lt;=0),0,IF(AND(('Charge mensuelle'!$B$4*12+11)&gt;D37,MOD(('Charge mensuelle'!$B$4*12+11)-D37,E37)=0),1,0))</f>
        <v/>
      </c>
      <c r="Q37">
        <f>IF(OR(D37="",E37&lt;=0),0,IF(AND(('Charge mensuelle'!$B$4*12+12)&gt;D37,MOD(('Charge mensuelle'!$B$4*12+12)-D37,E37)=0),1,0))</f>
        <v/>
      </c>
      <c r="R37">
        <f>F37*C37</f>
        <v/>
      </c>
      <c r="S37">
        <f>G37*C37</f>
        <v/>
      </c>
      <c r="T37">
        <f>H37*C37</f>
        <v/>
      </c>
      <c r="U37">
        <f>I37*C37</f>
        <v/>
      </c>
      <c r="V37">
        <f>J37*C37</f>
        <v/>
      </c>
      <c r="W37">
        <f>K37*C37</f>
        <v/>
      </c>
      <c r="X37">
        <f>L37*C37</f>
        <v/>
      </c>
      <c r="Y37">
        <f>M37*C37</f>
        <v/>
      </c>
      <c r="Z37">
        <f>N37*C37</f>
        <v/>
      </c>
      <c r="AA37">
        <f>O37*C37</f>
        <v/>
      </c>
      <c r="AB37">
        <f>P37*C37</f>
        <v/>
      </c>
      <c r="AC37">
        <f>Q37*C37</f>
        <v/>
      </c>
      <c r="AD37">
        <f>SUM(R37:AC37)</f>
        <v/>
      </c>
      <c r="AE37">
        <f>SUM(F37:Q37)</f>
        <v/>
      </c>
    </row>
    <row r="38">
      <c r="A38">
        <f>IF('Échéancier'!B38="","",'Échéancier'!B38)</f>
        <v/>
      </c>
      <c r="B38">
        <f>IF('Échéancier'!V38="","",'Échéancier'!V38)</f>
        <v/>
      </c>
      <c r="C38">
        <f>IF('Échéancier'!N38="",0,'Échéancier'!N38)</f>
        <v/>
      </c>
      <c r="D38">
        <f>IF('Échéancier'!Q38="","",YEAR('Échéancier'!O38)*12+MONTH('Échéancier'!O38))</f>
        <v/>
      </c>
      <c r="E38">
        <f>IF('Échéancier'!Q38="","",'Échéancier'!L38)</f>
        <v/>
      </c>
      <c r="F38">
        <f>IF(OR(D38="",E38&lt;=0),0,IF(AND(('Charge mensuelle'!$B$4*12+1)&gt;D38,MOD(('Charge mensuelle'!$B$4*12+1)-D38,E38)=0),1,0))</f>
        <v/>
      </c>
      <c r="G38">
        <f>IF(OR(D38="",E38&lt;=0),0,IF(AND(('Charge mensuelle'!$B$4*12+2)&gt;D38,MOD(('Charge mensuelle'!$B$4*12+2)-D38,E38)=0),1,0))</f>
        <v/>
      </c>
      <c r="H38">
        <f>IF(OR(D38="",E38&lt;=0),0,IF(AND(('Charge mensuelle'!$B$4*12+3)&gt;D38,MOD(('Charge mensuelle'!$B$4*12+3)-D38,E38)=0),1,0))</f>
        <v/>
      </c>
      <c r="I38">
        <f>IF(OR(D38="",E38&lt;=0),0,IF(AND(('Charge mensuelle'!$B$4*12+4)&gt;D38,MOD(('Charge mensuelle'!$B$4*12+4)-D38,E38)=0),1,0))</f>
        <v/>
      </c>
      <c r="J38">
        <f>IF(OR(D38="",E38&lt;=0),0,IF(AND(('Charge mensuelle'!$B$4*12+5)&gt;D38,MOD(('Charge mensuelle'!$B$4*12+5)-D38,E38)=0),1,0))</f>
        <v/>
      </c>
      <c r="K38">
        <f>IF(OR(D38="",E38&lt;=0),0,IF(AND(('Charge mensuelle'!$B$4*12+6)&gt;D38,MOD(('Charge mensuelle'!$B$4*12+6)-D38,E38)=0),1,0))</f>
        <v/>
      </c>
      <c r="L38">
        <f>IF(OR(D38="",E38&lt;=0),0,IF(AND(('Charge mensuelle'!$B$4*12+7)&gt;D38,MOD(('Charge mensuelle'!$B$4*12+7)-D38,E38)=0),1,0))</f>
        <v/>
      </c>
      <c r="M38">
        <f>IF(OR(D38="",E38&lt;=0),0,IF(AND(('Charge mensuelle'!$B$4*12+8)&gt;D38,MOD(('Charge mensuelle'!$B$4*12+8)-D38,E38)=0),1,0))</f>
        <v/>
      </c>
      <c r="N38">
        <f>IF(OR(D38="",E38&lt;=0),0,IF(AND(('Charge mensuelle'!$B$4*12+9)&gt;D38,MOD(('Charge mensuelle'!$B$4*12+9)-D38,E38)=0),1,0))</f>
        <v/>
      </c>
      <c r="O38">
        <f>IF(OR(D38="",E38&lt;=0),0,IF(AND(('Charge mensuelle'!$B$4*12+10)&gt;D38,MOD(('Charge mensuelle'!$B$4*12+10)-D38,E38)=0),1,0))</f>
        <v/>
      </c>
      <c r="P38">
        <f>IF(OR(D38="",E38&lt;=0),0,IF(AND(('Charge mensuelle'!$B$4*12+11)&gt;D38,MOD(('Charge mensuelle'!$B$4*12+11)-D38,E38)=0),1,0))</f>
        <v/>
      </c>
      <c r="Q38">
        <f>IF(OR(D38="",E38&lt;=0),0,IF(AND(('Charge mensuelle'!$B$4*12+12)&gt;D38,MOD(('Charge mensuelle'!$B$4*12+12)-D38,E38)=0),1,0))</f>
        <v/>
      </c>
      <c r="R38">
        <f>F38*C38</f>
        <v/>
      </c>
      <c r="S38">
        <f>G38*C38</f>
        <v/>
      </c>
      <c r="T38">
        <f>H38*C38</f>
        <v/>
      </c>
      <c r="U38">
        <f>I38*C38</f>
        <v/>
      </c>
      <c r="V38">
        <f>J38*C38</f>
        <v/>
      </c>
      <c r="W38">
        <f>K38*C38</f>
        <v/>
      </c>
      <c r="X38">
        <f>L38*C38</f>
        <v/>
      </c>
      <c r="Y38">
        <f>M38*C38</f>
        <v/>
      </c>
      <c r="Z38">
        <f>N38*C38</f>
        <v/>
      </c>
      <c r="AA38">
        <f>O38*C38</f>
        <v/>
      </c>
      <c r="AB38">
        <f>P38*C38</f>
        <v/>
      </c>
      <c r="AC38">
        <f>Q38*C38</f>
        <v/>
      </c>
      <c r="AD38">
        <f>SUM(R38:AC38)</f>
        <v/>
      </c>
      <c r="AE38">
        <f>SUM(F38:Q38)</f>
        <v/>
      </c>
    </row>
    <row r="39">
      <c r="A39">
        <f>IF('Échéancier'!B39="","",'Échéancier'!B39)</f>
        <v/>
      </c>
      <c r="B39">
        <f>IF('Échéancier'!V39="","",'Échéancier'!V39)</f>
        <v/>
      </c>
      <c r="C39">
        <f>IF('Échéancier'!N39="",0,'Échéancier'!N39)</f>
        <v/>
      </c>
      <c r="D39">
        <f>IF('Échéancier'!Q39="","",YEAR('Échéancier'!O39)*12+MONTH('Échéancier'!O39))</f>
        <v/>
      </c>
      <c r="E39">
        <f>IF('Échéancier'!Q39="","",'Échéancier'!L39)</f>
        <v/>
      </c>
      <c r="F39">
        <f>IF(OR(D39="",E39&lt;=0),0,IF(AND(('Charge mensuelle'!$B$4*12+1)&gt;D39,MOD(('Charge mensuelle'!$B$4*12+1)-D39,E39)=0),1,0))</f>
        <v/>
      </c>
      <c r="G39">
        <f>IF(OR(D39="",E39&lt;=0),0,IF(AND(('Charge mensuelle'!$B$4*12+2)&gt;D39,MOD(('Charge mensuelle'!$B$4*12+2)-D39,E39)=0),1,0))</f>
        <v/>
      </c>
      <c r="H39">
        <f>IF(OR(D39="",E39&lt;=0),0,IF(AND(('Charge mensuelle'!$B$4*12+3)&gt;D39,MOD(('Charge mensuelle'!$B$4*12+3)-D39,E39)=0),1,0))</f>
        <v/>
      </c>
      <c r="I39">
        <f>IF(OR(D39="",E39&lt;=0),0,IF(AND(('Charge mensuelle'!$B$4*12+4)&gt;D39,MOD(('Charge mensuelle'!$B$4*12+4)-D39,E39)=0),1,0))</f>
        <v/>
      </c>
      <c r="J39">
        <f>IF(OR(D39="",E39&lt;=0),0,IF(AND(('Charge mensuelle'!$B$4*12+5)&gt;D39,MOD(('Charge mensuelle'!$B$4*12+5)-D39,E39)=0),1,0))</f>
        <v/>
      </c>
      <c r="K39">
        <f>IF(OR(D39="",E39&lt;=0),0,IF(AND(('Charge mensuelle'!$B$4*12+6)&gt;D39,MOD(('Charge mensuelle'!$B$4*12+6)-D39,E39)=0),1,0))</f>
        <v/>
      </c>
      <c r="L39">
        <f>IF(OR(D39="",E39&lt;=0),0,IF(AND(('Charge mensuelle'!$B$4*12+7)&gt;D39,MOD(('Charge mensuelle'!$B$4*12+7)-D39,E39)=0),1,0))</f>
        <v/>
      </c>
      <c r="M39">
        <f>IF(OR(D39="",E39&lt;=0),0,IF(AND(('Charge mensuelle'!$B$4*12+8)&gt;D39,MOD(('Charge mensuelle'!$B$4*12+8)-D39,E39)=0),1,0))</f>
        <v/>
      </c>
      <c r="N39">
        <f>IF(OR(D39="",E39&lt;=0),0,IF(AND(('Charge mensuelle'!$B$4*12+9)&gt;D39,MOD(('Charge mensuelle'!$B$4*12+9)-D39,E39)=0),1,0))</f>
        <v/>
      </c>
      <c r="O39">
        <f>IF(OR(D39="",E39&lt;=0),0,IF(AND(('Charge mensuelle'!$B$4*12+10)&gt;D39,MOD(('Charge mensuelle'!$B$4*12+10)-D39,E39)=0),1,0))</f>
        <v/>
      </c>
      <c r="P39">
        <f>IF(OR(D39="",E39&lt;=0),0,IF(AND(('Charge mensuelle'!$B$4*12+11)&gt;D39,MOD(('Charge mensuelle'!$B$4*12+11)-D39,E39)=0),1,0))</f>
        <v/>
      </c>
      <c r="Q39">
        <f>IF(OR(D39="",E39&lt;=0),0,IF(AND(('Charge mensuelle'!$B$4*12+12)&gt;D39,MOD(('Charge mensuelle'!$B$4*12+12)-D39,E39)=0),1,0))</f>
        <v/>
      </c>
      <c r="R39">
        <f>F39*C39</f>
        <v/>
      </c>
      <c r="S39">
        <f>G39*C39</f>
        <v/>
      </c>
      <c r="T39">
        <f>H39*C39</f>
        <v/>
      </c>
      <c r="U39">
        <f>I39*C39</f>
        <v/>
      </c>
      <c r="V39">
        <f>J39*C39</f>
        <v/>
      </c>
      <c r="W39">
        <f>K39*C39</f>
        <v/>
      </c>
      <c r="X39">
        <f>L39*C39</f>
        <v/>
      </c>
      <c r="Y39">
        <f>M39*C39</f>
        <v/>
      </c>
      <c r="Z39">
        <f>N39*C39</f>
        <v/>
      </c>
      <c r="AA39">
        <f>O39*C39</f>
        <v/>
      </c>
      <c r="AB39">
        <f>P39*C39</f>
        <v/>
      </c>
      <c r="AC39">
        <f>Q39*C39</f>
        <v/>
      </c>
      <c r="AD39">
        <f>SUM(R39:AC39)</f>
        <v/>
      </c>
      <c r="AE39">
        <f>SUM(F39:Q39)</f>
        <v/>
      </c>
    </row>
    <row r="40">
      <c r="A40">
        <f>IF('Échéancier'!B40="","",'Échéancier'!B40)</f>
        <v/>
      </c>
      <c r="B40">
        <f>IF('Échéancier'!V40="","",'Échéancier'!V40)</f>
        <v/>
      </c>
      <c r="C40">
        <f>IF('Échéancier'!N40="",0,'Échéancier'!N40)</f>
        <v/>
      </c>
      <c r="D40">
        <f>IF('Échéancier'!Q40="","",YEAR('Échéancier'!O40)*12+MONTH('Échéancier'!O40))</f>
        <v/>
      </c>
      <c r="E40">
        <f>IF('Échéancier'!Q40="","",'Échéancier'!L40)</f>
        <v/>
      </c>
      <c r="F40">
        <f>IF(OR(D40="",E40&lt;=0),0,IF(AND(('Charge mensuelle'!$B$4*12+1)&gt;D40,MOD(('Charge mensuelle'!$B$4*12+1)-D40,E40)=0),1,0))</f>
        <v/>
      </c>
      <c r="G40">
        <f>IF(OR(D40="",E40&lt;=0),0,IF(AND(('Charge mensuelle'!$B$4*12+2)&gt;D40,MOD(('Charge mensuelle'!$B$4*12+2)-D40,E40)=0),1,0))</f>
        <v/>
      </c>
      <c r="H40">
        <f>IF(OR(D40="",E40&lt;=0),0,IF(AND(('Charge mensuelle'!$B$4*12+3)&gt;D40,MOD(('Charge mensuelle'!$B$4*12+3)-D40,E40)=0),1,0))</f>
        <v/>
      </c>
      <c r="I40">
        <f>IF(OR(D40="",E40&lt;=0),0,IF(AND(('Charge mensuelle'!$B$4*12+4)&gt;D40,MOD(('Charge mensuelle'!$B$4*12+4)-D40,E40)=0),1,0))</f>
        <v/>
      </c>
      <c r="J40">
        <f>IF(OR(D40="",E40&lt;=0),0,IF(AND(('Charge mensuelle'!$B$4*12+5)&gt;D40,MOD(('Charge mensuelle'!$B$4*12+5)-D40,E40)=0),1,0))</f>
        <v/>
      </c>
      <c r="K40">
        <f>IF(OR(D40="",E40&lt;=0),0,IF(AND(('Charge mensuelle'!$B$4*12+6)&gt;D40,MOD(('Charge mensuelle'!$B$4*12+6)-D40,E40)=0),1,0))</f>
        <v/>
      </c>
      <c r="L40">
        <f>IF(OR(D40="",E40&lt;=0),0,IF(AND(('Charge mensuelle'!$B$4*12+7)&gt;D40,MOD(('Charge mensuelle'!$B$4*12+7)-D40,E40)=0),1,0))</f>
        <v/>
      </c>
      <c r="M40">
        <f>IF(OR(D40="",E40&lt;=0),0,IF(AND(('Charge mensuelle'!$B$4*12+8)&gt;D40,MOD(('Charge mensuelle'!$B$4*12+8)-D40,E40)=0),1,0))</f>
        <v/>
      </c>
      <c r="N40">
        <f>IF(OR(D40="",E40&lt;=0),0,IF(AND(('Charge mensuelle'!$B$4*12+9)&gt;D40,MOD(('Charge mensuelle'!$B$4*12+9)-D40,E40)=0),1,0))</f>
        <v/>
      </c>
      <c r="O40">
        <f>IF(OR(D40="",E40&lt;=0),0,IF(AND(('Charge mensuelle'!$B$4*12+10)&gt;D40,MOD(('Charge mensuelle'!$B$4*12+10)-D40,E40)=0),1,0))</f>
        <v/>
      </c>
      <c r="P40">
        <f>IF(OR(D40="",E40&lt;=0),0,IF(AND(('Charge mensuelle'!$B$4*12+11)&gt;D40,MOD(('Charge mensuelle'!$B$4*12+11)-D40,E40)=0),1,0))</f>
        <v/>
      </c>
      <c r="Q40">
        <f>IF(OR(D40="",E40&lt;=0),0,IF(AND(('Charge mensuelle'!$B$4*12+12)&gt;D40,MOD(('Charge mensuelle'!$B$4*12+12)-D40,E40)=0),1,0))</f>
        <v/>
      </c>
      <c r="R40">
        <f>F40*C40</f>
        <v/>
      </c>
      <c r="S40">
        <f>G40*C40</f>
        <v/>
      </c>
      <c r="T40">
        <f>H40*C40</f>
        <v/>
      </c>
      <c r="U40">
        <f>I40*C40</f>
        <v/>
      </c>
      <c r="V40">
        <f>J40*C40</f>
        <v/>
      </c>
      <c r="W40">
        <f>K40*C40</f>
        <v/>
      </c>
      <c r="X40">
        <f>L40*C40</f>
        <v/>
      </c>
      <c r="Y40">
        <f>M40*C40</f>
        <v/>
      </c>
      <c r="Z40">
        <f>N40*C40</f>
        <v/>
      </c>
      <c r="AA40">
        <f>O40*C40</f>
        <v/>
      </c>
      <c r="AB40">
        <f>P40*C40</f>
        <v/>
      </c>
      <c r="AC40">
        <f>Q40*C40</f>
        <v/>
      </c>
      <c r="AD40">
        <f>SUM(R40:AC40)</f>
        <v/>
      </c>
      <c r="AE40">
        <f>SUM(F40:Q40)</f>
        <v/>
      </c>
    </row>
    <row r="41">
      <c r="A41">
        <f>IF('Échéancier'!B41="","",'Échéancier'!B41)</f>
        <v/>
      </c>
      <c r="B41">
        <f>IF('Échéancier'!V41="","",'Échéancier'!V41)</f>
        <v/>
      </c>
      <c r="C41">
        <f>IF('Échéancier'!N41="",0,'Échéancier'!N41)</f>
        <v/>
      </c>
      <c r="D41">
        <f>IF('Échéancier'!Q41="","",YEAR('Échéancier'!O41)*12+MONTH('Échéancier'!O41))</f>
        <v/>
      </c>
      <c r="E41">
        <f>IF('Échéancier'!Q41="","",'Échéancier'!L41)</f>
        <v/>
      </c>
      <c r="F41">
        <f>IF(OR(D41="",E41&lt;=0),0,IF(AND(('Charge mensuelle'!$B$4*12+1)&gt;D41,MOD(('Charge mensuelle'!$B$4*12+1)-D41,E41)=0),1,0))</f>
        <v/>
      </c>
      <c r="G41">
        <f>IF(OR(D41="",E41&lt;=0),0,IF(AND(('Charge mensuelle'!$B$4*12+2)&gt;D41,MOD(('Charge mensuelle'!$B$4*12+2)-D41,E41)=0),1,0))</f>
        <v/>
      </c>
      <c r="H41">
        <f>IF(OR(D41="",E41&lt;=0),0,IF(AND(('Charge mensuelle'!$B$4*12+3)&gt;D41,MOD(('Charge mensuelle'!$B$4*12+3)-D41,E41)=0),1,0))</f>
        <v/>
      </c>
      <c r="I41">
        <f>IF(OR(D41="",E41&lt;=0),0,IF(AND(('Charge mensuelle'!$B$4*12+4)&gt;D41,MOD(('Charge mensuelle'!$B$4*12+4)-D41,E41)=0),1,0))</f>
        <v/>
      </c>
      <c r="J41">
        <f>IF(OR(D41="",E41&lt;=0),0,IF(AND(('Charge mensuelle'!$B$4*12+5)&gt;D41,MOD(('Charge mensuelle'!$B$4*12+5)-D41,E41)=0),1,0))</f>
        <v/>
      </c>
      <c r="K41">
        <f>IF(OR(D41="",E41&lt;=0),0,IF(AND(('Charge mensuelle'!$B$4*12+6)&gt;D41,MOD(('Charge mensuelle'!$B$4*12+6)-D41,E41)=0),1,0))</f>
        <v/>
      </c>
      <c r="L41">
        <f>IF(OR(D41="",E41&lt;=0),0,IF(AND(('Charge mensuelle'!$B$4*12+7)&gt;D41,MOD(('Charge mensuelle'!$B$4*12+7)-D41,E41)=0),1,0))</f>
        <v/>
      </c>
      <c r="M41">
        <f>IF(OR(D41="",E41&lt;=0),0,IF(AND(('Charge mensuelle'!$B$4*12+8)&gt;D41,MOD(('Charge mensuelle'!$B$4*12+8)-D41,E41)=0),1,0))</f>
        <v/>
      </c>
      <c r="N41">
        <f>IF(OR(D41="",E41&lt;=0),0,IF(AND(('Charge mensuelle'!$B$4*12+9)&gt;D41,MOD(('Charge mensuelle'!$B$4*12+9)-D41,E41)=0),1,0))</f>
        <v/>
      </c>
      <c r="O41">
        <f>IF(OR(D41="",E41&lt;=0),0,IF(AND(('Charge mensuelle'!$B$4*12+10)&gt;D41,MOD(('Charge mensuelle'!$B$4*12+10)-D41,E41)=0),1,0))</f>
        <v/>
      </c>
      <c r="P41">
        <f>IF(OR(D41="",E41&lt;=0),0,IF(AND(('Charge mensuelle'!$B$4*12+11)&gt;D41,MOD(('Charge mensuelle'!$B$4*12+11)-D41,E41)=0),1,0))</f>
        <v/>
      </c>
      <c r="Q41">
        <f>IF(OR(D41="",E41&lt;=0),0,IF(AND(('Charge mensuelle'!$B$4*12+12)&gt;D41,MOD(('Charge mensuelle'!$B$4*12+12)-D41,E41)=0),1,0))</f>
        <v/>
      </c>
      <c r="R41">
        <f>F41*C41</f>
        <v/>
      </c>
      <c r="S41">
        <f>G41*C41</f>
        <v/>
      </c>
      <c r="T41">
        <f>H41*C41</f>
        <v/>
      </c>
      <c r="U41">
        <f>I41*C41</f>
        <v/>
      </c>
      <c r="V41">
        <f>J41*C41</f>
        <v/>
      </c>
      <c r="W41">
        <f>K41*C41</f>
        <v/>
      </c>
      <c r="X41">
        <f>L41*C41</f>
        <v/>
      </c>
      <c r="Y41">
        <f>M41*C41</f>
        <v/>
      </c>
      <c r="Z41">
        <f>N41*C41</f>
        <v/>
      </c>
      <c r="AA41">
        <f>O41*C41</f>
        <v/>
      </c>
      <c r="AB41">
        <f>P41*C41</f>
        <v/>
      </c>
      <c r="AC41">
        <f>Q41*C41</f>
        <v/>
      </c>
      <c r="AD41">
        <f>SUM(R41:AC41)</f>
        <v/>
      </c>
      <c r="AE41">
        <f>SUM(F41:Q41)</f>
        <v/>
      </c>
    </row>
    <row r="42">
      <c r="A42">
        <f>IF('Échéancier'!B42="","",'Échéancier'!B42)</f>
        <v/>
      </c>
      <c r="B42">
        <f>IF('Échéancier'!V42="","",'Échéancier'!V42)</f>
        <v/>
      </c>
      <c r="C42">
        <f>IF('Échéancier'!N42="",0,'Échéancier'!N42)</f>
        <v/>
      </c>
      <c r="D42">
        <f>IF('Échéancier'!Q42="","",YEAR('Échéancier'!O42)*12+MONTH('Échéancier'!O42))</f>
        <v/>
      </c>
      <c r="E42">
        <f>IF('Échéancier'!Q42="","",'Échéancier'!L42)</f>
        <v/>
      </c>
      <c r="F42">
        <f>IF(OR(D42="",E42&lt;=0),0,IF(AND(('Charge mensuelle'!$B$4*12+1)&gt;D42,MOD(('Charge mensuelle'!$B$4*12+1)-D42,E42)=0),1,0))</f>
        <v/>
      </c>
      <c r="G42">
        <f>IF(OR(D42="",E42&lt;=0),0,IF(AND(('Charge mensuelle'!$B$4*12+2)&gt;D42,MOD(('Charge mensuelle'!$B$4*12+2)-D42,E42)=0),1,0))</f>
        <v/>
      </c>
      <c r="H42">
        <f>IF(OR(D42="",E42&lt;=0),0,IF(AND(('Charge mensuelle'!$B$4*12+3)&gt;D42,MOD(('Charge mensuelle'!$B$4*12+3)-D42,E42)=0),1,0))</f>
        <v/>
      </c>
      <c r="I42">
        <f>IF(OR(D42="",E42&lt;=0),0,IF(AND(('Charge mensuelle'!$B$4*12+4)&gt;D42,MOD(('Charge mensuelle'!$B$4*12+4)-D42,E42)=0),1,0))</f>
        <v/>
      </c>
      <c r="J42">
        <f>IF(OR(D42="",E42&lt;=0),0,IF(AND(('Charge mensuelle'!$B$4*12+5)&gt;D42,MOD(('Charge mensuelle'!$B$4*12+5)-D42,E42)=0),1,0))</f>
        <v/>
      </c>
      <c r="K42">
        <f>IF(OR(D42="",E42&lt;=0),0,IF(AND(('Charge mensuelle'!$B$4*12+6)&gt;D42,MOD(('Charge mensuelle'!$B$4*12+6)-D42,E42)=0),1,0))</f>
        <v/>
      </c>
      <c r="L42">
        <f>IF(OR(D42="",E42&lt;=0),0,IF(AND(('Charge mensuelle'!$B$4*12+7)&gt;D42,MOD(('Charge mensuelle'!$B$4*12+7)-D42,E42)=0),1,0))</f>
        <v/>
      </c>
      <c r="M42">
        <f>IF(OR(D42="",E42&lt;=0),0,IF(AND(('Charge mensuelle'!$B$4*12+8)&gt;D42,MOD(('Charge mensuelle'!$B$4*12+8)-D42,E42)=0),1,0))</f>
        <v/>
      </c>
      <c r="N42">
        <f>IF(OR(D42="",E42&lt;=0),0,IF(AND(('Charge mensuelle'!$B$4*12+9)&gt;D42,MOD(('Charge mensuelle'!$B$4*12+9)-D42,E42)=0),1,0))</f>
        <v/>
      </c>
      <c r="O42">
        <f>IF(OR(D42="",E42&lt;=0),0,IF(AND(('Charge mensuelle'!$B$4*12+10)&gt;D42,MOD(('Charge mensuelle'!$B$4*12+10)-D42,E42)=0),1,0))</f>
        <v/>
      </c>
      <c r="P42">
        <f>IF(OR(D42="",E42&lt;=0),0,IF(AND(('Charge mensuelle'!$B$4*12+11)&gt;D42,MOD(('Charge mensuelle'!$B$4*12+11)-D42,E42)=0),1,0))</f>
        <v/>
      </c>
      <c r="Q42">
        <f>IF(OR(D42="",E42&lt;=0),0,IF(AND(('Charge mensuelle'!$B$4*12+12)&gt;D42,MOD(('Charge mensuelle'!$B$4*12+12)-D42,E42)=0),1,0))</f>
        <v/>
      </c>
      <c r="R42">
        <f>F42*C42</f>
        <v/>
      </c>
      <c r="S42">
        <f>G42*C42</f>
        <v/>
      </c>
      <c r="T42">
        <f>H42*C42</f>
        <v/>
      </c>
      <c r="U42">
        <f>I42*C42</f>
        <v/>
      </c>
      <c r="V42">
        <f>J42*C42</f>
        <v/>
      </c>
      <c r="W42">
        <f>K42*C42</f>
        <v/>
      </c>
      <c r="X42">
        <f>L42*C42</f>
        <v/>
      </c>
      <c r="Y42">
        <f>M42*C42</f>
        <v/>
      </c>
      <c r="Z42">
        <f>N42*C42</f>
        <v/>
      </c>
      <c r="AA42">
        <f>O42*C42</f>
        <v/>
      </c>
      <c r="AB42">
        <f>P42*C42</f>
        <v/>
      </c>
      <c r="AC42">
        <f>Q42*C42</f>
        <v/>
      </c>
      <c r="AD42">
        <f>SUM(R42:AC42)</f>
        <v/>
      </c>
      <c r="AE42">
        <f>SUM(F42:Q42)</f>
        <v/>
      </c>
    </row>
    <row r="43">
      <c r="A43">
        <f>IF('Échéancier'!B43="","",'Échéancier'!B43)</f>
        <v/>
      </c>
      <c r="B43">
        <f>IF('Échéancier'!V43="","",'Échéancier'!V43)</f>
        <v/>
      </c>
      <c r="C43">
        <f>IF('Échéancier'!N43="",0,'Échéancier'!N43)</f>
        <v/>
      </c>
      <c r="D43">
        <f>IF('Échéancier'!Q43="","",YEAR('Échéancier'!O43)*12+MONTH('Échéancier'!O43))</f>
        <v/>
      </c>
      <c r="E43">
        <f>IF('Échéancier'!Q43="","",'Échéancier'!L43)</f>
        <v/>
      </c>
      <c r="F43">
        <f>IF(OR(D43="",E43&lt;=0),0,IF(AND(('Charge mensuelle'!$B$4*12+1)&gt;D43,MOD(('Charge mensuelle'!$B$4*12+1)-D43,E43)=0),1,0))</f>
        <v/>
      </c>
      <c r="G43">
        <f>IF(OR(D43="",E43&lt;=0),0,IF(AND(('Charge mensuelle'!$B$4*12+2)&gt;D43,MOD(('Charge mensuelle'!$B$4*12+2)-D43,E43)=0),1,0))</f>
        <v/>
      </c>
      <c r="H43">
        <f>IF(OR(D43="",E43&lt;=0),0,IF(AND(('Charge mensuelle'!$B$4*12+3)&gt;D43,MOD(('Charge mensuelle'!$B$4*12+3)-D43,E43)=0),1,0))</f>
        <v/>
      </c>
      <c r="I43">
        <f>IF(OR(D43="",E43&lt;=0),0,IF(AND(('Charge mensuelle'!$B$4*12+4)&gt;D43,MOD(('Charge mensuelle'!$B$4*12+4)-D43,E43)=0),1,0))</f>
        <v/>
      </c>
      <c r="J43">
        <f>IF(OR(D43="",E43&lt;=0),0,IF(AND(('Charge mensuelle'!$B$4*12+5)&gt;D43,MOD(('Charge mensuelle'!$B$4*12+5)-D43,E43)=0),1,0))</f>
        <v/>
      </c>
      <c r="K43">
        <f>IF(OR(D43="",E43&lt;=0),0,IF(AND(('Charge mensuelle'!$B$4*12+6)&gt;D43,MOD(('Charge mensuelle'!$B$4*12+6)-D43,E43)=0),1,0))</f>
        <v/>
      </c>
      <c r="L43">
        <f>IF(OR(D43="",E43&lt;=0),0,IF(AND(('Charge mensuelle'!$B$4*12+7)&gt;D43,MOD(('Charge mensuelle'!$B$4*12+7)-D43,E43)=0),1,0))</f>
        <v/>
      </c>
      <c r="M43">
        <f>IF(OR(D43="",E43&lt;=0),0,IF(AND(('Charge mensuelle'!$B$4*12+8)&gt;D43,MOD(('Charge mensuelle'!$B$4*12+8)-D43,E43)=0),1,0))</f>
        <v/>
      </c>
      <c r="N43">
        <f>IF(OR(D43="",E43&lt;=0),0,IF(AND(('Charge mensuelle'!$B$4*12+9)&gt;D43,MOD(('Charge mensuelle'!$B$4*12+9)-D43,E43)=0),1,0))</f>
        <v/>
      </c>
      <c r="O43">
        <f>IF(OR(D43="",E43&lt;=0),0,IF(AND(('Charge mensuelle'!$B$4*12+10)&gt;D43,MOD(('Charge mensuelle'!$B$4*12+10)-D43,E43)=0),1,0))</f>
        <v/>
      </c>
      <c r="P43">
        <f>IF(OR(D43="",E43&lt;=0),0,IF(AND(('Charge mensuelle'!$B$4*12+11)&gt;D43,MOD(('Charge mensuelle'!$B$4*12+11)-D43,E43)=0),1,0))</f>
        <v/>
      </c>
      <c r="Q43">
        <f>IF(OR(D43="",E43&lt;=0),0,IF(AND(('Charge mensuelle'!$B$4*12+12)&gt;D43,MOD(('Charge mensuelle'!$B$4*12+12)-D43,E43)=0),1,0))</f>
        <v/>
      </c>
      <c r="R43">
        <f>F43*C43</f>
        <v/>
      </c>
      <c r="S43">
        <f>G43*C43</f>
        <v/>
      </c>
      <c r="T43">
        <f>H43*C43</f>
        <v/>
      </c>
      <c r="U43">
        <f>I43*C43</f>
        <v/>
      </c>
      <c r="V43">
        <f>J43*C43</f>
        <v/>
      </c>
      <c r="W43">
        <f>K43*C43</f>
        <v/>
      </c>
      <c r="X43">
        <f>L43*C43</f>
        <v/>
      </c>
      <c r="Y43">
        <f>M43*C43</f>
        <v/>
      </c>
      <c r="Z43">
        <f>N43*C43</f>
        <v/>
      </c>
      <c r="AA43">
        <f>O43*C43</f>
        <v/>
      </c>
      <c r="AB43">
        <f>P43*C43</f>
        <v/>
      </c>
      <c r="AC43">
        <f>Q43*C43</f>
        <v/>
      </c>
      <c r="AD43">
        <f>SUM(R43:AC43)</f>
        <v/>
      </c>
      <c r="AE43">
        <f>SUM(F43:Q43)</f>
        <v/>
      </c>
    </row>
    <row r="44">
      <c r="A44">
        <f>IF('Échéancier'!B44="","",'Échéancier'!B44)</f>
        <v/>
      </c>
      <c r="B44">
        <f>IF('Échéancier'!V44="","",'Échéancier'!V44)</f>
        <v/>
      </c>
      <c r="C44">
        <f>IF('Échéancier'!N44="",0,'Échéancier'!N44)</f>
        <v/>
      </c>
      <c r="D44">
        <f>IF('Échéancier'!Q44="","",YEAR('Échéancier'!O44)*12+MONTH('Échéancier'!O44))</f>
        <v/>
      </c>
      <c r="E44">
        <f>IF('Échéancier'!Q44="","",'Échéancier'!L44)</f>
        <v/>
      </c>
      <c r="F44">
        <f>IF(OR(D44="",E44&lt;=0),0,IF(AND(('Charge mensuelle'!$B$4*12+1)&gt;D44,MOD(('Charge mensuelle'!$B$4*12+1)-D44,E44)=0),1,0))</f>
        <v/>
      </c>
      <c r="G44">
        <f>IF(OR(D44="",E44&lt;=0),0,IF(AND(('Charge mensuelle'!$B$4*12+2)&gt;D44,MOD(('Charge mensuelle'!$B$4*12+2)-D44,E44)=0),1,0))</f>
        <v/>
      </c>
      <c r="H44">
        <f>IF(OR(D44="",E44&lt;=0),0,IF(AND(('Charge mensuelle'!$B$4*12+3)&gt;D44,MOD(('Charge mensuelle'!$B$4*12+3)-D44,E44)=0),1,0))</f>
        <v/>
      </c>
      <c r="I44">
        <f>IF(OR(D44="",E44&lt;=0),0,IF(AND(('Charge mensuelle'!$B$4*12+4)&gt;D44,MOD(('Charge mensuelle'!$B$4*12+4)-D44,E44)=0),1,0))</f>
        <v/>
      </c>
      <c r="J44">
        <f>IF(OR(D44="",E44&lt;=0),0,IF(AND(('Charge mensuelle'!$B$4*12+5)&gt;D44,MOD(('Charge mensuelle'!$B$4*12+5)-D44,E44)=0),1,0))</f>
        <v/>
      </c>
      <c r="K44">
        <f>IF(OR(D44="",E44&lt;=0),0,IF(AND(('Charge mensuelle'!$B$4*12+6)&gt;D44,MOD(('Charge mensuelle'!$B$4*12+6)-D44,E44)=0),1,0))</f>
        <v/>
      </c>
      <c r="L44">
        <f>IF(OR(D44="",E44&lt;=0),0,IF(AND(('Charge mensuelle'!$B$4*12+7)&gt;D44,MOD(('Charge mensuelle'!$B$4*12+7)-D44,E44)=0),1,0))</f>
        <v/>
      </c>
      <c r="M44">
        <f>IF(OR(D44="",E44&lt;=0),0,IF(AND(('Charge mensuelle'!$B$4*12+8)&gt;D44,MOD(('Charge mensuelle'!$B$4*12+8)-D44,E44)=0),1,0))</f>
        <v/>
      </c>
      <c r="N44">
        <f>IF(OR(D44="",E44&lt;=0),0,IF(AND(('Charge mensuelle'!$B$4*12+9)&gt;D44,MOD(('Charge mensuelle'!$B$4*12+9)-D44,E44)=0),1,0))</f>
        <v/>
      </c>
      <c r="O44">
        <f>IF(OR(D44="",E44&lt;=0),0,IF(AND(('Charge mensuelle'!$B$4*12+10)&gt;D44,MOD(('Charge mensuelle'!$B$4*12+10)-D44,E44)=0),1,0))</f>
        <v/>
      </c>
      <c r="P44">
        <f>IF(OR(D44="",E44&lt;=0),0,IF(AND(('Charge mensuelle'!$B$4*12+11)&gt;D44,MOD(('Charge mensuelle'!$B$4*12+11)-D44,E44)=0),1,0))</f>
        <v/>
      </c>
      <c r="Q44">
        <f>IF(OR(D44="",E44&lt;=0),0,IF(AND(('Charge mensuelle'!$B$4*12+12)&gt;D44,MOD(('Charge mensuelle'!$B$4*12+12)-D44,E44)=0),1,0))</f>
        <v/>
      </c>
      <c r="R44">
        <f>F44*C44</f>
        <v/>
      </c>
      <c r="S44">
        <f>G44*C44</f>
        <v/>
      </c>
      <c r="T44">
        <f>H44*C44</f>
        <v/>
      </c>
      <c r="U44">
        <f>I44*C44</f>
        <v/>
      </c>
      <c r="V44">
        <f>J44*C44</f>
        <v/>
      </c>
      <c r="W44">
        <f>K44*C44</f>
        <v/>
      </c>
      <c r="X44">
        <f>L44*C44</f>
        <v/>
      </c>
      <c r="Y44">
        <f>M44*C44</f>
        <v/>
      </c>
      <c r="Z44">
        <f>N44*C44</f>
        <v/>
      </c>
      <c r="AA44">
        <f>O44*C44</f>
        <v/>
      </c>
      <c r="AB44">
        <f>P44*C44</f>
        <v/>
      </c>
      <c r="AC44">
        <f>Q44*C44</f>
        <v/>
      </c>
      <c r="AD44">
        <f>SUM(R44:AC44)</f>
        <v/>
      </c>
      <c r="AE44">
        <f>SUM(F44:Q44)</f>
        <v/>
      </c>
    </row>
    <row r="45">
      <c r="A45">
        <f>IF('Échéancier'!B45="","",'Échéancier'!B45)</f>
        <v/>
      </c>
      <c r="B45">
        <f>IF('Échéancier'!V45="","",'Échéancier'!V45)</f>
        <v/>
      </c>
      <c r="C45">
        <f>IF('Échéancier'!N45="",0,'Échéancier'!N45)</f>
        <v/>
      </c>
      <c r="D45">
        <f>IF('Échéancier'!Q45="","",YEAR('Échéancier'!O45)*12+MONTH('Échéancier'!O45))</f>
        <v/>
      </c>
      <c r="E45">
        <f>IF('Échéancier'!Q45="","",'Échéancier'!L45)</f>
        <v/>
      </c>
      <c r="F45">
        <f>IF(OR(D45="",E45&lt;=0),0,IF(AND(('Charge mensuelle'!$B$4*12+1)&gt;D45,MOD(('Charge mensuelle'!$B$4*12+1)-D45,E45)=0),1,0))</f>
        <v/>
      </c>
      <c r="G45">
        <f>IF(OR(D45="",E45&lt;=0),0,IF(AND(('Charge mensuelle'!$B$4*12+2)&gt;D45,MOD(('Charge mensuelle'!$B$4*12+2)-D45,E45)=0),1,0))</f>
        <v/>
      </c>
      <c r="H45">
        <f>IF(OR(D45="",E45&lt;=0),0,IF(AND(('Charge mensuelle'!$B$4*12+3)&gt;D45,MOD(('Charge mensuelle'!$B$4*12+3)-D45,E45)=0),1,0))</f>
        <v/>
      </c>
      <c r="I45">
        <f>IF(OR(D45="",E45&lt;=0),0,IF(AND(('Charge mensuelle'!$B$4*12+4)&gt;D45,MOD(('Charge mensuelle'!$B$4*12+4)-D45,E45)=0),1,0))</f>
        <v/>
      </c>
      <c r="J45">
        <f>IF(OR(D45="",E45&lt;=0),0,IF(AND(('Charge mensuelle'!$B$4*12+5)&gt;D45,MOD(('Charge mensuelle'!$B$4*12+5)-D45,E45)=0),1,0))</f>
        <v/>
      </c>
      <c r="K45">
        <f>IF(OR(D45="",E45&lt;=0),0,IF(AND(('Charge mensuelle'!$B$4*12+6)&gt;D45,MOD(('Charge mensuelle'!$B$4*12+6)-D45,E45)=0),1,0))</f>
        <v/>
      </c>
      <c r="L45">
        <f>IF(OR(D45="",E45&lt;=0),0,IF(AND(('Charge mensuelle'!$B$4*12+7)&gt;D45,MOD(('Charge mensuelle'!$B$4*12+7)-D45,E45)=0),1,0))</f>
        <v/>
      </c>
      <c r="M45">
        <f>IF(OR(D45="",E45&lt;=0),0,IF(AND(('Charge mensuelle'!$B$4*12+8)&gt;D45,MOD(('Charge mensuelle'!$B$4*12+8)-D45,E45)=0),1,0))</f>
        <v/>
      </c>
      <c r="N45">
        <f>IF(OR(D45="",E45&lt;=0),0,IF(AND(('Charge mensuelle'!$B$4*12+9)&gt;D45,MOD(('Charge mensuelle'!$B$4*12+9)-D45,E45)=0),1,0))</f>
        <v/>
      </c>
      <c r="O45">
        <f>IF(OR(D45="",E45&lt;=0),0,IF(AND(('Charge mensuelle'!$B$4*12+10)&gt;D45,MOD(('Charge mensuelle'!$B$4*12+10)-D45,E45)=0),1,0))</f>
        <v/>
      </c>
      <c r="P45">
        <f>IF(OR(D45="",E45&lt;=0),0,IF(AND(('Charge mensuelle'!$B$4*12+11)&gt;D45,MOD(('Charge mensuelle'!$B$4*12+11)-D45,E45)=0),1,0))</f>
        <v/>
      </c>
      <c r="Q45">
        <f>IF(OR(D45="",E45&lt;=0),0,IF(AND(('Charge mensuelle'!$B$4*12+12)&gt;D45,MOD(('Charge mensuelle'!$B$4*12+12)-D45,E45)=0),1,0))</f>
        <v/>
      </c>
      <c r="R45">
        <f>F45*C45</f>
        <v/>
      </c>
      <c r="S45">
        <f>G45*C45</f>
        <v/>
      </c>
      <c r="T45">
        <f>H45*C45</f>
        <v/>
      </c>
      <c r="U45">
        <f>I45*C45</f>
        <v/>
      </c>
      <c r="V45">
        <f>J45*C45</f>
        <v/>
      </c>
      <c r="W45">
        <f>K45*C45</f>
        <v/>
      </c>
      <c r="X45">
        <f>L45*C45</f>
        <v/>
      </c>
      <c r="Y45">
        <f>M45*C45</f>
        <v/>
      </c>
      <c r="Z45">
        <f>N45*C45</f>
        <v/>
      </c>
      <c r="AA45">
        <f>O45*C45</f>
        <v/>
      </c>
      <c r="AB45">
        <f>P45*C45</f>
        <v/>
      </c>
      <c r="AC45">
        <f>Q45*C45</f>
        <v/>
      </c>
      <c r="AD45">
        <f>SUM(R45:AC45)</f>
        <v/>
      </c>
      <c r="AE45">
        <f>SUM(F45:Q45)</f>
        <v/>
      </c>
    </row>
    <row r="46">
      <c r="A46">
        <f>IF('Échéancier'!B46="","",'Échéancier'!B46)</f>
        <v/>
      </c>
      <c r="B46">
        <f>IF('Échéancier'!V46="","",'Échéancier'!V46)</f>
        <v/>
      </c>
      <c r="C46">
        <f>IF('Échéancier'!N46="",0,'Échéancier'!N46)</f>
        <v/>
      </c>
      <c r="D46">
        <f>IF('Échéancier'!Q46="","",YEAR('Échéancier'!O46)*12+MONTH('Échéancier'!O46))</f>
        <v/>
      </c>
      <c r="E46">
        <f>IF('Échéancier'!Q46="","",'Échéancier'!L46)</f>
        <v/>
      </c>
      <c r="F46">
        <f>IF(OR(D46="",E46&lt;=0),0,IF(AND(('Charge mensuelle'!$B$4*12+1)&gt;D46,MOD(('Charge mensuelle'!$B$4*12+1)-D46,E46)=0),1,0))</f>
        <v/>
      </c>
      <c r="G46">
        <f>IF(OR(D46="",E46&lt;=0),0,IF(AND(('Charge mensuelle'!$B$4*12+2)&gt;D46,MOD(('Charge mensuelle'!$B$4*12+2)-D46,E46)=0),1,0))</f>
        <v/>
      </c>
      <c r="H46">
        <f>IF(OR(D46="",E46&lt;=0),0,IF(AND(('Charge mensuelle'!$B$4*12+3)&gt;D46,MOD(('Charge mensuelle'!$B$4*12+3)-D46,E46)=0),1,0))</f>
        <v/>
      </c>
      <c r="I46">
        <f>IF(OR(D46="",E46&lt;=0),0,IF(AND(('Charge mensuelle'!$B$4*12+4)&gt;D46,MOD(('Charge mensuelle'!$B$4*12+4)-D46,E46)=0),1,0))</f>
        <v/>
      </c>
      <c r="J46">
        <f>IF(OR(D46="",E46&lt;=0),0,IF(AND(('Charge mensuelle'!$B$4*12+5)&gt;D46,MOD(('Charge mensuelle'!$B$4*12+5)-D46,E46)=0),1,0))</f>
        <v/>
      </c>
      <c r="K46">
        <f>IF(OR(D46="",E46&lt;=0),0,IF(AND(('Charge mensuelle'!$B$4*12+6)&gt;D46,MOD(('Charge mensuelle'!$B$4*12+6)-D46,E46)=0),1,0))</f>
        <v/>
      </c>
      <c r="L46">
        <f>IF(OR(D46="",E46&lt;=0),0,IF(AND(('Charge mensuelle'!$B$4*12+7)&gt;D46,MOD(('Charge mensuelle'!$B$4*12+7)-D46,E46)=0),1,0))</f>
        <v/>
      </c>
      <c r="M46">
        <f>IF(OR(D46="",E46&lt;=0),0,IF(AND(('Charge mensuelle'!$B$4*12+8)&gt;D46,MOD(('Charge mensuelle'!$B$4*12+8)-D46,E46)=0),1,0))</f>
        <v/>
      </c>
      <c r="N46">
        <f>IF(OR(D46="",E46&lt;=0),0,IF(AND(('Charge mensuelle'!$B$4*12+9)&gt;D46,MOD(('Charge mensuelle'!$B$4*12+9)-D46,E46)=0),1,0))</f>
        <v/>
      </c>
      <c r="O46">
        <f>IF(OR(D46="",E46&lt;=0),0,IF(AND(('Charge mensuelle'!$B$4*12+10)&gt;D46,MOD(('Charge mensuelle'!$B$4*12+10)-D46,E46)=0),1,0))</f>
        <v/>
      </c>
      <c r="P46">
        <f>IF(OR(D46="",E46&lt;=0),0,IF(AND(('Charge mensuelle'!$B$4*12+11)&gt;D46,MOD(('Charge mensuelle'!$B$4*12+11)-D46,E46)=0),1,0))</f>
        <v/>
      </c>
      <c r="Q46">
        <f>IF(OR(D46="",E46&lt;=0),0,IF(AND(('Charge mensuelle'!$B$4*12+12)&gt;D46,MOD(('Charge mensuelle'!$B$4*12+12)-D46,E46)=0),1,0))</f>
        <v/>
      </c>
      <c r="R46">
        <f>F46*C46</f>
        <v/>
      </c>
      <c r="S46">
        <f>G46*C46</f>
        <v/>
      </c>
      <c r="T46">
        <f>H46*C46</f>
        <v/>
      </c>
      <c r="U46">
        <f>I46*C46</f>
        <v/>
      </c>
      <c r="V46">
        <f>J46*C46</f>
        <v/>
      </c>
      <c r="W46">
        <f>K46*C46</f>
        <v/>
      </c>
      <c r="X46">
        <f>L46*C46</f>
        <v/>
      </c>
      <c r="Y46">
        <f>M46*C46</f>
        <v/>
      </c>
      <c r="Z46">
        <f>N46*C46</f>
        <v/>
      </c>
      <c r="AA46">
        <f>O46*C46</f>
        <v/>
      </c>
      <c r="AB46">
        <f>P46*C46</f>
        <v/>
      </c>
      <c r="AC46">
        <f>Q46*C46</f>
        <v/>
      </c>
      <c r="AD46">
        <f>SUM(R46:AC46)</f>
        <v/>
      </c>
      <c r="AE46">
        <f>SUM(F46:Q46)</f>
        <v/>
      </c>
    </row>
    <row r="47">
      <c r="A47">
        <f>IF('Échéancier'!B47="","",'Échéancier'!B47)</f>
        <v/>
      </c>
      <c r="B47">
        <f>IF('Échéancier'!V47="","",'Échéancier'!V47)</f>
        <v/>
      </c>
      <c r="C47">
        <f>IF('Échéancier'!N47="",0,'Échéancier'!N47)</f>
        <v/>
      </c>
      <c r="D47">
        <f>IF('Échéancier'!Q47="","",YEAR('Échéancier'!O47)*12+MONTH('Échéancier'!O47))</f>
        <v/>
      </c>
      <c r="E47">
        <f>IF('Échéancier'!Q47="","",'Échéancier'!L47)</f>
        <v/>
      </c>
      <c r="F47">
        <f>IF(OR(D47="",E47&lt;=0),0,IF(AND(('Charge mensuelle'!$B$4*12+1)&gt;D47,MOD(('Charge mensuelle'!$B$4*12+1)-D47,E47)=0),1,0))</f>
        <v/>
      </c>
      <c r="G47">
        <f>IF(OR(D47="",E47&lt;=0),0,IF(AND(('Charge mensuelle'!$B$4*12+2)&gt;D47,MOD(('Charge mensuelle'!$B$4*12+2)-D47,E47)=0),1,0))</f>
        <v/>
      </c>
      <c r="H47">
        <f>IF(OR(D47="",E47&lt;=0),0,IF(AND(('Charge mensuelle'!$B$4*12+3)&gt;D47,MOD(('Charge mensuelle'!$B$4*12+3)-D47,E47)=0),1,0))</f>
        <v/>
      </c>
      <c r="I47">
        <f>IF(OR(D47="",E47&lt;=0),0,IF(AND(('Charge mensuelle'!$B$4*12+4)&gt;D47,MOD(('Charge mensuelle'!$B$4*12+4)-D47,E47)=0),1,0))</f>
        <v/>
      </c>
      <c r="J47">
        <f>IF(OR(D47="",E47&lt;=0),0,IF(AND(('Charge mensuelle'!$B$4*12+5)&gt;D47,MOD(('Charge mensuelle'!$B$4*12+5)-D47,E47)=0),1,0))</f>
        <v/>
      </c>
      <c r="K47">
        <f>IF(OR(D47="",E47&lt;=0),0,IF(AND(('Charge mensuelle'!$B$4*12+6)&gt;D47,MOD(('Charge mensuelle'!$B$4*12+6)-D47,E47)=0),1,0))</f>
        <v/>
      </c>
      <c r="L47">
        <f>IF(OR(D47="",E47&lt;=0),0,IF(AND(('Charge mensuelle'!$B$4*12+7)&gt;D47,MOD(('Charge mensuelle'!$B$4*12+7)-D47,E47)=0),1,0))</f>
        <v/>
      </c>
      <c r="M47">
        <f>IF(OR(D47="",E47&lt;=0),0,IF(AND(('Charge mensuelle'!$B$4*12+8)&gt;D47,MOD(('Charge mensuelle'!$B$4*12+8)-D47,E47)=0),1,0))</f>
        <v/>
      </c>
      <c r="N47">
        <f>IF(OR(D47="",E47&lt;=0),0,IF(AND(('Charge mensuelle'!$B$4*12+9)&gt;D47,MOD(('Charge mensuelle'!$B$4*12+9)-D47,E47)=0),1,0))</f>
        <v/>
      </c>
      <c r="O47">
        <f>IF(OR(D47="",E47&lt;=0),0,IF(AND(('Charge mensuelle'!$B$4*12+10)&gt;D47,MOD(('Charge mensuelle'!$B$4*12+10)-D47,E47)=0),1,0))</f>
        <v/>
      </c>
      <c r="P47">
        <f>IF(OR(D47="",E47&lt;=0),0,IF(AND(('Charge mensuelle'!$B$4*12+11)&gt;D47,MOD(('Charge mensuelle'!$B$4*12+11)-D47,E47)=0),1,0))</f>
        <v/>
      </c>
      <c r="Q47">
        <f>IF(OR(D47="",E47&lt;=0),0,IF(AND(('Charge mensuelle'!$B$4*12+12)&gt;D47,MOD(('Charge mensuelle'!$B$4*12+12)-D47,E47)=0),1,0))</f>
        <v/>
      </c>
      <c r="R47">
        <f>F47*C47</f>
        <v/>
      </c>
      <c r="S47">
        <f>G47*C47</f>
        <v/>
      </c>
      <c r="T47">
        <f>H47*C47</f>
        <v/>
      </c>
      <c r="U47">
        <f>I47*C47</f>
        <v/>
      </c>
      <c r="V47">
        <f>J47*C47</f>
        <v/>
      </c>
      <c r="W47">
        <f>K47*C47</f>
        <v/>
      </c>
      <c r="X47">
        <f>L47*C47</f>
        <v/>
      </c>
      <c r="Y47">
        <f>M47*C47</f>
        <v/>
      </c>
      <c r="Z47">
        <f>N47*C47</f>
        <v/>
      </c>
      <c r="AA47">
        <f>O47*C47</f>
        <v/>
      </c>
      <c r="AB47">
        <f>P47*C47</f>
        <v/>
      </c>
      <c r="AC47">
        <f>Q47*C47</f>
        <v/>
      </c>
      <c r="AD47">
        <f>SUM(R47:AC47)</f>
        <v/>
      </c>
      <c r="AE47">
        <f>SUM(F47:Q47)</f>
        <v/>
      </c>
    </row>
    <row r="48">
      <c r="A48">
        <f>IF('Échéancier'!B48="","",'Échéancier'!B48)</f>
        <v/>
      </c>
      <c r="B48">
        <f>IF('Échéancier'!V48="","",'Échéancier'!V48)</f>
        <v/>
      </c>
      <c r="C48">
        <f>IF('Échéancier'!N48="",0,'Échéancier'!N48)</f>
        <v/>
      </c>
      <c r="D48">
        <f>IF('Échéancier'!Q48="","",YEAR('Échéancier'!O48)*12+MONTH('Échéancier'!O48))</f>
        <v/>
      </c>
      <c r="E48">
        <f>IF('Échéancier'!Q48="","",'Échéancier'!L48)</f>
        <v/>
      </c>
      <c r="F48">
        <f>IF(OR(D48="",E48&lt;=0),0,IF(AND(('Charge mensuelle'!$B$4*12+1)&gt;D48,MOD(('Charge mensuelle'!$B$4*12+1)-D48,E48)=0),1,0))</f>
        <v/>
      </c>
      <c r="G48">
        <f>IF(OR(D48="",E48&lt;=0),0,IF(AND(('Charge mensuelle'!$B$4*12+2)&gt;D48,MOD(('Charge mensuelle'!$B$4*12+2)-D48,E48)=0),1,0))</f>
        <v/>
      </c>
      <c r="H48">
        <f>IF(OR(D48="",E48&lt;=0),0,IF(AND(('Charge mensuelle'!$B$4*12+3)&gt;D48,MOD(('Charge mensuelle'!$B$4*12+3)-D48,E48)=0),1,0))</f>
        <v/>
      </c>
      <c r="I48">
        <f>IF(OR(D48="",E48&lt;=0),0,IF(AND(('Charge mensuelle'!$B$4*12+4)&gt;D48,MOD(('Charge mensuelle'!$B$4*12+4)-D48,E48)=0),1,0))</f>
        <v/>
      </c>
      <c r="J48">
        <f>IF(OR(D48="",E48&lt;=0),0,IF(AND(('Charge mensuelle'!$B$4*12+5)&gt;D48,MOD(('Charge mensuelle'!$B$4*12+5)-D48,E48)=0),1,0))</f>
        <v/>
      </c>
      <c r="K48">
        <f>IF(OR(D48="",E48&lt;=0),0,IF(AND(('Charge mensuelle'!$B$4*12+6)&gt;D48,MOD(('Charge mensuelle'!$B$4*12+6)-D48,E48)=0),1,0))</f>
        <v/>
      </c>
      <c r="L48">
        <f>IF(OR(D48="",E48&lt;=0),0,IF(AND(('Charge mensuelle'!$B$4*12+7)&gt;D48,MOD(('Charge mensuelle'!$B$4*12+7)-D48,E48)=0),1,0))</f>
        <v/>
      </c>
      <c r="M48">
        <f>IF(OR(D48="",E48&lt;=0),0,IF(AND(('Charge mensuelle'!$B$4*12+8)&gt;D48,MOD(('Charge mensuelle'!$B$4*12+8)-D48,E48)=0),1,0))</f>
        <v/>
      </c>
      <c r="N48">
        <f>IF(OR(D48="",E48&lt;=0),0,IF(AND(('Charge mensuelle'!$B$4*12+9)&gt;D48,MOD(('Charge mensuelle'!$B$4*12+9)-D48,E48)=0),1,0))</f>
        <v/>
      </c>
      <c r="O48">
        <f>IF(OR(D48="",E48&lt;=0),0,IF(AND(('Charge mensuelle'!$B$4*12+10)&gt;D48,MOD(('Charge mensuelle'!$B$4*12+10)-D48,E48)=0),1,0))</f>
        <v/>
      </c>
      <c r="P48">
        <f>IF(OR(D48="",E48&lt;=0),0,IF(AND(('Charge mensuelle'!$B$4*12+11)&gt;D48,MOD(('Charge mensuelle'!$B$4*12+11)-D48,E48)=0),1,0))</f>
        <v/>
      </c>
      <c r="Q48">
        <f>IF(OR(D48="",E48&lt;=0),0,IF(AND(('Charge mensuelle'!$B$4*12+12)&gt;D48,MOD(('Charge mensuelle'!$B$4*12+12)-D48,E48)=0),1,0))</f>
        <v/>
      </c>
      <c r="R48">
        <f>F48*C48</f>
        <v/>
      </c>
      <c r="S48">
        <f>G48*C48</f>
        <v/>
      </c>
      <c r="T48">
        <f>H48*C48</f>
        <v/>
      </c>
      <c r="U48">
        <f>I48*C48</f>
        <v/>
      </c>
      <c r="V48">
        <f>J48*C48</f>
        <v/>
      </c>
      <c r="W48">
        <f>K48*C48</f>
        <v/>
      </c>
      <c r="X48">
        <f>L48*C48</f>
        <v/>
      </c>
      <c r="Y48">
        <f>M48*C48</f>
        <v/>
      </c>
      <c r="Z48">
        <f>N48*C48</f>
        <v/>
      </c>
      <c r="AA48">
        <f>O48*C48</f>
        <v/>
      </c>
      <c r="AB48">
        <f>P48*C48</f>
        <v/>
      </c>
      <c r="AC48">
        <f>Q48*C48</f>
        <v/>
      </c>
      <c r="AD48">
        <f>SUM(R48:AC48)</f>
        <v/>
      </c>
      <c r="AE48">
        <f>SUM(F48:Q48)</f>
        <v/>
      </c>
    </row>
    <row r="49">
      <c r="A49">
        <f>IF('Échéancier'!B49="","",'Échéancier'!B49)</f>
        <v/>
      </c>
      <c r="B49">
        <f>IF('Échéancier'!V49="","",'Échéancier'!V49)</f>
        <v/>
      </c>
      <c r="C49">
        <f>IF('Échéancier'!N49="",0,'Échéancier'!N49)</f>
        <v/>
      </c>
      <c r="D49">
        <f>IF('Échéancier'!Q49="","",YEAR('Échéancier'!O49)*12+MONTH('Échéancier'!O49))</f>
        <v/>
      </c>
      <c r="E49">
        <f>IF('Échéancier'!Q49="","",'Échéancier'!L49)</f>
        <v/>
      </c>
      <c r="F49">
        <f>IF(OR(D49="",E49&lt;=0),0,IF(AND(('Charge mensuelle'!$B$4*12+1)&gt;D49,MOD(('Charge mensuelle'!$B$4*12+1)-D49,E49)=0),1,0))</f>
        <v/>
      </c>
      <c r="G49">
        <f>IF(OR(D49="",E49&lt;=0),0,IF(AND(('Charge mensuelle'!$B$4*12+2)&gt;D49,MOD(('Charge mensuelle'!$B$4*12+2)-D49,E49)=0),1,0))</f>
        <v/>
      </c>
      <c r="H49">
        <f>IF(OR(D49="",E49&lt;=0),0,IF(AND(('Charge mensuelle'!$B$4*12+3)&gt;D49,MOD(('Charge mensuelle'!$B$4*12+3)-D49,E49)=0),1,0))</f>
        <v/>
      </c>
      <c r="I49">
        <f>IF(OR(D49="",E49&lt;=0),0,IF(AND(('Charge mensuelle'!$B$4*12+4)&gt;D49,MOD(('Charge mensuelle'!$B$4*12+4)-D49,E49)=0),1,0))</f>
        <v/>
      </c>
      <c r="J49">
        <f>IF(OR(D49="",E49&lt;=0),0,IF(AND(('Charge mensuelle'!$B$4*12+5)&gt;D49,MOD(('Charge mensuelle'!$B$4*12+5)-D49,E49)=0),1,0))</f>
        <v/>
      </c>
      <c r="K49">
        <f>IF(OR(D49="",E49&lt;=0),0,IF(AND(('Charge mensuelle'!$B$4*12+6)&gt;D49,MOD(('Charge mensuelle'!$B$4*12+6)-D49,E49)=0),1,0))</f>
        <v/>
      </c>
      <c r="L49">
        <f>IF(OR(D49="",E49&lt;=0),0,IF(AND(('Charge mensuelle'!$B$4*12+7)&gt;D49,MOD(('Charge mensuelle'!$B$4*12+7)-D49,E49)=0),1,0))</f>
        <v/>
      </c>
      <c r="M49">
        <f>IF(OR(D49="",E49&lt;=0),0,IF(AND(('Charge mensuelle'!$B$4*12+8)&gt;D49,MOD(('Charge mensuelle'!$B$4*12+8)-D49,E49)=0),1,0))</f>
        <v/>
      </c>
      <c r="N49">
        <f>IF(OR(D49="",E49&lt;=0),0,IF(AND(('Charge mensuelle'!$B$4*12+9)&gt;D49,MOD(('Charge mensuelle'!$B$4*12+9)-D49,E49)=0),1,0))</f>
        <v/>
      </c>
      <c r="O49">
        <f>IF(OR(D49="",E49&lt;=0),0,IF(AND(('Charge mensuelle'!$B$4*12+10)&gt;D49,MOD(('Charge mensuelle'!$B$4*12+10)-D49,E49)=0),1,0))</f>
        <v/>
      </c>
      <c r="P49">
        <f>IF(OR(D49="",E49&lt;=0),0,IF(AND(('Charge mensuelle'!$B$4*12+11)&gt;D49,MOD(('Charge mensuelle'!$B$4*12+11)-D49,E49)=0),1,0))</f>
        <v/>
      </c>
      <c r="Q49">
        <f>IF(OR(D49="",E49&lt;=0),0,IF(AND(('Charge mensuelle'!$B$4*12+12)&gt;D49,MOD(('Charge mensuelle'!$B$4*12+12)-D49,E49)=0),1,0))</f>
        <v/>
      </c>
      <c r="R49">
        <f>F49*C49</f>
        <v/>
      </c>
      <c r="S49">
        <f>G49*C49</f>
        <v/>
      </c>
      <c r="T49">
        <f>H49*C49</f>
        <v/>
      </c>
      <c r="U49">
        <f>I49*C49</f>
        <v/>
      </c>
      <c r="V49">
        <f>J49*C49</f>
        <v/>
      </c>
      <c r="W49">
        <f>K49*C49</f>
        <v/>
      </c>
      <c r="X49">
        <f>L49*C49</f>
        <v/>
      </c>
      <c r="Y49">
        <f>M49*C49</f>
        <v/>
      </c>
      <c r="Z49">
        <f>N49*C49</f>
        <v/>
      </c>
      <c r="AA49">
        <f>O49*C49</f>
        <v/>
      </c>
      <c r="AB49">
        <f>P49*C49</f>
        <v/>
      </c>
      <c r="AC49">
        <f>Q49*C49</f>
        <v/>
      </c>
      <c r="AD49">
        <f>SUM(R49:AC49)</f>
        <v/>
      </c>
      <c r="AE49">
        <f>SUM(F49:Q49)</f>
        <v/>
      </c>
    </row>
    <row r="50">
      <c r="A50">
        <f>IF('Échéancier'!B50="","",'Échéancier'!B50)</f>
        <v/>
      </c>
      <c r="B50">
        <f>IF('Échéancier'!V50="","",'Échéancier'!V50)</f>
        <v/>
      </c>
      <c r="C50">
        <f>IF('Échéancier'!N50="",0,'Échéancier'!N50)</f>
        <v/>
      </c>
      <c r="D50">
        <f>IF('Échéancier'!Q50="","",YEAR('Échéancier'!O50)*12+MONTH('Échéancier'!O50))</f>
        <v/>
      </c>
      <c r="E50">
        <f>IF('Échéancier'!Q50="","",'Échéancier'!L50)</f>
        <v/>
      </c>
      <c r="F50">
        <f>IF(OR(D50="",E50&lt;=0),0,IF(AND(('Charge mensuelle'!$B$4*12+1)&gt;D50,MOD(('Charge mensuelle'!$B$4*12+1)-D50,E50)=0),1,0))</f>
        <v/>
      </c>
      <c r="G50">
        <f>IF(OR(D50="",E50&lt;=0),0,IF(AND(('Charge mensuelle'!$B$4*12+2)&gt;D50,MOD(('Charge mensuelle'!$B$4*12+2)-D50,E50)=0),1,0))</f>
        <v/>
      </c>
      <c r="H50">
        <f>IF(OR(D50="",E50&lt;=0),0,IF(AND(('Charge mensuelle'!$B$4*12+3)&gt;D50,MOD(('Charge mensuelle'!$B$4*12+3)-D50,E50)=0),1,0))</f>
        <v/>
      </c>
      <c r="I50">
        <f>IF(OR(D50="",E50&lt;=0),0,IF(AND(('Charge mensuelle'!$B$4*12+4)&gt;D50,MOD(('Charge mensuelle'!$B$4*12+4)-D50,E50)=0),1,0))</f>
        <v/>
      </c>
      <c r="J50">
        <f>IF(OR(D50="",E50&lt;=0),0,IF(AND(('Charge mensuelle'!$B$4*12+5)&gt;D50,MOD(('Charge mensuelle'!$B$4*12+5)-D50,E50)=0),1,0))</f>
        <v/>
      </c>
      <c r="K50">
        <f>IF(OR(D50="",E50&lt;=0),0,IF(AND(('Charge mensuelle'!$B$4*12+6)&gt;D50,MOD(('Charge mensuelle'!$B$4*12+6)-D50,E50)=0),1,0))</f>
        <v/>
      </c>
      <c r="L50">
        <f>IF(OR(D50="",E50&lt;=0),0,IF(AND(('Charge mensuelle'!$B$4*12+7)&gt;D50,MOD(('Charge mensuelle'!$B$4*12+7)-D50,E50)=0),1,0))</f>
        <v/>
      </c>
      <c r="M50">
        <f>IF(OR(D50="",E50&lt;=0),0,IF(AND(('Charge mensuelle'!$B$4*12+8)&gt;D50,MOD(('Charge mensuelle'!$B$4*12+8)-D50,E50)=0),1,0))</f>
        <v/>
      </c>
      <c r="N50">
        <f>IF(OR(D50="",E50&lt;=0),0,IF(AND(('Charge mensuelle'!$B$4*12+9)&gt;D50,MOD(('Charge mensuelle'!$B$4*12+9)-D50,E50)=0),1,0))</f>
        <v/>
      </c>
      <c r="O50">
        <f>IF(OR(D50="",E50&lt;=0),0,IF(AND(('Charge mensuelle'!$B$4*12+10)&gt;D50,MOD(('Charge mensuelle'!$B$4*12+10)-D50,E50)=0),1,0))</f>
        <v/>
      </c>
      <c r="P50">
        <f>IF(OR(D50="",E50&lt;=0),0,IF(AND(('Charge mensuelle'!$B$4*12+11)&gt;D50,MOD(('Charge mensuelle'!$B$4*12+11)-D50,E50)=0),1,0))</f>
        <v/>
      </c>
      <c r="Q50">
        <f>IF(OR(D50="",E50&lt;=0),0,IF(AND(('Charge mensuelle'!$B$4*12+12)&gt;D50,MOD(('Charge mensuelle'!$B$4*12+12)-D50,E50)=0),1,0))</f>
        <v/>
      </c>
      <c r="R50">
        <f>F50*C50</f>
        <v/>
      </c>
      <c r="S50">
        <f>G50*C50</f>
        <v/>
      </c>
      <c r="T50">
        <f>H50*C50</f>
        <v/>
      </c>
      <c r="U50">
        <f>I50*C50</f>
        <v/>
      </c>
      <c r="V50">
        <f>J50*C50</f>
        <v/>
      </c>
      <c r="W50">
        <f>K50*C50</f>
        <v/>
      </c>
      <c r="X50">
        <f>L50*C50</f>
        <v/>
      </c>
      <c r="Y50">
        <f>M50*C50</f>
        <v/>
      </c>
      <c r="Z50">
        <f>N50*C50</f>
        <v/>
      </c>
      <c r="AA50">
        <f>O50*C50</f>
        <v/>
      </c>
      <c r="AB50">
        <f>P50*C50</f>
        <v/>
      </c>
      <c r="AC50">
        <f>Q50*C50</f>
        <v/>
      </c>
      <c r="AD50">
        <f>SUM(R50:AC50)</f>
        <v/>
      </c>
      <c r="AE50">
        <f>SUM(F50:Q50)</f>
        <v/>
      </c>
    </row>
    <row r="51">
      <c r="A51">
        <f>IF('Échéancier'!B51="","",'Échéancier'!B51)</f>
        <v/>
      </c>
      <c r="B51">
        <f>IF('Échéancier'!V51="","",'Échéancier'!V51)</f>
        <v/>
      </c>
      <c r="C51">
        <f>IF('Échéancier'!N51="",0,'Échéancier'!N51)</f>
        <v/>
      </c>
      <c r="D51">
        <f>IF('Échéancier'!Q51="","",YEAR('Échéancier'!O51)*12+MONTH('Échéancier'!O51))</f>
        <v/>
      </c>
      <c r="E51">
        <f>IF('Échéancier'!Q51="","",'Échéancier'!L51)</f>
        <v/>
      </c>
      <c r="F51">
        <f>IF(OR(D51="",E51&lt;=0),0,IF(AND(('Charge mensuelle'!$B$4*12+1)&gt;D51,MOD(('Charge mensuelle'!$B$4*12+1)-D51,E51)=0),1,0))</f>
        <v/>
      </c>
      <c r="G51">
        <f>IF(OR(D51="",E51&lt;=0),0,IF(AND(('Charge mensuelle'!$B$4*12+2)&gt;D51,MOD(('Charge mensuelle'!$B$4*12+2)-D51,E51)=0),1,0))</f>
        <v/>
      </c>
      <c r="H51">
        <f>IF(OR(D51="",E51&lt;=0),0,IF(AND(('Charge mensuelle'!$B$4*12+3)&gt;D51,MOD(('Charge mensuelle'!$B$4*12+3)-D51,E51)=0),1,0))</f>
        <v/>
      </c>
      <c r="I51">
        <f>IF(OR(D51="",E51&lt;=0),0,IF(AND(('Charge mensuelle'!$B$4*12+4)&gt;D51,MOD(('Charge mensuelle'!$B$4*12+4)-D51,E51)=0),1,0))</f>
        <v/>
      </c>
      <c r="J51">
        <f>IF(OR(D51="",E51&lt;=0),0,IF(AND(('Charge mensuelle'!$B$4*12+5)&gt;D51,MOD(('Charge mensuelle'!$B$4*12+5)-D51,E51)=0),1,0))</f>
        <v/>
      </c>
      <c r="K51">
        <f>IF(OR(D51="",E51&lt;=0),0,IF(AND(('Charge mensuelle'!$B$4*12+6)&gt;D51,MOD(('Charge mensuelle'!$B$4*12+6)-D51,E51)=0),1,0))</f>
        <v/>
      </c>
      <c r="L51">
        <f>IF(OR(D51="",E51&lt;=0),0,IF(AND(('Charge mensuelle'!$B$4*12+7)&gt;D51,MOD(('Charge mensuelle'!$B$4*12+7)-D51,E51)=0),1,0))</f>
        <v/>
      </c>
      <c r="M51">
        <f>IF(OR(D51="",E51&lt;=0),0,IF(AND(('Charge mensuelle'!$B$4*12+8)&gt;D51,MOD(('Charge mensuelle'!$B$4*12+8)-D51,E51)=0),1,0))</f>
        <v/>
      </c>
      <c r="N51">
        <f>IF(OR(D51="",E51&lt;=0),0,IF(AND(('Charge mensuelle'!$B$4*12+9)&gt;D51,MOD(('Charge mensuelle'!$B$4*12+9)-D51,E51)=0),1,0))</f>
        <v/>
      </c>
      <c r="O51">
        <f>IF(OR(D51="",E51&lt;=0),0,IF(AND(('Charge mensuelle'!$B$4*12+10)&gt;D51,MOD(('Charge mensuelle'!$B$4*12+10)-D51,E51)=0),1,0))</f>
        <v/>
      </c>
      <c r="P51">
        <f>IF(OR(D51="",E51&lt;=0),0,IF(AND(('Charge mensuelle'!$B$4*12+11)&gt;D51,MOD(('Charge mensuelle'!$B$4*12+11)-D51,E51)=0),1,0))</f>
        <v/>
      </c>
      <c r="Q51">
        <f>IF(OR(D51="",E51&lt;=0),0,IF(AND(('Charge mensuelle'!$B$4*12+12)&gt;D51,MOD(('Charge mensuelle'!$B$4*12+12)-D51,E51)=0),1,0))</f>
        <v/>
      </c>
      <c r="R51">
        <f>F51*C51</f>
        <v/>
      </c>
      <c r="S51">
        <f>G51*C51</f>
        <v/>
      </c>
      <c r="T51">
        <f>H51*C51</f>
        <v/>
      </c>
      <c r="U51">
        <f>I51*C51</f>
        <v/>
      </c>
      <c r="V51">
        <f>J51*C51</f>
        <v/>
      </c>
      <c r="W51">
        <f>K51*C51</f>
        <v/>
      </c>
      <c r="X51">
        <f>L51*C51</f>
        <v/>
      </c>
      <c r="Y51">
        <f>M51*C51</f>
        <v/>
      </c>
      <c r="Z51">
        <f>N51*C51</f>
        <v/>
      </c>
      <c r="AA51">
        <f>O51*C51</f>
        <v/>
      </c>
      <c r="AB51">
        <f>P51*C51</f>
        <v/>
      </c>
      <c r="AC51">
        <f>Q51*C51</f>
        <v/>
      </c>
      <c r="AD51">
        <f>SUM(R51:AC51)</f>
        <v/>
      </c>
      <c r="AE51">
        <f>SUM(F51:Q51)</f>
        <v/>
      </c>
    </row>
    <row r="52">
      <c r="A52">
        <f>IF('Échéancier'!B52="","",'Échéancier'!B52)</f>
        <v/>
      </c>
      <c r="B52">
        <f>IF('Échéancier'!V52="","",'Échéancier'!V52)</f>
        <v/>
      </c>
      <c r="C52">
        <f>IF('Échéancier'!N52="",0,'Échéancier'!N52)</f>
        <v/>
      </c>
      <c r="D52">
        <f>IF('Échéancier'!Q52="","",YEAR('Échéancier'!O52)*12+MONTH('Échéancier'!O52))</f>
        <v/>
      </c>
      <c r="E52">
        <f>IF('Échéancier'!Q52="","",'Échéancier'!L52)</f>
        <v/>
      </c>
      <c r="F52">
        <f>IF(OR(D52="",E52&lt;=0),0,IF(AND(('Charge mensuelle'!$B$4*12+1)&gt;D52,MOD(('Charge mensuelle'!$B$4*12+1)-D52,E52)=0),1,0))</f>
        <v/>
      </c>
      <c r="G52">
        <f>IF(OR(D52="",E52&lt;=0),0,IF(AND(('Charge mensuelle'!$B$4*12+2)&gt;D52,MOD(('Charge mensuelle'!$B$4*12+2)-D52,E52)=0),1,0))</f>
        <v/>
      </c>
      <c r="H52">
        <f>IF(OR(D52="",E52&lt;=0),0,IF(AND(('Charge mensuelle'!$B$4*12+3)&gt;D52,MOD(('Charge mensuelle'!$B$4*12+3)-D52,E52)=0),1,0))</f>
        <v/>
      </c>
      <c r="I52">
        <f>IF(OR(D52="",E52&lt;=0),0,IF(AND(('Charge mensuelle'!$B$4*12+4)&gt;D52,MOD(('Charge mensuelle'!$B$4*12+4)-D52,E52)=0),1,0))</f>
        <v/>
      </c>
      <c r="J52">
        <f>IF(OR(D52="",E52&lt;=0),0,IF(AND(('Charge mensuelle'!$B$4*12+5)&gt;D52,MOD(('Charge mensuelle'!$B$4*12+5)-D52,E52)=0),1,0))</f>
        <v/>
      </c>
      <c r="K52">
        <f>IF(OR(D52="",E52&lt;=0),0,IF(AND(('Charge mensuelle'!$B$4*12+6)&gt;D52,MOD(('Charge mensuelle'!$B$4*12+6)-D52,E52)=0),1,0))</f>
        <v/>
      </c>
      <c r="L52">
        <f>IF(OR(D52="",E52&lt;=0),0,IF(AND(('Charge mensuelle'!$B$4*12+7)&gt;D52,MOD(('Charge mensuelle'!$B$4*12+7)-D52,E52)=0),1,0))</f>
        <v/>
      </c>
      <c r="M52">
        <f>IF(OR(D52="",E52&lt;=0),0,IF(AND(('Charge mensuelle'!$B$4*12+8)&gt;D52,MOD(('Charge mensuelle'!$B$4*12+8)-D52,E52)=0),1,0))</f>
        <v/>
      </c>
      <c r="N52">
        <f>IF(OR(D52="",E52&lt;=0),0,IF(AND(('Charge mensuelle'!$B$4*12+9)&gt;D52,MOD(('Charge mensuelle'!$B$4*12+9)-D52,E52)=0),1,0))</f>
        <v/>
      </c>
      <c r="O52">
        <f>IF(OR(D52="",E52&lt;=0),0,IF(AND(('Charge mensuelle'!$B$4*12+10)&gt;D52,MOD(('Charge mensuelle'!$B$4*12+10)-D52,E52)=0),1,0))</f>
        <v/>
      </c>
      <c r="P52">
        <f>IF(OR(D52="",E52&lt;=0),0,IF(AND(('Charge mensuelle'!$B$4*12+11)&gt;D52,MOD(('Charge mensuelle'!$B$4*12+11)-D52,E52)=0),1,0))</f>
        <v/>
      </c>
      <c r="Q52">
        <f>IF(OR(D52="",E52&lt;=0),0,IF(AND(('Charge mensuelle'!$B$4*12+12)&gt;D52,MOD(('Charge mensuelle'!$B$4*12+12)-D52,E52)=0),1,0))</f>
        <v/>
      </c>
      <c r="R52">
        <f>F52*C52</f>
        <v/>
      </c>
      <c r="S52">
        <f>G52*C52</f>
        <v/>
      </c>
      <c r="T52">
        <f>H52*C52</f>
        <v/>
      </c>
      <c r="U52">
        <f>I52*C52</f>
        <v/>
      </c>
      <c r="V52">
        <f>J52*C52</f>
        <v/>
      </c>
      <c r="W52">
        <f>K52*C52</f>
        <v/>
      </c>
      <c r="X52">
        <f>L52*C52</f>
        <v/>
      </c>
      <c r="Y52">
        <f>M52*C52</f>
        <v/>
      </c>
      <c r="Z52">
        <f>N52*C52</f>
        <v/>
      </c>
      <c r="AA52">
        <f>O52*C52</f>
        <v/>
      </c>
      <c r="AB52">
        <f>P52*C52</f>
        <v/>
      </c>
      <c r="AC52">
        <f>Q52*C52</f>
        <v/>
      </c>
      <c r="AD52">
        <f>SUM(R52:AC52)</f>
        <v/>
      </c>
      <c r="AE52">
        <f>SUM(F52:Q52)</f>
        <v/>
      </c>
    </row>
    <row r="53">
      <c r="A53">
        <f>IF('Échéancier'!B53="","",'Échéancier'!B53)</f>
        <v/>
      </c>
      <c r="B53">
        <f>IF('Échéancier'!V53="","",'Échéancier'!V53)</f>
        <v/>
      </c>
      <c r="C53">
        <f>IF('Échéancier'!N53="",0,'Échéancier'!N53)</f>
        <v/>
      </c>
      <c r="D53">
        <f>IF('Échéancier'!Q53="","",YEAR('Échéancier'!O53)*12+MONTH('Échéancier'!O53))</f>
        <v/>
      </c>
      <c r="E53">
        <f>IF('Échéancier'!Q53="","",'Échéancier'!L53)</f>
        <v/>
      </c>
      <c r="F53">
        <f>IF(OR(D53="",E53&lt;=0),0,IF(AND(('Charge mensuelle'!$B$4*12+1)&gt;D53,MOD(('Charge mensuelle'!$B$4*12+1)-D53,E53)=0),1,0))</f>
        <v/>
      </c>
      <c r="G53">
        <f>IF(OR(D53="",E53&lt;=0),0,IF(AND(('Charge mensuelle'!$B$4*12+2)&gt;D53,MOD(('Charge mensuelle'!$B$4*12+2)-D53,E53)=0),1,0))</f>
        <v/>
      </c>
      <c r="H53">
        <f>IF(OR(D53="",E53&lt;=0),0,IF(AND(('Charge mensuelle'!$B$4*12+3)&gt;D53,MOD(('Charge mensuelle'!$B$4*12+3)-D53,E53)=0),1,0))</f>
        <v/>
      </c>
      <c r="I53">
        <f>IF(OR(D53="",E53&lt;=0),0,IF(AND(('Charge mensuelle'!$B$4*12+4)&gt;D53,MOD(('Charge mensuelle'!$B$4*12+4)-D53,E53)=0),1,0))</f>
        <v/>
      </c>
      <c r="J53">
        <f>IF(OR(D53="",E53&lt;=0),0,IF(AND(('Charge mensuelle'!$B$4*12+5)&gt;D53,MOD(('Charge mensuelle'!$B$4*12+5)-D53,E53)=0),1,0))</f>
        <v/>
      </c>
      <c r="K53">
        <f>IF(OR(D53="",E53&lt;=0),0,IF(AND(('Charge mensuelle'!$B$4*12+6)&gt;D53,MOD(('Charge mensuelle'!$B$4*12+6)-D53,E53)=0),1,0))</f>
        <v/>
      </c>
      <c r="L53">
        <f>IF(OR(D53="",E53&lt;=0),0,IF(AND(('Charge mensuelle'!$B$4*12+7)&gt;D53,MOD(('Charge mensuelle'!$B$4*12+7)-D53,E53)=0),1,0))</f>
        <v/>
      </c>
      <c r="M53">
        <f>IF(OR(D53="",E53&lt;=0),0,IF(AND(('Charge mensuelle'!$B$4*12+8)&gt;D53,MOD(('Charge mensuelle'!$B$4*12+8)-D53,E53)=0),1,0))</f>
        <v/>
      </c>
      <c r="N53">
        <f>IF(OR(D53="",E53&lt;=0),0,IF(AND(('Charge mensuelle'!$B$4*12+9)&gt;D53,MOD(('Charge mensuelle'!$B$4*12+9)-D53,E53)=0),1,0))</f>
        <v/>
      </c>
      <c r="O53">
        <f>IF(OR(D53="",E53&lt;=0),0,IF(AND(('Charge mensuelle'!$B$4*12+10)&gt;D53,MOD(('Charge mensuelle'!$B$4*12+10)-D53,E53)=0),1,0))</f>
        <v/>
      </c>
      <c r="P53">
        <f>IF(OR(D53="",E53&lt;=0),0,IF(AND(('Charge mensuelle'!$B$4*12+11)&gt;D53,MOD(('Charge mensuelle'!$B$4*12+11)-D53,E53)=0),1,0))</f>
        <v/>
      </c>
      <c r="Q53">
        <f>IF(OR(D53="",E53&lt;=0),0,IF(AND(('Charge mensuelle'!$B$4*12+12)&gt;D53,MOD(('Charge mensuelle'!$B$4*12+12)-D53,E53)=0),1,0))</f>
        <v/>
      </c>
      <c r="R53">
        <f>F53*C53</f>
        <v/>
      </c>
      <c r="S53">
        <f>G53*C53</f>
        <v/>
      </c>
      <c r="T53">
        <f>H53*C53</f>
        <v/>
      </c>
      <c r="U53">
        <f>I53*C53</f>
        <v/>
      </c>
      <c r="V53">
        <f>J53*C53</f>
        <v/>
      </c>
      <c r="W53">
        <f>K53*C53</f>
        <v/>
      </c>
      <c r="X53">
        <f>L53*C53</f>
        <v/>
      </c>
      <c r="Y53">
        <f>M53*C53</f>
        <v/>
      </c>
      <c r="Z53">
        <f>N53*C53</f>
        <v/>
      </c>
      <c r="AA53">
        <f>O53*C53</f>
        <v/>
      </c>
      <c r="AB53">
        <f>P53*C53</f>
        <v/>
      </c>
      <c r="AC53">
        <f>Q53*C53</f>
        <v/>
      </c>
      <c r="AD53">
        <f>SUM(R53:AC53)</f>
        <v/>
      </c>
      <c r="AE53">
        <f>SUM(F53:Q53)</f>
        <v/>
      </c>
    </row>
    <row r="54">
      <c r="A54">
        <f>IF('Échéancier'!B54="","",'Échéancier'!B54)</f>
        <v/>
      </c>
      <c r="B54">
        <f>IF('Échéancier'!V54="","",'Échéancier'!V54)</f>
        <v/>
      </c>
      <c r="C54">
        <f>IF('Échéancier'!N54="",0,'Échéancier'!N54)</f>
        <v/>
      </c>
      <c r="D54">
        <f>IF('Échéancier'!Q54="","",YEAR('Échéancier'!O54)*12+MONTH('Échéancier'!O54))</f>
        <v/>
      </c>
      <c r="E54">
        <f>IF('Échéancier'!Q54="","",'Échéancier'!L54)</f>
        <v/>
      </c>
      <c r="F54">
        <f>IF(OR(D54="",E54&lt;=0),0,IF(AND(('Charge mensuelle'!$B$4*12+1)&gt;D54,MOD(('Charge mensuelle'!$B$4*12+1)-D54,E54)=0),1,0))</f>
        <v/>
      </c>
      <c r="G54">
        <f>IF(OR(D54="",E54&lt;=0),0,IF(AND(('Charge mensuelle'!$B$4*12+2)&gt;D54,MOD(('Charge mensuelle'!$B$4*12+2)-D54,E54)=0),1,0))</f>
        <v/>
      </c>
      <c r="H54">
        <f>IF(OR(D54="",E54&lt;=0),0,IF(AND(('Charge mensuelle'!$B$4*12+3)&gt;D54,MOD(('Charge mensuelle'!$B$4*12+3)-D54,E54)=0),1,0))</f>
        <v/>
      </c>
      <c r="I54">
        <f>IF(OR(D54="",E54&lt;=0),0,IF(AND(('Charge mensuelle'!$B$4*12+4)&gt;D54,MOD(('Charge mensuelle'!$B$4*12+4)-D54,E54)=0),1,0))</f>
        <v/>
      </c>
      <c r="J54">
        <f>IF(OR(D54="",E54&lt;=0),0,IF(AND(('Charge mensuelle'!$B$4*12+5)&gt;D54,MOD(('Charge mensuelle'!$B$4*12+5)-D54,E54)=0),1,0))</f>
        <v/>
      </c>
      <c r="K54">
        <f>IF(OR(D54="",E54&lt;=0),0,IF(AND(('Charge mensuelle'!$B$4*12+6)&gt;D54,MOD(('Charge mensuelle'!$B$4*12+6)-D54,E54)=0),1,0))</f>
        <v/>
      </c>
      <c r="L54">
        <f>IF(OR(D54="",E54&lt;=0),0,IF(AND(('Charge mensuelle'!$B$4*12+7)&gt;D54,MOD(('Charge mensuelle'!$B$4*12+7)-D54,E54)=0),1,0))</f>
        <v/>
      </c>
      <c r="M54">
        <f>IF(OR(D54="",E54&lt;=0),0,IF(AND(('Charge mensuelle'!$B$4*12+8)&gt;D54,MOD(('Charge mensuelle'!$B$4*12+8)-D54,E54)=0),1,0))</f>
        <v/>
      </c>
      <c r="N54">
        <f>IF(OR(D54="",E54&lt;=0),0,IF(AND(('Charge mensuelle'!$B$4*12+9)&gt;D54,MOD(('Charge mensuelle'!$B$4*12+9)-D54,E54)=0),1,0))</f>
        <v/>
      </c>
      <c r="O54">
        <f>IF(OR(D54="",E54&lt;=0),0,IF(AND(('Charge mensuelle'!$B$4*12+10)&gt;D54,MOD(('Charge mensuelle'!$B$4*12+10)-D54,E54)=0),1,0))</f>
        <v/>
      </c>
      <c r="P54">
        <f>IF(OR(D54="",E54&lt;=0),0,IF(AND(('Charge mensuelle'!$B$4*12+11)&gt;D54,MOD(('Charge mensuelle'!$B$4*12+11)-D54,E54)=0),1,0))</f>
        <v/>
      </c>
      <c r="Q54">
        <f>IF(OR(D54="",E54&lt;=0),0,IF(AND(('Charge mensuelle'!$B$4*12+12)&gt;D54,MOD(('Charge mensuelle'!$B$4*12+12)-D54,E54)=0),1,0))</f>
        <v/>
      </c>
      <c r="R54">
        <f>F54*C54</f>
        <v/>
      </c>
      <c r="S54">
        <f>G54*C54</f>
        <v/>
      </c>
      <c r="T54">
        <f>H54*C54</f>
        <v/>
      </c>
      <c r="U54">
        <f>I54*C54</f>
        <v/>
      </c>
      <c r="V54">
        <f>J54*C54</f>
        <v/>
      </c>
      <c r="W54">
        <f>K54*C54</f>
        <v/>
      </c>
      <c r="X54">
        <f>L54*C54</f>
        <v/>
      </c>
      <c r="Y54">
        <f>M54*C54</f>
        <v/>
      </c>
      <c r="Z54">
        <f>N54*C54</f>
        <v/>
      </c>
      <c r="AA54">
        <f>O54*C54</f>
        <v/>
      </c>
      <c r="AB54">
        <f>P54*C54</f>
        <v/>
      </c>
      <c r="AC54">
        <f>Q54*C54</f>
        <v/>
      </c>
      <c r="AD54">
        <f>SUM(R54:AC54)</f>
        <v/>
      </c>
      <c r="AE54">
        <f>SUM(F54:Q54)</f>
        <v/>
      </c>
    </row>
    <row r="55">
      <c r="A55">
        <f>IF('Échéancier'!B55="","",'Échéancier'!B55)</f>
        <v/>
      </c>
      <c r="B55">
        <f>IF('Échéancier'!V55="","",'Échéancier'!V55)</f>
        <v/>
      </c>
      <c r="C55">
        <f>IF('Échéancier'!N55="",0,'Échéancier'!N55)</f>
        <v/>
      </c>
      <c r="D55">
        <f>IF('Échéancier'!Q55="","",YEAR('Échéancier'!O55)*12+MONTH('Échéancier'!O55))</f>
        <v/>
      </c>
      <c r="E55">
        <f>IF('Échéancier'!Q55="","",'Échéancier'!L55)</f>
        <v/>
      </c>
      <c r="F55">
        <f>IF(OR(D55="",E55&lt;=0),0,IF(AND(('Charge mensuelle'!$B$4*12+1)&gt;D55,MOD(('Charge mensuelle'!$B$4*12+1)-D55,E55)=0),1,0))</f>
        <v/>
      </c>
      <c r="G55">
        <f>IF(OR(D55="",E55&lt;=0),0,IF(AND(('Charge mensuelle'!$B$4*12+2)&gt;D55,MOD(('Charge mensuelle'!$B$4*12+2)-D55,E55)=0),1,0))</f>
        <v/>
      </c>
      <c r="H55">
        <f>IF(OR(D55="",E55&lt;=0),0,IF(AND(('Charge mensuelle'!$B$4*12+3)&gt;D55,MOD(('Charge mensuelle'!$B$4*12+3)-D55,E55)=0),1,0))</f>
        <v/>
      </c>
      <c r="I55">
        <f>IF(OR(D55="",E55&lt;=0),0,IF(AND(('Charge mensuelle'!$B$4*12+4)&gt;D55,MOD(('Charge mensuelle'!$B$4*12+4)-D55,E55)=0),1,0))</f>
        <v/>
      </c>
      <c r="J55">
        <f>IF(OR(D55="",E55&lt;=0),0,IF(AND(('Charge mensuelle'!$B$4*12+5)&gt;D55,MOD(('Charge mensuelle'!$B$4*12+5)-D55,E55)=0),1,0))</f>
        <v/>
      </c>
      <c r="K55">
        <f>IF(OR(D55="",E55&lt;=0),0,IF(AND(('Charge mensuelle'!$B$4*12+6)&gt;D55,MOD(('Charge mensuelle'!$B$4*12+6)-D55,E55)=0),1,0))</f>
        <v/>
      </c>
      <c r="L55">
        <f>IF(OR(D55="",E55&lt;=0),0,IF(AND(('Charge mensuelle'!$B$4*12+7)&gt;D55,MOD(('Charge mensuelle'!$B$4*12+7)-D55,E55)=0),1,0))</f>
        <v/>
      </c>
      <c r="M55">
        <f>IF(OR(D55="",E55&lt;=0),0,IF(AND(('Charge mensuelle'!$B$4*12+8)&gt;D55,MOD(('Charge mensuelle'!$B$4*12+8)-D55,E55)=0),1,0))</f>
        <v/>
      </c>
      <c r="N55">
        <f>IF(OR(D55="",E55&lt;=0),0,IF(AND(('Charge mensuelle'!$B$4*12+9)&gt;D55,MOD(('Charge mensuelle'!$B$4*12+9)-D55,E55)=0),1,0))</f>
        <v/>
      </c>
      <c r="O55">
        <f>IF(OR(D55="",E55&lt;=0),0,IF(AND(('Charge mensuelle'!$B$4*12+10)&gt;D55,MOD(('Charge mensuelle'!$B$4*12+10)-D55,E55)=0),1,0))</f>
        <v/>
      </c>
      <c r="P55">
        <f>IF(OR(D55="",E55&lt;=0),0,IF(AND(('Charge mensuelle'!$B$4*12+11)&gt;D55,MOD(('Charge mensuelle'!$B$4*12+11)-D55,E55)=0),1,0))</f>
        <v/>
      </c>
      <c r="Q55">
        <f>IF(OR(D55="",E55&lt;=0),0,IF(AND(('Charge mensuelle'!$B$4*12+12)&gt;D55,MOD(('Charge mensuelle'!$B$4*12+12)-D55,E55)=0),1,0))</f>
        <v/>
      </c>
      <c r="R55">
        <f>F55*C55</f>
        <v/>
      </c>
      <c r="S55">
        <f>G55*C55</f>
        <v/>
      </c>
      <c r="T55">
        <f>H55*C55</f>
        <v/>
      </c>
      <c r="U55">
        <f>I55*C55</f>
        <v/>
      </c>
      <c r="V55">
        <f>J55*C55</f>
        <v/>
      </c>
      <c r="W55">
        <f>K55*C55</f>
        <v/>
      </c>
      <c r="X55">
        <f>L55*C55</f>
        <v/>
      </c>
      <c r="Y55">
        <f>M55*C55</f>
        <v/>
      </c>
      <c r="Z55">
        <f>N55*C55</f>
        <v/>
      </c>
      <c r="AA55">
        <f>O55*C55</f>
        <v/>
      </c>
      <c r="AB55">
        <f>P55*C55</f>
        <v/>
      </c>
      <c r="AC55">
        <f>Q55*C55</f>
        <v/>
      </c>
      <c r="AD55">
        <f>SUM(R55:AC55)</f>
        <v/>
      </c>
      <c r="AE55">
        <f>SUM(F55:Q55)</f>
        <v/>
      </c>
    </row>
    <row r="56">
      <c r="A56">
        <f>IF('Échéancier'!B56="","",'Échéancier'!B56)</f>
        <v/>
      </c>
      <c r="B56">
        <f>IF('Échéancier'!V56="","",'Échéancier'!V56)</f>
        <v/>
      </c>
      <c r="C56">
        <f>IF('Échéancier'!N56="",0,'Échéancier'!N56)</f>
        <v/>
      </c>
      <c r="D56">
        <f>IF('Échéancier'!Q56="","",YEAR('Échéancier'!O56)*12+MONTH('Échéancier'!O56))</f>
        <v/>
      </c>
      <c r="E56">
        <f>IF('Échéancier'!Q56="","",'Échéancier'!L56)</f>
        <v/>
      </c>
      <c r="F56">
        <f>IF(OR(D56="",E56&lt;=0),0,IF(AND(('Charge mensuelle'!$B$4*12+1)&gt;D56,MOD(('Charge mensuelle'!$B$4*12+1)-D56,E56)=0),1,0))</f>
        <v/>
      </c>
      <c r="G56">
        <f>IF(OR(D56="",E56&lt;=0),0,IF(AND(('Charge mensuelle'!$B$4*12+2)&gt;D56,MOD(('Charge mensuelle'!$B$4*12+2)-D56,E56)=0),1,0))</f>
        <v/>
      </c>
      <c r="H56">
        <f>IF(OR(D56="",E56&lt;=0),0,IF(AND(('Charge mensuelle'!$B$4*12+3)&gt;D56,MOD(('Charge mensuelle'!$B$4*12+3)-D56,E56)=0),1,0))</f>
        <v/>
      </c>
      <c r="I56">
        <f>IF(OR(D56="",E56&lt;=0),0,IF(AND(('Charge mensuelle'!$B$4*12+4)&gt;D56,MOD(('Charge mensuelle'!$B$4*12+4)-D56,E56)=0),1,0))</f>
        <v/>
      </c>
      <c r="J56">
        <f>IF(OR(D56="",E56&lt;=0),0,IF(AND(('Charge mensuelle'!$B$4*12+5)&gt;D56,MOD(('Charge mensuelle'!$B$4*12+5)-D56,E56)=0),1,0))</f>
        <v/>
      </c>
      <c r="K56">
        <f>IF(OR(D56="",E56&lt;=0),0,IF(AND(('Charge mensuelle'!$B$4*12+6)&gt;D56,MOD(('Charge mensuelle'!$B$4*12+6)-D56,E56)=0),1,0))</f>
        <v/>
      </c>
      <c r="L56">
        <f>IF(OR(D56="",E56&lt;=0),0,IF(AND(('Charge mensuelle'!$B$4*12+7)&gt;D56,MOD(('Charge mensuelle'!$B$4*12+7)-D56,E56)=0),1,0))</f>
        <v/>
      </c>
      <c r="M56">
        <f>IF(OR(D56="",E56&lt;=0),0,IF(AND(('Charge mensuelle'!$B$4*12+8)&gt;D56,MOD(('Charge mensuelle'!$B$4*12+8)-D56,E56)=0),1,0))</f>
        <v/>
      </c>
      <c r="N56">
        <f>IF(OR(D56="",E56&lt;=0),0,IF(AND(('Charge mensuelle'!$B$4*12+9)&gt;D56,MOD(('Charge mensuelle'!$B$4*12+9)-D56,E56)=0),1,0))</f>
        <v/>
      </c>
      <c r="O56">
        <f>IF(OR(D56="",E56&lt;=0),0,IF(AND(('Charge mensuelle'!$B$4*12+10)&gt;D56,MOD(('Charge mensuelle'!$B$4*12+10)-D56,E56)=0),1,0))</f>
        <v/>
      </c>
      <c r="P56">
        <f>IF(OR(D56="",E56&lt;=0),0,IF(AND(('Charge mensuelle'!$B$4*12+11)&gt;D56,MOD(('Charge mensuelle'!$B$4*12+11)-D56,E56)=0),1,0))</f>
        <v/>
      </c>
      <c r="Q56">
        <f>IF(OR(D56="",E56&lt;=0),0,IF(AND(('Charge mensuelle'!$B$4*12+12)&gt;D56,MOD(('Charge mensuelle'!$B$4*12+12)-D56,E56)=0),1,0))</f>
        <v/>
      </c>
      <c r="R56">
        <f>F56*C56</f>
        <v/>
      </c>
      <c r="S56">
        <f>G56*C56</f>
        <v/>
      </c>
      <c r="T56">
        <f>H56*C56</f>
        <v/>
      </c>
      <c r="U56">
        <f>I56*C56</f>
        <v/>
      </c>
      <c r="V56">
        <f>J56*C56</f>
        <v/>
      </c>
      <c r="W56">
        <f>K56*C56</f>
        <v/>
      </c>
      <c r="X56">
        <f>L56*C56</f>
        <v/>
      </c>
      <c r="Y56">
        <f>M56*C56</f>
        <v/>
      </c>
      <c r="Z56">
        <f>N56*C56</f>
        <v/>
      </c>
      <c r="AA56">
        <f>O56*C56</f>
        <v/>
      </c>
      <c r="AB56">
        <f>P56*C56</f>
        <v/>
      </c>
      <c r="AC56">
        <f>Q56*C56</f>
        <v/>
      </c>
      <c r="AD56">
        <f>SUM(R56:AC56)</f>
        <v/>
      </c>
      <c r="AE56">
        <f>SUM(F56:Q56)</f>
        <v/>
      </c>
    </row>
    <row r="57">
      <c r="A57">
        <f>IF('Échéancier'!B57="","",'Échéancier'!B57)</f>
        <v/>
      </c>
      <c r="B57">
        <f>IF('Échéancier'!V57="","",'Échéancier'!V57)</f>
        <v/>
      </c>
      <c r="C57">
        <f>IF('Échéancier'!N57="",0,'Échéancier'!N57)</f>
        <v/>
      </c>
      <c r="D57">
        <f>IF('Échéancier'!Q57="","",YEAR('Échéancier'!O57)*12+MONTH('Échéancier'!O57))</f>
        <v/>
      </c>
      <c r="E57">
        <f>IF('Échéancier'!Q57="","",'Échéancier'!L57)</f>
        <v/>
      </c>
      <c r="F57">
        <f>IF(OR(D57="",E57&lt;=0),0,IF(AND(('Charge mensuelle'!$B$4*12+1)&gt;D57,MOD(('Charge mensuelle'!$B$4*12+1)-D57,E57)=0),1,0))</f>
        <v/>
      </c>
      <c r="G57">
        <f>IF(OR(D57="",E57&lt;=0),0,IF(AND(('Charge mensuelle'!$B$4*12+2)&gt;D57,MOD(('Charge mensuelle'!$B$4*12+2)-D57,E57)=0),1,0))</f>
        <v/>
      </c>
      <c r="H57">
        <f>IF(OR(D57="",E57&lt;=0),0,IF(AND(('Charge mensuelle'!$B$4*12+3)&gt;D57,MOD(('Charge mensuelle'!$B$4*12+3)-D57,E57)=0),1,0))</f>
        <v/>
      </c>
      <c r="I57">
        <f>IF(OR(D57="",E57&lt;=0),0,IF(AND(('Charge mensuelle'!$B$4*12+4)&gt;D57,MOD(('Charge mensuelle'!$B$4*12+4)-D57,E57)=0),1,0))</f>
        <v/>
      </c>
      <c r="J57">
        <f>IF(OR(D57="",E57&lt;=0),0,IF(AND(('Charge mensuelle'!$B$4*12+5)&gt;D57,MOD(('Charge mensuelle'!$B$4*12+5)-D57,E57)=0),1,0))</f>
        <v/>
      </c>
      <c r="K57">
        <f>IF(OR(D57="",E57&lt;=0),0,IF(AND(('Charge mensuelle'!$B$4*12+6)&gt;D57,MOD(('Charge mensuelle'!$B$4*12+6)-D57,E57)=0),1,0))</f>
        <v/>
      </c>
      <c r="L57">
        <f>IF(OR(D57="",E57&lt;=0),0,IF(AND(('Charge mensuelle'!$B$4*12+7)&gt;D57,MOD(('Charge mensuelle'!$B$4*12+7)-D57,E57)=0),1,0))</f>
        <v/>
      </c>
      <c r="M57">
        <f>IF(OR(D57="",E57&lt;=0),0,IF(AND(('Charge mensuelle'!$B$4*12+8)&gt;D57,MOD(('Charge mensuelle'!$B$4*12+8)-D57,E57)=0),1,0))</f>
        <v/>
      </c>
      <c r="N57">
        <f>IF(OR(D57="",E57&lt;=0),0,IF(AND(('Charge mensuelle'!$B$4*12+9)&gt;D57,MOD(('Charge mensuelle'!$B$4*12+9)-D57,E57)=0),1,0))</f>
        <v/>
      </c>
      <c r="O57">
        <f>IF(OR(D57="",E57&lt;=0),0,IF(AND(('Charge mensuelle'!$B$4*12+10)&gt;D57,MOD(('Charge mensuelle'!$B$4*12+10)-D57,E57)=0),1,0))</f>
        <v/>
      </c>
      <c r="P57">
        <f>IF(OR(D57="",E57&lt;=0),0,IF(AND(('Charge mensuelle'!$B$4*12+11)&gt;D57,MOD(('Charge mensuelle'!$B$4*12+11)-D57,E57)=0),1,0))</f>
        <v/>
      </c>
      <c r="Q57">
        <f>IF(OR(D57="",E57&lt;=0),0,IF(AND(('Charge mensuelle'!$B$4*12+12)&gt;D57,MOD(('Charge mensuelle'!$B$4*12+12)-D57,E57)=0),1,0))</f>
        <v/>
      </c>
      <c r="R57">
        <f>F57*C57</f>
        <v/>
      </c>
      <c r="S57">
        <f>G57*C57</f>
        <v/>
      </c>
      <c r="T57">
        <f>H57*C57</f>
        <v/>
      </c>
      <c r="U57">
        <f>I57*C57</f>
        <v/>
      </c>
      <c r="V57">
        <f>J57*C57</f>
        <v/>
      </c>
      <c r="W57">
        <f>K57*C57</f>
        <v/>
      </c>
      <c r="X57">
        <f>L57*C57</f>
        <v/>
      </c>
      <c r="Y57">
        <f>M57*C57</f>
        <v/>
      </c>
      <c r="Z57">
        <f>N57*C57</f>
        <v/>
      </c>
      <c r="AA57">
        <f>O57*C57</f>
        <v/>
      </c>
      <c r="AB57">
        <f>P57*C57</f>
        <v/>
      </c>
      <c r="AC57">
        <f>Q57*C57</f>
        <v/>
      </c>
      <c r="AD57">
        <f>SUM(R57:AC57)</f>
        <v/>
      </c>
      <c r="AE57">
        <f>SUM(F57:Q57)</f>
        <v/>
      </c>
    </row>
    <row r="58">
      <c r="A58">
        <f>IF('Échéancier'!B58="","",'Échéancier'!B58)</f>
        <v/>
      </c>
      <c r="B58">
        <f>IF('Échéancier'!V58="","",'Échéancier'!V58)</f>
        <v/>
      </c>
      <c r="C58">
        <f>IF('Échéancier'!N58="",0,'Échéancier'!N58)</f>
        <v/>
      </c>
      <c r="D58">
        <f>IF('Échéancier'!Q58="","",YEAR('Échéancier'!O58)*12+MONTH('Échéancier'!O58))</f>
        <v/>
      </c>
      <c r="E58">
        <f>IF('Échéancier'!Q58="","",'Échéancier'!L58)</f>
        <v/>
      </c>
      <c r="F58">
        <f>IF(OR(D58="",E58&lt;=0),0,IF(AND(('Charge mensuelle'!$B$4*12+1)&gt;D58,MOD(('Charge mensuelle'!$B$4*12+1)-D58,E58)=0),1,0))</f>
        <v/>
      </c>
      <c r="G58">
        <f>IF(OR(D58="",E58&lt;=0),0,IF(AND(('Charge mensuelle'!$B$4*12+2)&gt;D58,MOD(('Charge mensuelle'!$B$4*12+2)-D58,E58)=0),1,0))</f>
        <v/>
      </c>
      <c r="H58">
        <f>IF(OR(D58="",E58&lt;=0),0,IF(AND(('Charge mensuelle'!$B$4*12+3)&gt;D58,MOD(('Charge mensuelle'!$B$4*12+3)-D58,E58)=0),1,0))</f>
        <v/>
      </c>
      <c r="I58">
        <f>IF(OR(D58="",E58&lt;=0),0,IF(AND(('Charge mensuelle'!$B$4*12+4)&gt;D58,MOD(('Charge mensuelle'!$B$4*12+4)-D58,E58)=0),1,0))</f>
        <v/>
      </c>
      <c r="J58">
        <f>IF(OR(D58="",E58&lt;=0),0,IF(AND(('Charge mensuelle'!$B$4*12+5)&gt;D58,MOD(('Charge mensuelle'!$B$4*12+5)-D58,E58)=0),1,0))</f>
        <v/>
      </c>
      <c r="K58">
        <f>IF(OR(D58="",E58&lt;=0),0,IF(AND(('Charge mensuelle'!$B$4*12+6)&gt;D58,MOD(('Charge mensuelle'!$B$4*12+6)-D58,E58)=0),1,0))</f>
        <v/>
      </c>
      <c r="L58">
        <f>IF(OR(D58="",E58&lt;=0),0,IF(AND(('Charge mensuelle'!$B$4*12+7)&gt;D58,MOD(('Charge mensuelle'!$B$4*12+7)-D58,E58)=0),1,0))</f>
        <v/>
      </c>
      <c r="M58">
        <f>IF(OR(D58="",E58&lt;=0),0,IF(AND(('Charge mensuelle'!$B$4*12+8)&gt;D58,MOD(('Charge mensuelle'!$B$4*12+8)-D58,E58)=0),1,0))</f>
        <v/>
      </c>
      <c r="N58">
        <f>IF(OR(D58="",E58&lt;=0),0,IF(AND(('Charge mensuelle'!$B$4*12+9)&gt;D58,MOD(('Charge mensuelle'!$B$4*12+9)-D58,E58)=0),1,0))</f>
        <v/>
      </c>
      <c r="O58">
        <f>IF(OR(D58="",E58&lt;=0),0,IF(AND(('Charge mensuelle'!$B$4*12+10)&gt;D58,MOD(('Charge mensuelle'!$B$4*12+10)-D58,E58)=0),1,0))</f>
        <v/>
      </c>
      <c r="P58">
        <f>IF(OR(D58="",E58&lt;=0),0,IF(AND(('Charge mensuelle'!$B$4*12+11)&gt;D58,MOD(('Charge mensuelle'!$B$4*12+11)-D58,E58)=0),1,0))</f>
        <v/>
      </c>
      <c r="Q58">
        <f>IF(OR(D58="",E58&lt;=0),0,IF(AND(('Charge mensuelle'!$B$4*12+12)&gt;D58,MOD(('Charge mensuelle'!$B$4*12+12)-D58,E58)=0),1,0))</f>
        <v/>
      </c>
      <c r="R58">
        <f>F58*C58</f>
        <v/>
      </c>
      <c r="S58">
        <f>G58*C58</f>
        <v/>
      </c>
      <c r="T58">
        <f>H58*C58</f>
        <v/>
      </c>
      <c r="U58">
        <f>I58*C58</f>
        <v/>
      </c>
      <c r="V58">
        <f>J58*C58</f>
        <v/>
      </c>
      <c r="W58">
        <f>K58*C58</f>
        <v/>
      </c>
      <c r="X58">
        <f>L58*C58</f>
        <v/>
      </c>
      <c r="Y58">
        <f>M58*C58</f>
        <v/>
      </c>
      <c r="Z58">
        <f>N58*C58</f>
        <v/>
      </c>
      <c r="AA58">
        <f>O58*C58</f>
        <v/>
      </c>
      <c r="AB58">
        <f>P58*C58</f>
        <v/>
      </c>
      <c r="AC58">
        <f>Q58*C58</f>
        <v/>
      </c>
      <c r="AD58">
        <f>SUM(R58:AC58)</f>
        <v/>
      </c>
      <c r="AE58">
        <f>SUM(F58:Q58)</f>
        <v/>
      </c>
    </row>
    <row r="59">
      <c r="A59">
        <f>IF('Échéancier'!B59="","",'Échéancier'!B59)</f>
        <v/>
      </c>
      <c r="B59">
        <f>IF('Échéancier'!V59="","",'Échéancier'!V59)</f>
        <v/>
      </c>
      <c r="C59">
        <f>IF('Échéancier'!N59="",0,'Échéancier'!N59)</f>
        <v/>
      </c>
      <c r="D59">
        <f>IF('Échéancier'!Q59="","",YEAR('Échéancier'!O59)*12+MONTH('Échéancier'!O59))</f>
        <v/>
      </c>
      <c r="E59">
        <f>IF('Échéancier'!Q59="","",'Échéancier'!L59)</f>
        <v/>
      </c>
      <c r="F59">
        <f>IF(OR(D59="",E59&lt;=0),0,IF(AND(('Charge mensuelle'!$B$4*12+1)&gt;D59,MOD(('Charge mensuelle'!$B$4*12+1)-D59,E59)=0),1,0))</f>
        <v/>
      </c>
      <c r="G59">
        <f>IF(OR(D59="",E59&lt;=0),0,IF(AND(('Charge mensuelle'!$B$4*12+2)&gt;D59,MOD(('Charge mensuelle'!$B$4*12+2)-D59,E59)=0),1,0))</f>
        <v/>
      </c>
      <c r="H59">
        <f>IF(OR(D59="",E59&lt;=0),0,IF(AND(('Charge mensuelle'!$B$4*12+3)&gt;D59,MOD(('Charge mensuelle'!$B$4*12+3)-D59,E59)=0),1,0))</f>
        <v/>
      </c>
      <c r="I59">
        <f>IF(OR(D59="",E59&lt;=0),0,IF(AND(('Charge mensuelle'!$B$4*12+4)&gt;D59,MOD(('Charge mensuelle'!$B$4*12+4)-D59,E59)=0),1,0))</f>
        <v/>
      </c>
      <c r="J59">
        <f>IF(OR(D59="",E59&lt;=0),0,IF(AND(('Charge mensuelle'!$B$4*12+5)&gt;D59,MOD(('Charge mensuelle'!$B$4*12+5)-D59,E59)=0),1,0))</f>
        <v/>
      </c>
      <c r="K59">
        <f>IF(OR(D59="",E59&lt;=0),0,IF(AND(('Charge mensuelle'!$B$4*12+6)&gt;D59,MOD(('Charge mensuelle'!$B$4*12+6)-D59,E59)=0),1,0))</f>
        <v/>
      </c>
      <c r="L59">
        <f>IF(OR(D59="",E59&lt;=0),0,IF(AND(('Charge mensuelle'!$B$4*12+7)&gt;D59,MOD(('Charge mensuelle'!$B$4*12+7)-D59,E59)=0),1,0))</f>
        <v/>
      </c>
      <c r="M59">
        <f>IF(OR(D59="",E59&lt;=0),0,IF(AND(('Charge mensuelle'!$B$4*12+8)&gt;D59,MOD(('Charge mensuelle'!$B$4*12+8)-D59,E59)=0),1,0))</f>
        <v/>
      </c>
      <c r="N59">
        <f>IF(OR(D59="",E59&lt;=0),0,IF(AND(('Charge mensuelle'!$B$4*12+9)&gt;D59,MOD(('Charge mensuelle'!$B$4*12+9)-D59,E59)=0),1,0))</f>
        <v/>
      </c>
      <c r="O59">
        <f>IF(OR(D59="",E59&lt;=0),0,IF(AND(('Charge mensuelle'!$B$4*12+10)&gt;D59,MOD(('Charge mensuelle'!$B$4*12+10)-D59,E59)=0),1,0))</f>
        <v/>
      </c>
      <c r="P59">
        <f>IF(OR(D59="",E59&lt;=0),0,IF(AND(('Charge mensuelle'!$B$4*12+11)&gt;D59,MOD(('Charge mensuelle'!$B$4*12+11)-D59,E59)=0),1,0))</f>
        <v/>
      </c>
      <c r="Q59">
        <f>IF(OR(D59="",E59&lt;=0),0,IF(AND(('Charge mensuelle'!$B$4*12+12)&gt;D59,MOD(('Charge mensuelle'!$B$4*12+12)-D59,E59)=0),1,0))</f>
        <v/>
      </c>
      <c r="R59">
        <f>F59*C59</f>
        <v/>
      </c>
      <c r="S59">
        <f>G59*C59</f>
        <v/>
      </c>
      <c r="T59">
        <f>H59*C59</f>
        <v/>
      </c>
      <c r="U59">
        <f>I59*C59</f>
        <v/>
      </c>
      <c r="V59">
        <f>J59*C59</f>
        <v/>
      </c>
      <c r="W59">
        <f>K59*C59</f>
        <v/>
      </c>
      <c r="X59">
        <f>L59*C59</f>
        <v/>
      </c>
      <c r="Y59">
        <f>M59*C59</f>
        <v/>
      </c>
      <c r="Z59">
        <f>N59*C59</f>
        <v/>
      </c>
      <c r="AA59">
        <f>O59*C59</f>
        <v/>
      </c>
      <c r="AB59">
        <f>P59*C59</f>
        <v/>
      </c>
      <c r="AC59">
        <f>Q59*C59</f>
        <v/>
      </c>
      <c r="AD59">
        <f>SUM(R59:AC59)</f>
        <v/>
      </c>
      <c r="AE59">
        <f>SUM(F59:Q59)</f>
        <v/>
      </c>
    </row>
    <row r="60">
      <c r="A60">
        <f>IF('Échéancier'!B60="","",'Échéancier'!B60)</f>
        <v/>
      </c>
      <c r="B60">
        <f>IF('Échéancier'!V60="","",'Échéancier'!V60)</f>
        <v/>
      </c>
      <c r="C60">
        <f>IF('Échéancier'!N60="",0,'Échéancier'!N60)</f>
        <v/>
      </c>
      <c r="D60">
        <f>IF('Échéancier'!Q60="","",YEAR('Échéancier'!O60)*12+MONTH('Échéancier'!O60))</f>
        <v/>
      </c>
      <c r="E60">
        <f>IF('Échéancier'!Q60="","",'Échéancier'!L60)</f>
        <v/>
      </c>
      <c r="F60">
        <f>IF(OR(D60="",E60&lt;=0),0,IF(AND(('Charge mensuelle'!$B$4*12+1)&gt;D60,MOD(('Charge mensuelle'!$B$4*12+1)-D60,E60)=0),1,0))</f>
        <v/>
      </c>
      <c r="G60">
        <f>IF(OR(D60="",E60&lt;=0),0,IF(AND(('Charge mensuelle'!$B$4*12+2)&gt;D60,MOD(('Charge mensuelle'!$B$4*12+2)-D60,E60)=0),1,0))</f>
        <v/>
      </c>
      <c r="H60">
        <f>IF(OR(D60="",E60&lt;=0),0,IF(AND(('Charge mensuelle'!$B$4*12+3)&gt;D60,MOD(('Charge mensuelle'!$B$4*12+3)-D60,E60)=0),1,0))</f>
        <v/>
      </c>
      <c r="I60">
        <f>IF(OR(D60="",E60&lt;=0),0,IF(AND(('Charge mensuelle'!$B$4*12+4)&gt;D60,MOD(('Charge mensuelle'!$B$4*12+4)-D60,E60)=0),1,0))</f>
        <v/>
      </c>
      <c r="J60">
        <f>IF(OR(D60="",E60&lt;=0),0,IF(AND(('Charge mensuelle'!$B$4*12+5)&gt;D60,MOD(('Charge mensuelle'!$B$4*12+5)-D60,E60)=0),1,0))</f>
        <v/>
      </c>
      <c r="K60">
        <f>IF(OR(D60="",E60&lt;=0),0,IF(AND(('Charge mensuelle'!$B$4*12+6)&gt;D60,MOD(('Charge mensuelle'!$B$4*12+6)-D60,E60)=0),1,0))</f>
        <v/>
      </c>
      <c r="L60">
        <f>IF(OR(D60="",E60&lt;=0),0,IF(AND(('Charge mensuelle'!$B$4*12+7)&gt;D60,MOD(('Charge mensuelle'!$B$4*12+7)-D60,E60)=0),1,0))</f>
        <v/>
      </c>
      <c r="M60">
        <f>IF(OR(D60="",E60&lt;=0),0,IF(AND(('Charge mensuelle'!$B$4*12+8)&gt;D60,MOD(('Charge mensuelle'!$B$4*12+8)-D60,E60)=0),1,0))</f>
        <v/>
      </c>
      <c r="N60">
        <f>IF(OR(D60="",E60&lt;=0),0,IF(AND(('Charge mensuelle'!$B$4*12+9)&gt;D60,MOD(('Charge mensuelle'!$B$4*12+9)-D60,E60)=0),1,0))</f>
        <v/>
      </c>
      <c r="O60">
        <f>IF(OR(D60="",E60&lt;=0),0,IF(AND(('Charge mensuelle'!$B$4*12+10)&gt;D60,MOD(('Charge mensuelle'!$B$4*12+10)-D60,E60)=0),1,0))</f>
        <v/>
      </c>
      <c r="P60">
        <f>IF(OR(D60="",E60&lt;=0),0,IF(AND(('Charge mensuelle'!$B$4*12+11)&gt;D60,MOD(('Charge mensuelle'!$B$4*12+11)-D60,E60)=0),1,0))</f>
        <v/>
      </c>
      <c r="Q60">
        <f>IF(OR(D60="",E60&lt;=0),0,IF(AND(('Charge mensuelle'!$B$4*12+12)&gt;D60,MOD(('Charge mensuelle'!$B$4*12+12)-D60,E60)=0),1,0))</f>
        <v/>
      </c>
      <c r="R60">
        <f>F60*C60</f>
        <v/>
      </c>
      <c r="S60">
        <f>G60*C60</f>
        <v/>
      </c>
      <c r="T60">
        <f>H60*C60</f>
        <v/>
      </c>
      <c r="U60">
        <f>I60*C60</f>
        <v/>
      </c>
      <c r="V60">
        <f>J60*C60</f>
        <v/>
      </c>
      <c r="W60">
        <f>K60*C60</f>
        <v/>
      </c>
      <c r="X60">
        <f>L60*C60</f>
        <v/>
      </c>
      <c r="Y60">
        <f>M60*C60</f>
        <v/>
      </c>
      <c r="Z60">
        <f>N60*C60</f>
        <v/>
      </c>
      <c r="AA60">
        <f>O60*C60</f>
        <v/>
      </c>
      <c r="AB60">
        <f>P60*C60</f>
        <v/>
      </c>
      <c r="AC60">
        <f>Q60*C60</f>
        <v/>
      </c>
      <c r="AD60">
        <f>SUM(R60:AC60)</f>
        <v/>
      </c>
      <c r="AE60">
        <f>SUM(F60:Q60)</f>
        <v/>
      </c>
    </row>
    <row r="61">
      <c r="A61">
        <f>IF('Échéancier'!B61="","",'Échéancier'!B61)</f>
        <v/>
      </c>
      <c r="B61">
        <f>IF('Échéancier'!V61="","",'Échéancier'!V61)</f>
        <v/>
      </c>
      <c r="C61">
        <f>IF('Échéancier'!N61="",0,'Échéancier'!N61)</f>
        <v/>
      </c>
      <c r="D61">
        <f>IF('Échéancier'!Q61="","",YEAR('Échéancier'!O61)*12+MONTH('Échéancier'!O61))</f>
        <v/>
      </c>
      <c r="E61">
        <f>IF('Échéancier'!Q61="","",'Échéancier'!L61)</f>
        <v/>
      </c>
      <c r="F61">
        <f>IF(OR(D61="",E61&lt;=0),0,IF(AND(('Charge mensuelle'!$B$4*12+1)&gt;D61,MOD(('Charge mensuelle'!$B$4*12+1)-D61,E61)=0),1,0))</f>
        <v/>
      </c>
      <c r="G61">
        <f>IF(OR(D61="",E61&lt;=0),0,IF(AND(('Charge mensuelle'!$B$4*12+2)&gt;D61,MOD(('Charge mensuelle'!$B$4*12+2)-D61,E61)=0),1,0))</f>
        <v/>
      </c>
      <c r="H61">
        <f>IF(OR(D61="",E61&lt;=0),0,IF(AND(('Charge mensuelle'!$B$4*12+3)&gt;D61,MOD(('Charge mensuelle'!$B$4*12+3)-D61,E61)=0),1,0))</f>
        <v/>
      </c>
      <c r="I61">
        <f>IF(OR(D61="",E61&lt;=0),0,IF(AND(('Charge mensuelle'!$B$4*12+4)&gt;D61,MOD(('Charge mensuelle'!$B$4*12+4)-D61,E61)=0),1,0))</f>
        <v/>
      </c>
      <c r="J61">
        <f>IF(OR(D61="",E61&lt;=0),0,IF(AND(('Charge mensuelle'!$B$4*12+5)&gt;D61,MOD(('Charge mensuelle'!$B$4*12+5)-D61,E61)=0),1,0))</f>
        <v/>
      </c>
      <c r="K61">
        <f>IF(OR(D61="",E61&lt;=0),0,IF(AND(('Charge mensuelle'!$B$4*12+6)&gt;D61,MOD(('Charge mensuelle'!$B$4*12+6)-D61,E61)=0),1,0))</f>
        <v/>
      </c>
      <c r="L61">
        <f>IF(OR(D61="",E61&lt;=0),0,IF(AND(('Charge mensuelle'!$B$4*12+7)&gt;D61,MOD(('Charge mensuelle'!$B$4*12+7)-D61,E61)=0),1,0))</f>
        <v/>
      </c>
      <c r="M61">
        <f>IF(OR(D61="",E61&lt;=0),0,IF(AND(('Charge mensuelle'!$B$4*12+8)&gt;D61,MOD(('Charge mensuelle'!$B$4*12+8)-D61,E61)=0),1,0))</f>
        <v/>
      </c>
      <c r="N61">
        <f>IF(OR(D61="",E61&lt;=0),0,IF(AND(('Charge mensuelle'!$B$4*12+9)&gt;D61,MOD(('Charge mensuelle'!$B$4*12+9)-D61,E61)=0),1,0))</f>
        <v/>
      </c>
      <c r="O61">
        <f>IF(OR(D61="",E61&lt;=0),0,IF(AND(('Charge mensuelle'!$B$4*12+10)&gt;D61,MOD(('Charge mensuelle'!$B$4*12+10)-D61,E61)=0),1,0))</f>
        <v/>
      </c>
      <c r="P61">
        <f>IF(OR(D61="",E61&lt;=0),0,IF(AND(('Charge mensuelle'!$B$4*12+11)&gt;D61,MOD(('Charge mensuelle'!$B$4*12+11)-D61,E61)=0),1,0))</f>
        <v/>
      </c>
      <c r="Q61">
        <f>IF(OR(D61="",E61&lt;=0),0,IF(AND(('Charge mensuelle'!$B$4*12+12)&gt;D61,MOD(('Charge mensuelle'!$B$4*12+12)-D61,E61)=0),1,0))</f>
        <v/>
      </c>
      <c r="R61">
        <f>F61*C61</f>
        <v/>
      </c>
      <c r="S61">
        <f>G61*C61</f>
        <v/>
      </c>
      <c r="T61">
        <f>H61*C61</f>
        <v/>
      </c>
      <c r="U61">
        <f>I61*C61</f>
        <v/>
      </c>
      <c r="V61">
        <f>J61*C61</f>
        <v/>
      </c>
      <c r="W61">
        <f>K61*C61</f>
        <v/>
      </c>
      <c r="X61">
        <f>L61*C61</f>
        <v/>
      </c>
      <c r="Y61">
        <f>M61*C61</f>
        <v/>
      </c>
      <c r="Z61">
        <f>N61*C61</f>
        <v/>
      </c>
      <c r="AA61">
        <f>O61*C61</f>
        <v/>
      </c>
      <c r="AB61">
        <f>P61*C61</f>
        <v/>
      </c>
      <c r="AC61">
        <f>Q61*C61</f>
        <v/>
      </c>
      <c r="AD61">
        <f>SUM(R61:AC61)</f>
        <v/>
      </c>
      <c r="AE61">
        <f>SUM(F61:Q61)</f>
        <v/>
      </c>
    </row>
    <row r="62">
      <c r="A62">
        <f>IF('Échéancier'!B62="","",'Échéancier'!B62)</f>
        <v/>
      </c>
      <c r="B62">
        <f>IF('Échéancier'!V62="","",'Échéancier'!V62)</f>
        <v/>
      </c>
      <c r="C62">
        <f>IF('Échéancier'!N62="",0,'Échéancier'!N62)</f>
        <v/>
      </c>
      <c r="D62">
        <f>IF('Échéancier'!Q62="","",YEAR('Échéancier'!O62)*12+MONTH('Échéancier'!O62))</f>
        <v/>
      </c>
      <c r="E62">
        <f>IF('Échéancier'!Q62="","",'Échéancier'!L62)</f>
        <v/>
      </c>
      <c r="F62">
        <f>IF(OR(D62="",E62&lt;=0),0,IF(AND(('Charge mensuelle'!$B$4*12+1)&gt;D62,MOD(('Charge mensuelle'!$B$4*12+1)-D62,E62)=0),1,0))</f>
        <v/>
      </c>
      <c r="G62">
        <f>IF(OR(D62="",E62&lt;=0),0,IF(AND(('Charge mensuelle'!$B$4*12+2)&gt;D62,MOD(('Charge mensuelle'!$B$4*12+2)-D62,E62)=0),1,0))</f>
        <v/>
      </c>
      <c r="H62">
        <f>IF(OR(D62="",E62&lt;=0),0,IF(AND(('Charge mensuelle'!$B$4*12+3)&gt;D62,MOD(('Charge mensuelle'!$B$4*12+3)-D62,E62)=0),1,0))</f>
        <v/>
      </c>
      <c r="I62">
        <f>IF(OR(D62="",E62&lt;=0),0,IF(AND(('Charge mensuelle'!$B$4*12+4)&gt;D62,MOD(('Charge mensuelle'!$B$4*12+4)-D62,E62)=0),1,0))</f>
        <v/>
      </c>
      <c r="J62">
        <f>IF(OR(D62="",E62&lt;=0),0,IF(AND(('Charge mensuelle'!$B$4*12+5)&gt;D62,MOD(('Charge mensuelle'!$B$4*12+5)-D62,E62)=0),1,0))</f>
        <v/>
      </c>
      <c r="K62">
        <f>IF(OR(D62="",E62&lt;=0),0,IF(AND(('Charge mensuelle'!$B$4*12+6)&gt;D62,MOD(('Charge mensuelle'!$B$4*12+6)-D62,E62)=0),1,0))</f>
        <v/>
      </c>
      <c r="L62">
        <f>IF(OR(D62="",E62&lt;=0),0,IF(AND(('Charge mensuelle'!$B$4*12+7)&gt;D62,MOD(('Charge mensuelle'!$B$4*12+7)-D62,E62)=0),1,0))</f>
        <v/>
      </c>
      <c r="M62">
        <f>IF(OR(D62="",E62&lt;=0),0,IF(AND(('Charge mensuelle'!$B$4*12+8)&gt;D62,MOD(('Charge mensuelle'!$B$4*12+8)-D62,E62)=0),1,0))</f>
        <v/>
      </c>
      <c r="N62">
        <f>IF(OR(D62="",E62&lt;=0),0,IF(AND(('Charge mensuelle'!$B$4*12+9)&gt;D62,MOD(('Charge mensuelle'!$B$4*12+9)-D62,E62)=0),1,0))</f>
        <v/>
      </c>
      <c r="O62">
        <f>IF(OR(D62="",E62&lt;=0),0,IF(AND(('Charge mensuelle'!$B$4*12+10)&gt;D62,MOD(('Charge mensuelle'!$B$4*12+10)-D62,E62)=0),1,0))</f>
        <v/>
      </c>
      <c r="P62">
        <f>IF(OR(D62="",E62&lt;=0),0,IF(AND(('Charge mensuelle'!$B$4*12+11)&gt;D62,MOD(('Charge mensuelle'!$B$4*12+11)-D62,E62)=0),1,0))</f>
        <v/>
      </c>
      <c r="Q62">
        <f>IF(OR(D62="",E62&lt;=0),0,IF(AND(('Charge mensuelle'!$B$4*12+12)&gt;D62,MOD(('Charge mensuelle'!$B$4*12+12)-D62,E62)=0),1,0))</f>
        <v/>
      </c>
      <c r="R62">
        <f>F62*C62</f>
        <v/>
      </c>
      <c r="S62">
        <f>G62*C62</f>
        <v/>
      </c>
      <c r="T62">
        <f>H62*C62</f>
        <v/>
      </c>
      <c r="U62">
        <f>I62*C62</f>
        <v/>
      </c>
      <c r="V62">
        <f>J62*C62</f>
        <v/>
      </c>
      <c r="W62">
        <f>K62*C62</f>
        <v/>
      </c>
      <c r="X62">
        <f>L62*C62</f>
        <v/>
      </c>
      <c r="Y62">
        <f>M62*C62</f>
        <v/>
      </c>
      <c r="Z62">
        <f>N62*C62</f>
        <v/>
      </c>
      <c r="AA62">
        <f>O62*C62</f>
        <v/>
      </c>
      <c r="AB62">
        <f>P62*C62</f>
        <v/>
      </c>
      <c r="AC62">
        <f>Q62*C62</f>
        <v/>
      </c>
      <c r="AD62">
        <f>SUM(R62:AC62)</f>
        <v/>
      </c>
      <c r="AE62">
        <f>SUM(F62:Q62)</f>
        <v/>
      </c>
    </row>
    <row r="63">
      <c r="A63">
        <f>IF('Échéancier'!B63="","",'Échéancier'!B63)</f>
        <v/>
      </c>
      <c r="B63">
        <f>IF('Échéancier'!V63="","",'Échéancier'!V63)</f>
        <v/>
      </c>
      <c r="C63">
        <f>IF('Échéancier'!N63="",0,'Échéancier'!N63)</f>
        <v/>
      </c>
      <c r="D63">
        <f>IF('Échéancier'!Q63="","",YEAR('Échéancier'!O63)*12+MONTH('Échéancier'!O63))</f>
        <v/>
      </c>
      <c r="E63">
        <f>IF('Échéancier'!Q63="","",'Échéancier'!L63)</f>
        <v/>
      </c>
      <c r="F63">
        <f>IF(OR(D63="",E63&lt;=0),0,IF(AND(('Charge mensuelle'!$B$4*12+1)&gt;D63,MOD(('Charge mensuelle'!$B$4*12+1)-D63,E63)=0),1,0))</f>
        <v/>
      </c>
      <c r="G63">
        <f>IF(OR(D63="",E63&lt;=0),0,IF(AND(('Charge mensuelle'!$B$4*12+2)&gt;D63,MOD(('Charge mensuelle'!$B$4*12+2)-D63,E63)=0),1,0))</f>
        <v/>
      </c>
      <c r="H63">
        <f>IF(OR(D63="",E63&lt;=0),0,IF(AND(('Charge mensuelle'!$B$4*12+3)&gt;D63,MOD(('Charge mensuelle'!$B$4*12+3)-D63,E63)=0),1,0))</f>
        <v/>
      </c>
      <c r="I63">
        <f>IF(OR(D63="",E63&lt;=0),0,IF(AND(('Charge mensuelle'!$B$4*12+4)&gt;D63,MOD(('Charge mensuelle'!$B$4*12+4)-D63,E63)=0),1,0))</f>
        <v/>
      </c>
      <c r="J63">
        <f>IF(OR(D63="",E63&lt;=0),0,IF(AND(('Charge mensuelle'!$B$4*12+5)&gt;D63,MOD(('Charge mensuelle'!$B$4*12+5)-D63,E63)=0),1,0))</f>
        <v/>
      </c>
      <c r="K63">
        <f>IF(OR(D63="",E63&lt;=0),0,IF(AND(('Charge mensuelle'!$B$4*12+6)&gt;D63,MOD(('Charge mensuelle'!$B$4*12+6)-D63,E63)=0),1,0))</f>
        <v/>
      </c>
      <c r="L63">
        <f>IF(OR(D63="",E63&lt;=0),0,IF(AND(('Charge mensuelle'!$B$4*12+7)&gt;D63,MOD(('Charge mensuelle'!$B$4*12+7)-D63,E63)=0),1,0))</f>
        <v/>
      </c>
      <c r="M63">
        <f>IF(OR(D63="",E63&lt;=0),0,IF(AND(('Charge mensuelle'!$B$4*12+8)&gt;D63,MOD(('Charge mensuelle'!$B$4*12+8)-D63,E63)=0),1,0))</f>
        <v/>
      </c>
      <c r="N63">
        <f>IF(OR(D63="",E63&lt;=0),0,IF(AND(('Charge mensuelle'!$B$4*12+9)&gt;D63,MOD(('Charge mensuelle'!$B$4*12+9)-D63,E63)=0),1,0))</f>
        <v/>
      </c>
      <c r="O63">
        <f>IF(OR(D63="",E63&lt;=0),0,IF(AND(('Charge mensuelle'!$B$4*12+10)&gt;D63,MOD(('Charge mensuelle'!$B$4*12+10)-D63,E63)=0),1,0))</f>
        <v/>
      </c>
      <c r="P63">
        <f>IF(OR(D63="",E63&lt;=0),0,IF(AND(('Charge mensuelle'!$B$4*12+11)&gt;D63,MOD(('Charge mensuelle'!$B$4*12+11)-D63,E63)=0),1,0))</f>
        <v/>
      </c>
      <c r="Q63">
        <f>IF(OR(D63="",E63&lt;=0),0,IF(AND(('Charge mensuelle'!$B$4*12+12)&gt;D63,MOD(('Charge mensuelle'!$B$4*12+12)-D63,E63)=0),1,0))</f>
        <v/>
      </c>
      <c r="R63">
        <f>F63*C63</f>
        <v/>
      </c>
      <c r="S63">
        <f>G63*C63</f>
        <v/>
      </c>
      <c r="T63">
        <f>H63*C63</f>
        <v/>
      </c>
      <c r="U63">
        <f>I63*C63</f>
        <v/>
      </c>
      <c r="V63">
        <f>J63*C63</f>
        <v/>
      </c>
      <c r="W63">
        <f>K63*C63</f>
        <v/>
      </c>
      <c r="X63">
        <f>L63*C63</f>
        <v/>
      </c>
      <c r="Y63">
        <f>M63*C63</f>
        <v/>
      </c>
      <c r="Z63">
        <f>N63*C63</f>
        <v/>
      </c>
      <c r="AA63">
        <f>O63*C63</f>
        <v/>
      </c>
      <c r="AB63">
        <f>P63*C63</f>
        <v/>
      </c>
      <c r="AC63">
        <f>Q63*C63</f>
        <v/>
      </c>
      <c r="AD63">
        <f>SUM(R63:AC63)</f>
        <v/>
      </c>
      <c r="AE63">
        <f>SUM(F63:Q63)</f>
        <v/>
      </c>
    </row>
    <row r="64">
      <c r="A64">
        <f>IF('Échéancier'!B64="","",'Échéancier'!B64)</f>
        <v/>
      </c>
      <c r="B64">
        <f>IF('Échéancier'!V64="","",'Échéancier'!V64)</f>
        <v/>
      </c>
      <c r="C64">
        <f>IF('Échéancier'!N64="",0,'Échéancier'!N64)</f>
        <v/>
      </c>
      <c r="D64">
        <f>IF('Échéancier'!Q64="","",YEAR('Échéancier'!O64)*12+MONTH('Échéancier'!O64))</f>
        <v/>
      </c>
      <c r="E64">
        <f>IF('Échéancier'!Q64="","",'Échéancier'!L64)</f>
        <v/>
      </c>
      <c r="F64">
        <f>IF(OR(D64="",E64&lt;=0),0,IF(AND(('Charge mensuelle'!$B$4*12+1)&gt;D64,MOD(('Charge mensuelle'!$B$4*12+1)-D64,E64)=0),1,0))</f>
        <v/>
      </c>
      <c r="G64">
        <f>IF(OR(D64="",E64&lt;=0),0,IF(AND(('Charge mensuelle'!$B$4*12+2)&gt;D64,MOD(('Charge mensuelle'!$B$4*12+2)-D64,E64)=0),1,0))</f>
        <v/>
      </c>
      <c r="H64">
        <f>IF(OR(D64="",E64&lt;=0),0,IF(AND(('Charge mensuelle'!$B$4*12+3)&gt;D64,MOD(('Charge mensuelle'!$B$4*12+3)-D64,E64)=0),1,0))</f>
        <v/>
      </c>
      <c r="I64">
        <f>IF(OR(D64="",E64&lt;=0),0,IF(AND(('Charge mensuelle'!$B$4*12+4)&gt;D64,MOD(('Charge mensuelle'!$B$4*12+4)-D64,E64)=0),1,0))</f>
        <v/>
      </c>
      <c r="J64">
        <f>IF(OR(D64="",E64&lt;=0),0,IF(AND(('Charge mensuelle'!$B$4*12+5)&gt;D64,MOD(('Charge mensuelle'!$B$4*12+5)-D64,E64)=0),1,0))</f>
        <v/>
      </c>
      <c r="K64">
        <f>IF(OR(D64="",E64&lt;=0),0,IF(AND(('Charge mensuelle'!$B$4*12+6)&gt;D64,MOD(('Charge mensuelle'!$B$4*12+6)-D64,E64)=0),1,0))</f>
        <v/>
      </c>
      <c r="L64">
        <f>IF(OR(D64="",E64&lt;=0),0,IF(AND(('Charge mensuelle'!$B$4*12+7)&gt;D64,MOD(('Charge mensuelle'!$B$4*12+7)-D64,E64)=0),1,0))</f>
        <v/>
      </c>
      <c r="M64">
        <f>IF(OR(D64="",E64&lt;=0),0,IF(AND(('Charge mensuelle'!$B$4*12+8)&gt;D64,MOD(('Charge mensuelle'!$B$4*12+8)-D64,E64)=0),1,0))</f>
        <v/>
      </c>
      <c r="N64">
        <f>IF(OR(D64="",E64&lt;=0),0,IF(AND(('Charge mensuelle'!$B$4*12+9)&gt;D64,MOD(('Charge mensuelle'!$B$4*12+9)-D64,E64)=0),1,0))</f>
        <v/>
      </c>
      <c r="O64">
        <f>IF(OR(D64="",E64&lt;=0),0,IF(AND(('Charge mensuelle'!$B$4*12+10)&gt;D64,MOD(('Charge mensuelle'!$B$4*12+10)-D64,E64)=0),1,0))</f>
        <v/>
      </c>
      <c r="P64">
        <f>IF(OR(D64="",E64&lt;=0),0,IF(AND(('Charge mensuelle'!$B$4*12+11)&gt;D64,MOD(('Charge mensuelle'!$B$4*12+11)-D64,E64)=0),1,0))</f>
        <v/>
      </c>
      <c r="Q64">
        <f>IF(OR(D64="",E64&lt;=0),0,IF(AND(('Charge mensuelle'!$B$4*12+12)&gt;D64,MOD(('Charge mensuelle'!$B$4*12+12)-D64,E64)=0),1,0))</f>
        <v/>
      </c>
      <c r="R64">
        <f>F64*C64</f>
        <v/>
      </c>
      <c r="S64">
        <f>G64*C64</f>
        <v/>
      </c>
      <c r="T64">
        <f>H64*C64</f>
        <v/>
      </c>
      <c r="U64">
        <f>I64*C64</f>
        <v/>
      </c>
      <c r="V64">
        <f>J64*C64</f>
        <v/>
      </c>
      <c r="W64">
        <f>K64*C64</f>
        <v/>
      </c>
      <c r="X64">
        <f>L64*C64</f>
        <v/>
      </c>
      <c r="Y64">
        <f>M64*C64</f>
        <v/>
      </c>
      <c r="Z64">
        <f>N64*C64</f>
        <v/>
      </c>
      <c r="AA64">
        <f>O64*C64</f>
        <v/>
      </c>
      <c r="AB64">
        <f>P64*C64</f>
        <v/>
      </c>
      <c r="AC64">
        <f>Q64*C64</f>
        <v/>
      </c>
      <c r="AD64">
        <f>SUM(R64:AC64)</f>
        <v/>
      </c>
      <c r="AE64">
        <f>SUM(F64:Q64)</f>
        <v/>
      </c>
    </row>
    <row r="65">
      <c r="A65">
        <f>IF('Échéancier'!B65="","",'Échéancier'!B65)</f>
        <v/>
      </c>
      <c r="B65">
        <f>IF('Échéancier'!V65="","",'Échéancier'!V65)</f>
        <v/>
      </c>
      <c r="C65">
        <f>IF('Échéancier'!N65="",0,'Échéancier'!N65)</f>
        <v/>
      </c>
      <c r="D65">
        <f>IF('Échéancier'!Q65="","",YEAR('Échéancier'!O65)*12+MONTH('Échéancier'!O65))</f>
        <v/>
      </c>
      <c r="E65">
        <f>IF('Échéancier'!Q65="","",'Échéancier'!L65)</f>
        <v/>
      </c>
      <c r="F65">
        <f>IF(OR(D65="",E65&lt;=0),0,IF(AND(('Charge mensuelle'!$B$4*12+1)&gt;D65,MOD(('Charge mensuelle'!$B$4*12+1)-D65,E65)=0),1,0))</f>
        <v/>
      </c>
      <c r="G65">
        <f>IF(OR(D65="",E65&lt;=0),0,IF(AND(('Charge mensuelle'!$B$4*12+2)&gt;D65,MOD(('Charge mensuelle'!$B$4*12+2)-D65,E65)=0),1,0))</f>
        <v/>
      </c>
      <c r="H65">
        <f>IF(OR(D65="",E65&lt;=0),0,IF(AND(('Charge mensuelle'!$B$4*12+3)&gt;D65,MOD(('Charge mensuelle'!$B$4*12+3)-D65,E65)=0),1,0))</f>
        <v/>
      </c>
      <c r="I65">
        <f>IF(OR(D65="",E65&lt;=0),0,IF(AND(('Charge mensuelle'!$B$4*12+4)&gt;D65,MOD(('Charge mensuelle'!$B$4*12+4)-D65,E65)=0),1,0))</f>
        <v/>
      </c>
      <c r="J65">
        <f>IF(OR(D65="",E65&lt;=0),0,IF(AND(('Charge mensuelle'!$B$4*12+5)&gt;D65,MOD(('Charge mensuelle'!$B$4*12+5)-D65,E65)=0),1,0))</f>
        <v/>
      </c>
      <c r="K65">
        <f>IF(OR(D65="",E65&lt;=0),0,IF(AND(('Charge mensuelle'!$B$4*12+6)&gt;D65,MOD(('Charge mensuelle'!$B$4*12+6)-D65,E65)=0),1,0))</f>
        <v/>
      </c>
      <c r="L65">
        <f>IF(OR(D65="",E65&lt;=0),0,IF(AND(('Charge mensuelle'!$B$4*12+7)&gt;D65,MOD(('Charge mensuelle'!$B$4*12+7)-D65,E65)=0),1,0))</f>
        <v/>
      </c>
      <c r="M65">
        <f>IF(OR(D65="",E65&lt;=0),0,IF(AND(('Charge mensuelle'!$B$4*12+8)&gt;D65,MOD(('Charge mensuelle'!$B$4*12+8)-D65,E65)=0),1,0))</f>
        <v/>
      </c>
      <c r="N65">
        <f>IF(OR(D65="",E65&lt;=0),0,IF(AND(('Charge mensuelle'!$B$4*12+9)&gt;D65,MOD(('Charge mensuelle'!$B$4*12+9)-D65,E65)=0),1,0))</f>
        <v/>
      </c>
      <c r="O65">
        <f>IF(OR(D65="",E65&lt;=0),0,IF(AND(('Charge mensuelle'!$B$4*12+10)&gt;D65,MOD(('Charge mensuelle'!$B$4*12+10)-D65,E65)=0),1,0))</f>
        <v/>
      </c>
      <c r="P65">
        <f>IF(OR(D65="",E65&lt;=0),0,IF(AND(('Charge mensuelle'!$B$4*12+11)&gt;D65,MOD(('Charge mensuelle'!$B$4*12+11)-D65,E65)=0),1,0))</f>
        <v/>
      </c>
      <c r="Q65">
        <f>IF(OR(D65="",E65&lt;=0),0,IF(AND(('Charge mensuelle'!$B$4*12+12)&gt;D65,MOD(('Charge mensuelle'!$B$4*12+12)-D65,E65)=0),1,0))</f>
        <v/>
      </c>
      <c r="R65">
        <f>F65*C65</f>
        <v/>
      </c>
      <c r="S65">
        <f>G65*C65</f>
        <v/>
      </c>
      <c r="T65">
        <f>H65*C65</f>
        <v/>
      </c>
      <c r="U65">
        <f>I65*C65</f>
        <v/>
      </c>
      <c r="V65">
        <f>J65*C65</f>
        <v/>
      </c>
      <c r="W65">
        <f>K65*C65</f>
        <v/>
      </c>
      <c r="X65">
        <f>L65*C65</f>
        <v/>
      </c>
      <c r="Y65">
        <f>M65*C65</f>
        <v/>
      </c>
      <c r="Z65">
        <f>N65*C65</f>
        <v/>
      </c>
      <c r="AA65">
        <f>O65*C65</f>
        <v/>
      </c>
      <c r="AB65">
        <f>P65*C65</f>
        <v/>
      </c>
      <c r="AC65">
        <f>Q65*C65</f>
        <v/>
      </c>
      <c r="AD65">
        <f>SUM(R65:AC65)</f>
        <v/>
      </c>
      <c r="AE65">
        <f>SUM(F65:Q65)</f>
        <v/>
      </c>
    </row>
    <row r="66">
      <c r="A66">
        <f>IF('Échéancier'!B66="","",'Échéancier'!B66)</f>
        <v/>
      </c>
      <c r="B66">
        <f>IF('Échéancier'!V66="","",'Échéancier'!V66)</f>
        <v/>
      </c>
      <c r="C66">
        <f>IF('Échéancier'!N66="",0,'Échéancier'!N66)</f>
        <v/>
      </c>
      <c r="D66">
        <f>IF('Échéancier'!Q66="","",YEAR('Échéancier'!O66)*12+MONTH('Échéancier'!O66))</f>
        <v/>
      </c>
      <c r="E66">
        <f>IF('Échéancier'!Q66="","",'Échéancier'!L66)</f>
        <v/>
      </c>
      <c r="F66">
        <f>IF(OR(D66="",E66&lt;=0),0,IF(AND(('Charge mensuelle'!$B$4*12+1)&gt;D66,MOD(('Charge mensuelle'!$B$4*12+1)-D66,E66)=0),1,0))</f>
        <v/>
      </c>
      <c r="G66">
        <f>IF(OR(D66="",E66&lt;=0),0,IF(AND(('Charge mensuelle'!$B$4*12+2)&gt;D66,MOD(('Charge mensuelle'!$B$4*12+2)-D66,E66)=0),1,0))</f>
        <v/>
      </c>
      <c r="H66">
        <f>IF(OR(D66="",E66&lt;=0),0,IF(AND(('Charge mensuelle'!$B$4*12+3)&gt;D66,MOD(('Charge mensuelle'!$B$4*12+3)-D66,E66)=0),1,0))</f>
        <v/>
      </c>
      <c r="I66">
        <f>IF(OR(D66="",E66&lt;=0),0,IF(AND(('Charge mensuelle'!$B$4*12+4)&gt;D66,MOD(('Charge mensuelle'!$B$4*12+4)-D66,E66)=0),1,0))</f>
        <v/>
      </c>
      <c r="J66">
        <f>IF(OR(D66="",E66&lt;=0),0,IF(AND(('Charge mensuelle'!$B$4*12+5)&gt;D66,MOD(('Charge mensuelle'!$B$4*12+5)-D66,E66)=0),1,0))</f>
        <v/>
      </c>
      <c r="K66">
        <f>IF(OR(D66="",E66&lt;=0),0,IF(AND(('Charge mensuelle'!$B$4*12+6)&gt;D66,MOD(('Charge mensuelle'!$B$4*12+6)-D66,E66)=0),1,0))</f>
        <v/>
      </c>
      <c r="L66">
        <f>IF(OR(D66="",E66&lt;=0),0,IF(AND(('Charge mensuelle'!$B$4*12+7)&gt;D66,MOD(('Charge mensuelle'!$B$4*12+7)-D66,E66)=0),1,0))</f>
        <v/>
      </c>
      <c r="M66">
        <f>IF(OR(D66="",E66&lt;=0),0,IF(AND(('Charge mensuelle'!$B$4*12+8)&gt;D66,MOD(('Charge mensuelle'!$B$4*12+8)-D66,E66)=0),1,0))</f>
        <v/>
      </c>
      <c r="N66">
        <f>IF(OR(D66="",E66&lt;=0),0,IF(AND(('Charge mensuelle'!$B$4*12+9)&gt;D66,MOD(('Charge mensuelle'!$B$4*12+9)-D66,E66)=0),1,0))</f>
        <v/>
      </c>
      <c r="O66">
        <f>IF(OR(D66="",E66&lt;=0),0,IF(AND(('Charge mensuelle'!$B$4*12+10)&gt;D66,MOD(('Charge mensuelle'!$B$4*12+10)-D66,E66)=0),1,0))</f>
        <v/>
      </c>
      <c r="P66">
        <f>IF(OR(D66="",E66&lt;=0),0,IF(AND(('Charge mensuelle'!$B$4*12+11)&gt;D66,MOD(('Charge mensuelle'!$B$4*12+11)-D66,E66)=0),1,0))</f>
        <v/>
      </c>
      <c r="Q66">
        <f>IF(OR(D66="",E66&lt;=0),0,IF(AND(('Charge mensuelle'!$B$4*12+12)&gt;D66,MOD(('Charge mensuelle'!$B$4*12+12)-D66,E66)=0),1,0))</f>
        <v/>
      </c>
      <c r="R66">
        <f>F66*C66</f>
        <v/>
      </c>
      <c r="S66">
        <f>G66*C66</f>
        <v/>
      </c>
      <c r="T66">
        <f>H66*C66</f>
        <v/>
      </c>
      <c r="U66">
        <f>I66*C66</f>
        <v/>
      </c>
      <c r="V66">
        <f>J66*C66</f>
        <v/>
      </c>
      <c r="W66">
        <f>K66*C66</f>
        <v/>
      </c>
      <c r="X66">
        <f>L66*C66</f>
        <v/>
      </c>
      <c r="Y66">
        <f>M66*C66</f>
        <v/>
      </c>
      <c r="Z66">
        <f>N66*C66</f>
        <v/>
      </c>
      <c r="AA66">
        <f>O66*C66</f>
        <v/>
      </c>
      <c r="AB66">
        <f>P66*C66</f>
        <v/>
      </c>
      <c r="AC66">
        <f>Q66*C66</f>
        <v/>
      </c>
      <c r="AD66">
        <f>SUM(R66:AC66)</f>
        <v/>
      </c>
      <c r="AE66">
        <f>SUM(F66:Q66)</f>
        <v/>
      </c>
    </row>
    <row r="67">
      <c r="A67">
        <f>IF('Échéancier'!B67="","",'Échéancier'!B67)</f>
        <v/>
      </c>
      <c r="B67">
        <f>IF('Échéancier'!V67="","",'Échéancier'!V67)</f>
        <v/>
      </c>
      <c r="C67">
        <f>IF('Échéancier'!N67="",0,'Échéancier'!N67)</f>
        <v/>
      </c>
      <c r="D67">
        <f>IF('Échéancier'!Q67="","",YEAR('Échéancier'!O67)*12+MONTH('Échéancier'!O67))</f>
        <v/>
      </c>
      <c r="E67">
        <f>IF('Échéancier'!Q67="","",'Échéancier'!L67)</f>
        <v/>
      </c>
      <c r="F67">
        <f>IF(OR(D67="",E67&lt;=0),0,IF(AND(('Charge mensuelle'!$B$4*12+1)&gt;D67,MOD(('Charge mensuelle'!$B$4*12+1)-D67,E67)=0),1,0))</f>
        <v/>
      </c>
      <c r="G67">
        <f>IF(OR(D67="",E67&lt;=0),0,IF(AND(('Charge mensuelle'!$B$4*12+2)&gt;D67,MOD(('Charge mensuelle'!$B$4*12+2)-D67,E67)=0),1,0))</f>
        <v/>
      </c>
      <c r="H67">
        <f>IF(OR(D67="",E67&lt;=0),0,IF(AND(('Charge mensuelle'!$B$4*12+3)&gt;D67,MOD(('Charge mensuelle'!$B$4*12+3)-D67,E67)=0),1,0))</f>
        <v/>
      </c>
      <c r="I67">
        <f>IF(OR(D67="",E67&lt;=0),0,IF(AND(('Charge mensuelle'!$B$4*12+4)&gt;D67,MOD(('Charge mensuelle'!$B$4*12+4)-D67,E67)=0),1,0))</f>
        <v/>
      </c>
      <c r="J67">
        <f>IF(OR(D67="",E67&lt;=0),0,IF(AND(('Charge mensuelle'!$B$4*12+5)&gt;D67,MOD(('Charge mensuelle'!$B$4*12+5)-D67,E67)=0),1,0))</f>
        <v/>
      </c>
      <c r="K67">
        <f>IF(OR(D67="",E67&lt;=0),0,IF(AND(('Charge mensuelle'!$B$4*12+6)&gt;D67,MOD(('Charge mensuelle'!$B$4*12+6)-D67,E67)=0),1,0))</f>
        <v/>
      </c>
      <c r="L67">
        <f>IF(OR(D67="",E67&lt;=0),0,IF(AND(('Charge mensuelle'!$B$4*12+7)&gt;D67,MOD(('Charge mensuelle'!$B$4*12+7)-D67,E67)=0),1,0))</f>
        <v/>
      </c>
      <c r="M67">
        <f>IF(OR(D67="",E67&lt;=0),0,IF(AND(('Charge mensuelle'!$B$4*12+8)&gt;D67,MOD(('Charge mensuelle'!$B$4*12+8)-D67,E67)=0),1,0))</f>
        <v/>
      </c>
      <c r="N67">
        <f>IF(OR(D67="",E67&lt;=0),0,IF(AND(('Charge mensuelle'!$B$4*12+9)&gt;D67,MOD(('Charge mensuelle'!$B$4*12+9)-D67,E67)=0),1,0))</f>
        <v/>
      </c>
      <c r="O67">
        <f>IF(OR(D67="",E67&lt;=0),0,IF(AND(('Charge mensuelle'!$B$4*12+10)&gt;D67,MOD(('Charge mensuelle'!$B$4*12+10)-D67,E67)=0),1,0))</f>
        <v/>
      </c>
      <c r="P67">
        <f>IF(OR(D67="",E67&lt;=0),0,IF(AND(('Charge mensuelle'!$B$4*12+11)&gt;D67,MOD(('Charge mensuelle'!$B$4*12+11)-D67,E67)=0),1,0))</f>
        <v/>
      </c>
      <c r="Q67">
        <f>IF(OR(D67="",E67&lt;=0),0,IF(AND(('Charge mensuelle'!$B$4*12+12)&gt;D67,MOD(('Charge mensuelle'!$B$4*12+12)-D67,E67)=0),1,0))</f>
        <v/>
      </c>
      <c r="R67">
        <f>F67*C67</f>
        <v/>
      </c>
      <c r="S67">
        <f>G67*C67</f>
        <v/>
      </c>
      <c r="T67">
        <f>H67*C67</f>
        <v/>
      </c>
      <c r="U67">
        <f>I67*C67</f>
        <v/>
      </c>
      <c r="V67">
        <f>J67*C67</f>
        <v/>
      </c>
      <c r="W67">
        <f>K67*C67</f>
        <v/>
      </c>
      <c r="X67">
        <f>L67*C67</f>
        <v/>
      </c>
      <c r="Y67">
        <f>M67*C67</f>
        <v/>
      </c>
      <c r="Z67">
        <f>N67*C67</f>
        <v/>
      </c>
      <c r="AA67">
        <f>O67*C67</f>
        <v/>
      </c>
      <c r="AB67">
        <f>P67*C67</f>
        <v/>
      </c>
      <c r="AC67">
        <f>Q67*C67</f>
        <v/>
      </c>
      <c r="AD67">
        <f>SUM(R67:AC67)</f>
        <v/>
      </c>
      <c r="AE67">
        <f>SUM(F67:Q67)</f>
        <v/>
      </c>
    </row>
    <row r="68">
      <c r="A68">
        <f>IF('Échéancier'!B68="","",'Échéancier'!B68)</f>
        <v/>
      </c>
      <c r="B68">
        <f>IF('Échéancier'!V68="","",'Échéancier'!V68)</f>
        <v/>
      </c>
      <c r="C68">
        <f>IF('Échéancier'!N68="",0,'Échéancier'!N68)</f>
        <v/>
      </c>
      <c r="D68">
        <f>IF('Échéancier'!Q68="","",YEAR('Échéancier'!O68)*12+MONTH('Échéancier'!O68))</f>
        <v/>
      </c>
      <c r="E68">
        <f>IF('Échéancier'!Q68="","",'Échéancier'!L68)</f>
        <v/>
      </c>
      <c r="F68">
        <f>IF(OR(D68="",E68&lt;=0),0,IF(AND(('Charge mensuelle'!$B$4*12+1)&gt;D68,MOD(('Charge mensuelle'!$B$4*12+1)-D68,E68)=0),1,0))</f>
        <v/>
      </c>
      <c r="G68">
        <f>IF(OR(D68="",E68&lt;=0),0,IF(AND(('Charge mensuelle'!$B$4*12+2)&gt;D68,MOD(('Charge mensuelle'!$B$4*12+2)-D68,E68)=0),1,0))</f>
        <v/>
      </c>
      <c r="H68">
        <f>IF(OR(D68="",E68&lt;=0),0,IF(AND(('Charge mensuelle'!$B$4*12+3)&gt;D68,MOD(('Charge mensuelle'!$B$4*12+3)-D68,E68)=0),1,0))</f>
        <v/>
      </c>
      <c r="I68">
        <f>IF(OR(D68="",E68&lt;=0),0,IF(AND(('Charge mensuelle'!$B$4*12+4)&gt;D68,MOD(('Charge mensuelle'!$B$4*12+4)-D68,E68)=0),1,0))</f>
        <v/>
      </c>
      <c r="J68">
        <f>IF(OR(D68="",E68&lt;=0),0,IF(AND(('Charge mensuelle'!$B$4*12+5)&gt;D68,MOD(('Charge mensuelle'!$B$4*12+5)-D68,E68)=0),1,0))</f>
        <v/>
      </c>
      <c r="K68">
        <f>IF(OR(D68="",E68&lt;=0),0,IF(AND(('Charge mensuelle'!$B$4*12+6)&gt;D68,MOD(('Charge mensuelle'!$B$4*12+6)-D68,E68)=0),1,0))</f>
        <v/>
      </c>
      <c r="L68">
        <f>IF(OR(D68="",E68&lt;=0),0,IF(AND(('Charge mensuelle'!$B$4*12+7)&gt;D68,MOD(('Charge mensuelle'!$B$4*12+7)-D68,E68)=0),1,0))</f>
        <v/>
      </c>
      <c r="M68">
        <f>IF(OR(D68="",E68&lt;=0),0,IF(AND(('Charge mensuelle'!$B$4*12+8)&gt;D68,MOD(('Charge mensuelle'!$B$4*12+8)-D68,E68)=0),1,0))</f>
        <v/>
      </c>
      <c r="N68">
        <f>IF(OR(D68="",E68&lt;=0),0,IF(AND(('Charge mensuelle'!$B$4*12+9)&gt;D68,MOD(('Charge mensuelle'!$B$4*12+9)-D68,E68)=0),1,0))</f>
        <v/>
      </c>
      <c r="O68">
        <f>IF(OR(D68="",E68&lt;=0),0,IF(AND(('Charge mensuelle'!$B$4*12+10)&gt;D68,MOD(('Charge mensuelle'!$B$4*12+10)-D68,E68)=0),1,0))</f>
        <v/>
      </c>
      <c r="P68">
        <f>IF(OR(D68="",E68&lt;=0),0,IF(AND(('Charge mensuelle'!$B$4*12+11)&gt;D68,MOD(('Charge mensuelle'!$B$4*12+11)-D68,E68)=0),1,0))</f>
        <v/>
      </c>
      <c r="Q68">
        <f>IF(OR(D68="",E68&lt;=0),0,IF(AND(('Charge mensuelle'!$B$4*12+12)&gt;D68,MOD(('Charge mensuelle'!$B$4*12+12)-D68,E68)=0),1,0))</f>
        <v/>
      </c>
      <c r="R68">
        <f>F68*C68</f>
        <v/>
      </c>
      <c r="S68">
        <f>G68*C68</f>
        <v/>
      </c>
      <c r="T68">
        <f>H68*C68</f>
        <v/>
      </c>
      <c r="U68">
        <f>I68*C68</f>
        <v/>
      </c>
      <c r="V68">
        <f>J68*C68</f>
        <v/>
      </c>
      <c r="W68">
        <f>K68*C68</f>
        <v/>
      </c>
      <c r="X68">
        <f>L68*C68</f>
        <v/>
      </c>
      <c r="Y68">
        <f>M68*C68</f>
        <v/>
      </c>
      <c r="Z68">
        <f>N68*C68</f>
        <v/>
      </c>
      <c r="AA68">
        <f>O68*C68</f>
        <v/>
      </c>
      <c r="AB68">
        <f>P68*C68</f>
        <v/>
      </c>
      <c r="AC68">
        <f>Q68*C68</f>
        <v/>
      </c>
      <c r="AD68">
        <f>SUM(R68:AC68)</f>
        <v/>
      </c>
      <c r="AE68">
        <f>SUM(F68:Q68)</f>
        <v/>
      </c>
    </row>
    <row r="69">
      <c r="A69">
        <f>IF('Échéancier'!B69="","",'Échéancier'!B69)</f>
        <v/>
      </c>
      <c r="B69">
        <f>IF('Échéancier'!V69="","",'Échéancier'!V69)</f>
        <v/>
      </c>
      <c r="C69">
        <f>IF('Échéancier'!N69="",0,'Échéancier'!N69)</f>
        <v/>
      </c>
      <c r="D69">
        <f>IF('Échéancier'!Q69="","",YEAR('Échéancier'!O69)*12+MONTH('Échéancier'!O69))</f>
        <v/>
      </c>
      <c r="E69">
        <f>IF('Échéancier'!Q69="","",'Échéancier'!L69)</f>
        <v/>
      </c>
      <c r="F69">
        <f>IF(OR(D69="",E69&lt;=0),0,IF(AND(('Charge mensuelle'!$B$4*12+1)&gt;D69,MOD(('Charge mensuelle'!$B$4*12+1)-D69,E69)=0),1,0))</f>
        <v/>
      </c>
      <c r="G69">
        <f>IF(OR(D69="",E69&lt;=0),0,IF(AND(('Charge mensuelle'!$B$4*12+2)&gt;D69,MOD(('Charge mensuelle'!$B$4*12+2)-D69,E69)=0),1,0))</f>
        <v/>
      </c>
      <c r="H69">
        <f>IF(OR(D69="",E69&lt;=0),0,IF(AND(('Charge mensuelle'!$B$4*12+3)&gt;D69,MOD(('Charge mensuelle'!$B$4*12+3)-D69,E69)=0),1,0))</f>
        <v/>
      </c>
      <c r="I69">
        <f>IF(OR(D69="",E69&lt;=0),0,IF(AND(('Charge mensuelle'!$B$4*12+4)&gt;D69,MOD(('Charge mensuelle'!$B$4*12+4)-D69,E69)=0),1,0))</f>
        <v/>
      </c>
      <c r="J69">
        <f>IF(OR(D69="",E69&lt;=0),0,IF(AND(('Charge mensuelle'!$B$4*12+5)&gt;D69,MOD(('Charge mensuelle'!$B$4*12+5)-D69,E69)=0),1,0))</f>
        <v/>
      </c>
      <c r="K69">
        <f>IF(OR(D69="",E69&lt;=0),0,IF(AND(('Charge mensuelle'!$B$4*12+6)&gt;D69,MOD(('Charge mensuelle'!$B$4*12+6)-D69,E69)=0),1,0))</f>
        <v/>
      </c>
      <c r="L69">
        <f>IF(OR(D69="",E69&lt;=0),0,IF(AND(('Charge mensuelle'!$B$4*12+7)&gt;D69,MOD(('Charge mensuelle'!$B$4*12+7)-D69,E69)=0),1,0))</f>
        <v/>
      </c>
      <c r="M69">
        <f>IF(OR(D69="",E69&lt;=0),0,IF(AND(('Charge mensuelle'!$B$4*12+8)&gt;D69,MOD(('Charge mensuelle'!$B$4*12+8)-D69,E69)=0),1,0))</f>
        <v/>
      </c>
      <c r="N69">
        <f>IF(OR(D69="",E69&lt;=0),0,IF(AND(('Charge mensuelle'!$B$4*12+9)&gt;D69,MOD(('Charge mensuelle'!$B$4*12+9)-D69,E69)=0),1,0))</f>
        <v/>
      </c>
      <c r="O69">
        <f>IF(OR(D69="",E69&lt;=0),0,IF(AND(('Charge mensuelle'!$B$4*12+10)&gt;D69,MOD(('Charge mensuelle'!$B$4*12+10)-D69,E69)=0),1,0))</f>
        <v/>
      </c>
      <c r="P69">
        <f>IF(OR(D69="",E69&lt;=0),0,IF(AND(('Charge mensuelle'!$B$4*12+11)&gt;D69,MOD(('Charge mensuelle'!$B$4*12+11)-D69,E69)=0),1,0))</f>
        <v/>
      </c>
      <c r="Q69">
        <f>IF(OR(D69="",E69&lt;=0),0,IF(AND(('Charge mensuelle'!$B$4*12+12)&gt;D69,MOD(('Charge mensuelle'!$B$4*12+12)-D69,E69)=0),1,0))</f>
        <v/>
      </c>
      <c r="R69">
        <f>F69*C69</f>
        <v/>
      </c>
      <c r="S69">
        <f>G69*C69</f>
        <v/>
      </c>
      <c r="T69">
        <f>H69*C69</f>
        <v/>
      </c>
      <c r="U69">
        <f>I69*C69</f>
        <v/>
      </c>
      <c r="V69">
        <f>J69*C69</f>
        <v/>
      </c>
      <c r="W69">
        <f>K69*C69</f>
        <v/>
      </c>
      <c r="X69">
        <f>L69*C69</f>
        <v/>
      </c>
      <c r="Y69">
        <f>M69*C69</f>
        <v/>
      </c>
      <c r="Z69">
        <f>N69*C69</f>
        <v/>
      </c>
      <c r="AA69">
        <f>O69*C69</f>
        <v/>
      </c>
      <c r="AB69">
        <f>P69*C69</f>
        <v/>
      </c>
      <c r="AC69">
        <f>Q69*C69</f>
        <v/>
      </c>
      <c r="AD69">
        <f>SUM(R69:AC69)</f>
        <v/>
      </c>
      <c r="AE69">
        <f>SUM(F69:Q69)</f>
        <v/>
      </c>
    </row>
    <row r="70">
      <c r="A70">
        <f>IF('Échéancier'!B70="","",'Échéancier'!B70)</f>
        <v/>
      </c>
      <c r="B70">
        <f>IF('Échéancier'!V70="","",'Échéancier'!V70)</f>
        <v/>
      </c>
      <c r="C70">
        <f>IF('Échéancier'!N70="",0,'Échéancier'!N70)</f>
        <v/>
      </c>
      <c r="D70">
        <f>IF('Échéancier'!Q70="","",YEAR('Échéancier'!O70)*12+MONTH('Échéancier'!O70))</f>
        <v/>
      </c>
      <c r="E70">
        <f>IF('Échéancier'!Q70="","",'Échéancier'!L70)</f>
        <v/>
      </c>
      <c r="F70">
        <f>IF(OR(D70="",E70&lt;=0),0,IF(AND(('Charge mensuelle'!$B$4*12+1)&gt;D70,MOD(('Charge mensuelle'!$B$4*12+1)-D70,E70)=0),1,0))</f>
        <v/>
      </c>
      <c r="G70">
        <f>IF(OR(D70="",E70&lt;=0),0,IF(AND(('Charge mensuelle'!$B$4*12+2)&gt;D70,MOD(('Charge mensuelle'!$B$4*12+2)-D70,E70)=0),1,0))</f>
        <v/>
      </c>
      <c r="H70">
        <f>IF(OR(D70="",E70&lt;=0),0,IF(AND(('Charge mensuelle'!$B$4*12+3)&gt;D70,MOD(('Charge mensuelle'!$B$4*12+3)-D70,E70)=0),1,0))</f>
        <v/>
      </c>
      <c r="I70">
        <f>IF(OR(D70="",E70&lt;=0),0,IF(AND(('Charge mensuelle'!$B$4*12+4)&gt;D70,MOD(('Charge mensuelle'!$B$4*12+4)-D70,E70)=0),1,0))</f>
        <v/>
      </c>
      <c r="J70">
        <f>IF(OR(D70="",E70&lt;=0),0,IF(AND(('Charge mensuelle'!$B$4*12+5)&gt;D70,MOD(('Charge mensuelle'!$B$4*12+5)-D70,E70)=0),1,0))</f>
        <v/>
      </c>
      <c r="K70">
        <f>IF(OR(D70="",E70&lt;=0),0,IF(AND(('Charge mensuelle'!$B$4*12+6)&gt;D70,MOD(('Charge mensuelle'!$B$4*12+6)-D70,E70)=0),1,0))</f>
        <v/>
      </c>
      <c r="L70">
        <f>IF(OR(D70="",E70&lt;=0),0,IF(AND(('Charge mensuelle'!$B$4*12+7)&gt;D70,MOD(('Charge mensuelle'!$B$4*12+7)-D70,E70)=0),1,0))</f>
        <v/>
      </c>
      <c r="M70">
        <f>IF(OR(D70="",E70&lt;=0),0,IF(AND(('Charge mensuelle'!$B$4*12+8)&gt;D70,MOD(('Charge mensuelle'!$B$4*12+8)-D70,E70)=0),1,0))</f>
        <v/>
      </c>
      <c r="N70">
        <f>IF(OR(D70="",E70&lt;=0),0,IF(AND(('Charge mensuelle'!$B$4*12+9)&gt;D70,MOD(('Charge mensuelle'!$B$4*12+9)-D70,E70)=0),1,0))</f>
        <v/>
      </c>
      <c r="O70">
        <f>IF(OR(D70="",E70&lt;=0),0,IF(AND(('Charge mensuelle'!$B$4*12+10)&gt;D70,MOD(('Charge mensuelle'!$B$4*12+10)-D70,E70)=0),1,0))</f>
        <v/>
      </c>
      <c r="P70">
        <f>IF(OR(D70="",E70&lt;=0),0,IF(AND(('Charge mensuelle'!$B$4*12+11)&gt;D70,MOD(('Charge mensuelle'!$B$4*12+11)-D70,E70)=0),1,0))</f>
        <v/>
      </c>
      <c r="Q70">
        <f>IF(OR(D70="",E70&lt;=0),0,IF(AND(('Charge mensuelle'!$B$4*12+12)&gt;D70,MOD(('Charge mensuelle'!$B$4*12+12)-D70,E70)=0),1,0))</f>
        <v/>
      </c>
      <c r="R70">
        <f>F70*C70</f>
        <v/>
      </c>
      <c r="S70">
        <f>G70*C70</f>
        <v/>
      </c>
      <c r="T70">
        <f>H70*C70</f>
        <v/>
      </c>
      <c r="U70">
        <f>I70*C70</f>
        <v/>
      </c>
      <c r="V70">
        <f>J70*C70</f>
        <v/>
      </c>
      <c r="W70">
        <f>K70*C70</f>
        <v/>
      </c>
      <c r="X70">
        <f>L70*C70</f>
        <v/>
      </c>
      <c r="Y70">
        <f>M70*C70</f>
        <v/>
      </c>
      <c r="Z70">
        <f>N70*C70</f>
        <v/>
      </c>
      <c r="AA70">
        <f>O70*C70</f>
        <v/>
      </c>
      <c r="AB70">
        <f>P70*C70</f>
        <v/>
      </c>
      <c r="AC70">
        <f>Q70*C70</f>
        <v/>
      </c>
      <c r="AD70">
        <f>SUM(R70:AC70)</f>
        <v/>
      </c>
      <c r="AE70">
        <f>SUM(F70:Q70)</f>
        <v/>
      </c>
    </row>
    <row r="71">
      <c r="A71">
        <f>IF('Échéancier'!B71="","",'Échéancier'!B71)</f>
        <v/>
      </c>
      <c r="B71">
        <f>IF('Échéancier'!V71="","",'Échéancier'!V71)</f>
        <v/>
      </c>
      <c r="C71">
        <f>IF('Échéancier'!N71="",0,'Échéancier'!N71)</f>
        <v/>
      </c>
      <c r="D71">
        <f>IF('Échéancier'!Q71="","",YEAR('Échéancier'!O71)*12+MONTH('Échéancier'!O71))</f>
        <v/>
      </c>
      <c r="E71">
        <f>IF('Échéancier'!Q71="","",'Échéancier'!L71)</f>
        <v/>
      </c>
      <c r="F71">
        <f>IF(OR(D71="",E71&lt;=0),0,IF(AND(('Charge mensuelle'!$B$4*12+1)&gt;D71,MOD(('Charge mensuelle'!$B$4*12+1)-D71,E71)=0),1,0))</f>
        <v/>
      </c>
      <c r="G71">
        <f>IF(OR(D71="",E71&lt;=0),0,IF(AND(('Charge mensuelle'!$B$4*12+2)&gt;D71,MOD(('Charge mensuelle'!$B$4*12+2)-D71,E71)=0),1,0))</f>
        <v/>
      </c>
      <c r="H71">
        <f>IF(OR(D71="",E71&lt;=0),0,IF(AND(('Charge mensuelle'!$B$4*12+3)&gt;D71,MOD(('Charge mensuelle'!$B$4*12+3)-D71,E71)=0),1,0))</f>
        <v/>
      </c>
      <c r="I71">
        <f>IF(OR(D71="",E71&lt;=0),0,IF(AND(('Charge mensuelle'!$B$4*12+4)&gt;D71,MOD(('Charge mensuelle'!$B$4*12+4)-D71,E71)=0),1,0))</f>
        <v/>
      </c>
      <c r="J71">
        <f>IF(OR(D71="",E71&lt;=0),0,IF(AND(('Charge mensuelle'!$B$4*12+5)&gt;D71,MOD(('Charge mensuelle'!$B$4*12+5)-D71,E71)=0),1,0))</f>
        <v/>
      </c>
      <c r="K71">
        <f>IF(OR(D71="",E71&lt;=0),0,IF(AND(('Charge mensuelle'!$B$4*12+6)&gt;D71,MOD(('Charge mensuelle'!$B$4*12+6)-D71,E71)=0),1,0))</f>
        <v/>
      </c>
      <c r="L71">
        <f>IF(OR(D71="",E71&lt;=0),0,IF(AND(('Charge mensuelle'!$B$4*12+7)&gt;D71,MOD(('Charge mensuelle'!$B$4*12+7)-D71,E71)=0),1,0))</f>
        <v/>
      </c>
      <c r="M71">
        <f>IF(OR(D71="",E71&lt;=0),0,IF(AND(('Charge mensuelle'!$B$4*12+8)&gt;D71,MOD(('Charge mensuelle'!$B$4*12+8)-D71,E71)=0),1,0))</f>
        <v/>
      </c>
      <c r="N71">
        <f>IF(OR(D71="",E71&lt;=0),0,IF(AND(('Charge mensuelle'!$B$4*12+9)&gt;D71,MOD(('Charge mensuelle'!$B$4*12+9)-D71,E71)=0),1,0))</f>
        <v/>
      </c>
      <c r="O71">
        <f>IF(OR(D71="",E71&lt;=0),0,IF(AND(('Charge mensuelle'!$B$4*12+10)&gt;D71,MOD(('Charge mensuelle'!$B$4*12+10)-D71,E71)=0),1,0))</f>
        <v/>
      </c>
      <c r="P71">
        <f>IF(OR(D71="",E71&lt;=0),0,IF(AND(('Charge mensuelle'!$B$4*12+11)&gt;D71,MOD(('Charge mensuelle'!$B$4*12+11)-D71,E71)=0),1,0))</f>
        <v/>
      </c>
      <c r="Q71">
        <f>IF(OR(D71="",E71&lt;=0),0,IF(AND(('Charge mensuelle'!$B$4*12+12)&gt;D71,MOD(('Charge mensuelle'!$B$4*12+12)-D71,E71)=0),1,0))</f>
        <v/>
      </c>
      <c r="R71">
        <f>F71*C71</f>
        <v/>
      </c>
      <c r="S71">
        <f>G71*C71</f>
        <v/>
      </c>
      <c r="T71">
        <f>H71*C71</f>
        <v/>
      </c>
      <c r="U71">
        <f>I71*C71</f>
        <v/>
      </c>
      <c r="V71">
        <f>J71*C71</f>
        <v/>
      </c>
      <c r="W71">
        <f>K71*C71</f>
        <v/>
      </c>
      <c r="X71">
        <f>L71*C71</f>
        <v/>
      </c>
      <c r="Y71">
        <f>M71*C71</f>
        <v/>
      </c>
      <c r="Z71">
        <f>N71*C71</f>
        <v/>
      </c>
      <c r="AA71">
        <f>O71*C71</f>
        <v/>
      </c>
      <c r="AB71">
        <f>P71*C71</f>
        <v/>
      </c>
      <c r="AC71">
        <f>Q71*C71</f>
        <v/>
      </c>
      <c r="AD71">
        <f>SUM(R71:AC71)</f>
        <v/>
      </c>
      <c r="AE71">
        <f>SUM(F71:Q71)</f>
        <v/>
      </c>
    </row>
    <row r="72">
      <c r="A72">
        <f>IF('Échéancier'!B72="","",'Échéancier'!B72)</f>
        <v/>
      </c>
      <c r="B72">
        <f>IF('Échéancier'!V72="","",'Échéancier'!V72)</f>
        <v/>
      </c>
      <c r="C72">
        <f>IF('Échéancier'!N72="",0,'Échéancier'!N72)</f>
        <v/>
      </c>
      <c r="D72">
        <f>IF('Échéancier'!Q72="","",YEAR('Échéancier'!O72)*12+MONTH('Échéancier'!O72))</f>
        <v/>
      </c>
      <c r="E72">
        <f>IF('Échéancier'!Q72="","",'Échéancier'!L72)</f>
        <v/>
      </c>
      <c r="F72">
        <f>IF(OR(D72="",E72&lt;=0),0,IF(AND(('Charge mensuelle'!$B$4*12+1)&gt;D72,MOD(('Charge mensuelle'!$B$4*12+1)-D72,E72)=0),1,0))</f>
        <v/>
      </c>
      <c r="G72">
        <f>IF(OR(D72="",E72&lt;=0),0,IF(AND(('Charge mensuelle'!$B$4*12+2)&gt;D72,MOD(('Charge mensuelle'!$B$4*12+2)-D72,E72)=0),1,0))</f>
        <v/>
      </c>
      <c r="H72">
        <f>IF(OR(D72="",E72&lt;=0),0,IF(AND(('Charge mensuelle'!$B$4*12+3)&gt;D72,MOD(('Charge mensuelle'!$B$4*12+3)-D72,E72)=0),1,0))</f>
        <v/>
      </c>
      <c r="I72">
        <f>IF(OR(D72="",E72&lt;=0),0,IF(AND(('Charge mensuelle'!$B$4*12+4)&gt;D72,MOD(('Charge mensuelle'!$B$4*12+4)-D72,E72)=0),1,0))</f>
        <v/>
      </c>
      <c r="J72">
        <f>IF(OR(D72="",E72&lt;=0),0,IF(AND(('Charge mensuelle'!$B$4*12+5)&gt;D72,MOD(('Charge mensuelle'!$B$4*12+5)-D72,E72)=0),1,0))</f>
        <v/>
      </c>
      <c r="K72">
        <f>IF(OR(D72="",E72&lt;=0),0,IF(AND(('Charge mensuelle'!$B$4*12+6)&gt;D72,MOD(('Charge mensuelle'!$B$4*12+6)-D72,E72)=0),1,0))</f>
        <v/>
      </c>
      <c r="L72">
        <f>IF(OR(D72="",E72&lt;=0),0,IF(AND(('Charge mensuelle'!$B$4*12+7)&gt;D72,MOD(('Charge mensuelle'!$B$4*12+7)-D72,E72)=0),1,0))</f>
        <v/>
      </c>
      <c r="M72">
        <f>IF(OR(D72="",E72&lt;=0),0,IF(AND(('Charge mensuelle'!$B$4*12+8)&gt;D72,MOD(('Charge mensuelle'!$B$4*12+8)-D72,E72)=0),1,0))</f>
        <v/>
      </c>
      <c r="N72">
        <f>IF(OR(D72="",E72&lt;=0),0,IF(AND(('Charge mensuelle'!$B$4*12+9)&gt;D72,MOD(('Charge mensuelle'!$B$4*12+9)-D72,E72)=0),1,0))</f>
        <v/>
      </c>
      <c r="O72">
        <f>IF(OR(D72="",E72&lt;=0),0,IF(AND(('Charge mensuelle'!$B$4*12+10)&gt;D72,MOD(('Charge mensuelle'!$B$4*12+10)-D72,E72)=0),1,0))</f>
        <v/>
      </c>
      <c r="P72">
        <f>IF(OR(D72="",E72&lt;=0),0,IF(AND(('Charge mensuelle'!$B$4*12+11)&gt;D72,MOD(('Charge mensuelle'!$B$4*12+11)-D72,E72)=0),1,0))</f>
        <v/>
      </c>
      <c r="Q72">
        <f>IF(OR(D72="",E72&lt;=0),0,IF(AND(('Charge mensuelle'!$B$4*12+12)&gt;D72,MOD(('Charge mensuelle'!$B$4*12+12)-D72,E72)=0),1,0))</f>
        <v/>
      </c>
      <c r="R72">
        <f>F72*C72</f>
        <v/>
      </c>
      <c r="S72">
        <f>G72*C72</f>
        <v/>
      </c>
      <c r="T72">
        <f>H72*C72</f>
        <v/>
      </c>
      <c r="U72">
        <f>I72*C72</f>
        <v/>
      </c>
      <c r="V72">
        <f>J72*C72</f>
        <v/>
      </c>
      <c r="W72">
        <f>K72*C72</f>
        <v/>
      </c>
      <c r="X72">
        <f>L72*C72</f>
        <v/>
      </c>
      <c r="Y72">
        <f>M72*C72</f>
        <v/>
      </c>
      <c r="Z72">
        <f>N72*C72</f>
        <v/>
      </c>
      <c r="AA72">
        <f>O72*C72</f>
        <v/>
      </c>
      <c r="AB72">
        <f>P72*C72</f>
        <v/>
      </c>
      <c r="AC72">
        <f>Q72*C72</f>
        <v/>
      </c>
      <c r="AD72">
        <f>SUM(R72:AC72)</f>
        <v/>
      </c>
      <c r="AE72">
        <f>SUM(F72:Q72)</f>
        <v/>
      </c>
    </row>
    <row r="73">
      <c r="A73">
        <f>IF('Échéancier'!B73="","",'Échéancier'!B73)</f>
        <v/>
      </c>
      <c r="B73">
        <f>IF('Échéancier'!V73="","",'Échéancier'!V73)</f>
        <v/>
      </c>
      <c r="C73">
        <f>IF('Échéancier'!N73="",0,'Échéancier'!N73)</f>
        <v/>
      </c>
      <c r="D73">
        <f>IF('Échéancier'!Q73="","",YEAR('Échéancier'!O73)*12+MONTH('Échéancier'!O73))</f>
        <v/>
      </c>
      <c r="E73">
        <f>IF('Échéancier'!Q73="","",'Échéancier'!L73)</f>
        <v/>
      </c>
      <c r="F73">
        <f>IF(OR(D73="",E73&lt;=0),0,IF(AND(('Charge mensuelle'!$B$4*12+1)&gt;D73,MOD(('Charge mensuelle'!$B$4*12+1)-D73,E73)=0),1,0))</f>
        <v/>
      </c>
      <c r="G73">
        <f>IF(OR(D73="",E73&lt;=0),0,IF(AND(('Charge mensuelle'!$B$4*12+2)&gt;D73,MOD(('Charge mensuelle'!$B$4*12+2)-D73,E73)=0),1,0))</f>
        <v/>
      </c>
      <c r="H73">
        <f>IF(OR(D73="",E73&lt;=0),0,IF(AND(('Charge mensuelle'!$B$4*12+3)&gt;D73,MOD(('Charge mensuelle'!$B$4*12+3)-D73,E73)=0),1,0))</f>
        <v/>
      </c>
      <c r="I73">
        <f>IF(OR(D73="",E73&lt;=0),0,IF(AND(('Charge mensuelle'!$B$4*12+4)&gt;D73,MOD(('Charge mensuelle'!$B$4*12+4)-D73,E73)=0),1,0))</f>
        <v/>
      </c>
      <c r="J73">
        <f>IF(OR(D73="",E73&lt;=0),0,IF(AND(('Charge mensuelle'!$B$4*12+5)&gt;D73,MOD(('Charge mensuelle'!$B$4*12+5)-D73,E73)=0),1,0))</f>
        <v/>
      </c>
      <c r="K73">
        <f>IF(OR(D73="",E73&lt;=0),0,IF(AND(('Charge mensuelle'!$B$4*12+6)&gt;D73,MOD(('Charge mensuelle'!$B$4*12+6)-D73,E73)=0),1,0))</f>
        <v/>
      </c>
      <c r="L73">
        <f>IF(OR(D73="",E73&lt;=0),0,IF(AND(('Charge mensuelle'!$B$4*12+7)&gt;D73,MOD(('Charge mensuelle'!$B$4*12+7)-D73,E73)=0),1,0))</f>
        <v/>
      </c>
      <c r="M73">
        <f>IF(OR(D73="",E73&lt;=0),0,IF(AND(('Charge mensuelle'!$B$4*12+8)&gt;D73,MOD(('Charge mensuelle'!$B$4*12+8)-D73,E73)=0),1,0))</f>
        <v/>
      </c>
      <c r="N73">
        <f>IF(OR(D73="",E73&lt;=0),0,IF(AND(('Charge mensuelle'!$B$4*12+9)&gt;D73,MOD(('Charge mensuelle'!$B$4*12+9)-D73,E73)=0),1,0))</f>
        <v/>
      </c>
      <c r="O73">
        <f>IF(OR(D73="",E73&lt;=0),0,IF(AND(('Charge mensuelle'!$B$4*12+10)&gt;D73,MOD(('Charge mensuelle'!$B$4*12+10)-D73,E73)=0),1,0))</f>
        <v/>
      </c>
      <c r="P73">
        <f>IF(OR(D73="",E73&lt;=0),0,IF(AND(('Charge mensuelle'!$B$4*12+11)&gt;D73,MOD(('Charge mensuelle'!$B$4*12+11)-D73,E73)=0),1,0))</f>
        <v/>
      </c>
      <c r="Q73">
        <f>IF(OR(D73="",E73&lt;=0),0,IF(AND(('Charge mensuelle'!$B$4*12+12)&gt;D73,MOD(('Charge mensuelle'!$B$4*12+12)-D73,E73)=0),1,0))</f>
        <v/>
      </c>
      <c r="R73">
        <f>F73*C73</f>
        <v/>
      </c>
      <c r="S73">
        <f>G73*C73</f>
        <v/>
      </c>
      <c r="T73">
        <f>H73*C73</f>
        <v/>
      </c>
      <c r="U73">
        <f>I73*C73</f>
        <v/>
      </c>
      <c r="V73">
        <f>J73*C73</f>
        <v/>
      </c>
      <c r="W73">
        <f>K73*C73</f>
        <v/>
      </c>
      <c r="X73">
        <f>L73*C73</f>
        <v/>
      </c>
      <c r="Y73">
        <f>M73*C73</f>
        <v/>
      </c>
      <c r="Z73">
        <f>N73*C73</f>
        <v/>
      </c>
      <c r="AA73">
        <f>O73*C73</f>
        <v/>
      </c>
      <c r="AB73">
        <f>P73*C73</f>
        <v/>
      </c>
      <c r="AC73">
        <f>Q73*C73</f>
        <v/>
      </c>
      <c r="AD73">
        <f>SUM(R73:AC73)</f>
        <v/>
      </c>
      <c r="AE73">
        <f>SUM(F73:Q73)</f>
        <v/>
      </c>
    </row>
    <row r="74">
      <c r="A74">
        <f>IF('Échéancier'!B74="","",'Échéancier'!B74)</f>
        <v/>
      </c>
      <c r="B74">
        <f>IF('Échéancier'!V74="","",'Échéancier'!V74)</f>
        <v/>
      </c>
      <c r="C74">
        <f>IF('Échéancier'!N74="",0,'Échéancier'!N74)</f>
        <v/>
      </c>
      <c r="D74">
        <f>IF('Échéancier'!Q74="","",YEAR('Échéancier'!O74)*12+MONTH('Échéancier'!O74))</f>
        <v/>
      </c>
      <c r="E74">
        <f>IF('Échéancier'!Q74="","",'Échéancier'!L74)</f>
        <v/>
      </c>
      <c r="F74">
        <f>IF(OR(D74="",E74&lt;=0),0,IF(AND(('Charge mensuelle'!$B$4*12+1)&gt;D74,MOD(('Charge mensuelle'!$B$4*12+1)-D74,E74)=0),1,0))</f>
        <v/>
      </c>
      <c r="G74">
        <f>IF(OR(D74="",E74&lt;=0),0,IF(AND(('Charge mensuelle'!$B$4*12+2)&gt;D74,MOD(('Charge mensuelle'!$B$4*12+2)-D74,E74)=0),1,0))</f>
        <v/>
      </c>
      <c r="H74">
        <f>IF(OR(D74="",E74&lt;=0),0,IF(AND(('Charge mensuelle'!$B$4*12+3)&gt;D74,MOD(('Charge mensuelle'!$B$4*12+3)-D74,E74)=0),1,0))</f>
        <v/>
      </c>
      <c r="I74">
        <f>IF(OR(D74="",E74&lt;=0),0,IF(AND(('Charge mensuelle'!$B$4*12+4)&gt;D74,MOD(('Charge mensuelle'!$B$4*12+4)-D74,E74)=0),1,0))</f>
        <v/>
      </c>
      <c r="J74">
        <f>IF(OR(D74="",E74&lt;=0),0,IF(AND(('Charge mensuelle'!$B$4*12+5)&gt;D74,MOD(('Charge mensuelle'!$B$4*12+5)-D74,E74)=0),1,0))</f>
        <v/>
      </c>
      <c r="K74">
        <f>IF(OR(D74="",E74&lt;=0),0,IF(AND(('Charge mensuelle'!$B$4*12+6)&gt;D74,MOD(('Charge mensuelle'!$B$4*12+6)-D74,E74)=0),1,0))</f>
        <v/>
      </c>
      <c r="L74">
        <f>IF(OR(D74="",E74&lt;=0),0,IF(AND(('Charge mensuelle'!$B$4*12+7)&gt;D74,MOD(('Charge mensuelle'!$B$4*12+7)-D74,E74)=0),1,0))</f>
        <v/>
      </c>
      <c r="M74">
        <f>IF(OR(D74="",E74&lt;=0),0,IF(AND(('Charge mensuelle'!$B$4*12+8)&gt;D74,MOD(('Charge mensuelle'!$B$4*12+8)-D74,E74)=0),1,0))</f>
        <v/>
      </c>
      <c r="N74">
        <f>IF(OR(D74="",E74&lt;=0),0,IF(AND(('Charge mensuelle'!$B$4*12+9)&gt;D74,MOD(('Charge mensuelle'!$B$4*12+9)-D74,E74)=0),1,0))</f>
        <v/>
      </c>
      <c r="O74">
        <f>IF(OR(D74="",E74&lt;=0),0,IF(AND(('Charge mensuelle'!$B$4*12+10)&gt;D74,MOD(('Charge mensuelle'!$B$4*12+10)-D74,E74)=0),1,0))</f>
        <v/>
      </c>
      <c r="P74">
        <f>IF(OR(D74="",E74&lt;=0),0,IF(AND(('Charge mensuelle'!$B$4*12+11)&gt;D74,MOD(('Charge mensuelle'!$B$4*12+11)-D74,E74)=0),1,0))</f>
        <v/>
      </c>
      <c r="Q74">
        <f>IF(OR(D74="",E74&lt;=0),0,IF(AND(('Charge mensuelle'!$B$4*12+12)&gt;D74,MOD(('Charge mensuelle'!$B$4*12+12)-D74,E74)=0),1,0))</f>
        <v/>
      </c>
      <c r="R74">
        <f>F74*C74</f>
        <v/>
      </c>
      <c r="S74">
        <f>G74*C74</f>
        <v/>
      </c>
      <c r="T74">
        <f>H74*C74</f>
        <v/>
      </c>
      <c r="U74">
        <f>I74*C74</f>
        <v/>
      </c>
      <c r="V74">
        <f>J74*C74</f>
        <v/>
      </c>
      <c r="W74">
        <f>K74*C74</f>
        <v/>
      </c>
      <c r="X74">
        <f>L74*C74</f>
        <v/>
      </c>
      <c r="Y74">
        <f>M74*C74</f>
        <v/>
      </c>
      <c r="Z74">
        <f>N74*C74</f>
        <v/>
      </c>
      <c r="AA74">
        <f>O74*C74</f>
        <v/>
      </c>
      <c r="AB74">
        <f>P74*C74</f>
        <v/>
      </c>
      <c r="AC74">
        <f>Q74*C74</f>
        <v/>
      </c>
      <c r="AD74">
        <f>SUM(R74:AC74)</f>
        <v/>
      </c>
      <c r="AE74">
        <f>SUM(F74:Q74)</f>
        <v/>
      </c>
    </row>
    <row r="75">
      <c r="A75">
        <f>IF('Échéancier'!B75="","",'Échéancier'!B75)</f>
        <v/>
      </c>
      <c r="B75">
        <f>IF('Échéancier'!V75="","",'Échéancier'!V75)</f>
        <v/>
      </c>
      <c r="C75">
        <f>IF('Échéancier'!N75="",0,'Échéancier'!N75)</f>
        <v/>
      </c>
      <c r="D75">
        <f>IF('Échéancier'!Q75="","",YEAR('Échéancier'!O75)*12+MONTH('Échéancier'!O75))</f>
        <v/>
      </c>
      <c r="E75">
        <f>IF('Échéancier'!Q75="","",'Échéancier'!L75)</f>
        <v/>
      </c>
      <c r="F75">
        <f>IF(OR(D75="",E75&lt;=0),0,IF(AND(('Charge mensuelle'!$B$4*12+1)&gt;D75,MOD(('Charge mensuelle'!$B$4*12+1)-D75,E75)=0),1,0))</f>
        <v/>
      </c>
      <c r="G75">
        <f>IF(OR(D75="",E75&lt;=0),0,IF(AND(('Charge mensuelle'!$B$4*12+2)&gt;D75,MOD(('Charge mensuelle'!$B$4*12+2)-D75,E75)=0),1,0))</f>
        <v/>
      </c>
      <c r="H75">
        <f>IF(OR(D75="",E75&lt;=0),0,IF(AND(('Charge mensuelle'!$B$4*12+3)&gt;D75,MOD(('Charge mensuelle'!$B$4*12+3)-D75,E75)=0),1,0))</f>
        <v/>
      </c>
      <c r="I75">
        <f>IF(OR(D75="",E75&lt;=0),0,IF(AND(('Charge mensuelle'!$B$4*12+4)&gt;D75,MOD(('Charge mensuelle'!$B$4*12+4)-D75,E75)=0),1,0))</f>
        <v/>
      </c>
      <c r="J75">
        <f>IF(OR(D75="",E75&lt;=0),0,IF(AND(('Charge mensuelle'!$B$4*12+5)&gt;D75,MOD(('Charge mensuelle'!$B$4*12+5)-D75,E75)=0),1,0))</f>
        <v/>
      </c>
      <c r="K75">
        <f>IF(OR(D75="",E75&lt;=0),0,IF(AND(('Charge mensuelle'!$B$4*12+6)&gt;D75,MOD(('Charge mensuelle'!$B$4*12+6)-D75,E75)=0),1,0))</f>
        <v/>
      </c>
      <c r="L75">
        <f>IF(OR(D75="",E75&lt;=0),0,IF(AND(('Charge mensuelle'!$B$4*12+7)&gt;D75,MOD(('Charge mensuelle'!$B$4*12+7)-D75,E75)=0),1,0))</f>
        <v/>
      </c>
      <c r="M75">
        <f>IF(OR(D75="",E75&lt;=0),0,IF(AND(('Charge mensuelle'!$B$4*12+8)&gt;D75,MOD(('Charge mensuelle'!$B$4*12+8)-D75,E75)=0),1,0))</f>
        <v/>
      </c>
      <c r="N75">
        <f>IF(OR(D75="",E75&lt;=0),0,IF(AND(('Charge mensuelle'!$B$4*12+9)&gt;D75,MOD(('Charge mensuelle'!$B$4*12+9)-D75,E75)=0),1,0))</f>
        <v/>
      </c>
      <c r="O75">
        <f>IF(OR(D75="",E75&lt;=0),0,IF(AND(('Charge mensuelle'!$B$4*12+10)&gt;D75,MOD(('Charge mensuelle'!$B$4*12+10)-D75,E75)=0),1,0))</f>
        <v/>
      </c>
      <c r="P75">
        <f>IF(OR(D75="",E75&lt;=0),0,IF(AND(('Charge mensuelle'!$B$4*12+11)&gt;D75,MOD(('Charge mensuelle'!$B$4*12+11)-D75,E75)=0),1,0))</f>
        <v/>
      </c>
      <c r="Q75">
        <f>IF(OR(D75="",E75&lt;=0),0,IF(AND(('Charge mensuelle'!$B$4*12+12)&gt;D75,MOD(('Charge mensuelle'!$B$4*12+12)-D75,E75)=0),1,0))</f>
        <v/>
      </c>
      <c r="R75">
        <f>F75*C75</f>
        <v/>
      </c>
      <c r="S75">
        <f>G75*C75</f>
        <v/>
      </c>
      <c r="T75">
        <f>H75*C75</f>
        <v/>
      </c>
      <c r="U75">
        <f>I75*C75</f>
        <v/>
      </c>
      <c r="V75">
        <f>J75*C75</f>
        <v/>
      </c>
      <c r="W75">
        <f>K75*C75</f>
        <v/>
      </c>
      <c r="X75">
        <f>L75*C75</f>
        <v/>
      </c>
      <c r="Y75">
        <f>M75*C75</f>
        <v/>
      </c>
      <c r="Z75">
        <f>N75*C75</f>
        <v/>
      </c>
      <c r="AA75">
        <f>O75*C75</f>
        <v/>
      </c>
      <c r="AB75">
        <f>P75*C75</f>
        <v/>
      </c>
      <c r="AC75">
        <f>Q75*C75</f>
        <v/>
      </c>
      <c r="AD75">
        <f>SUM(R75:AC75)</f>
        <v/>
      </c>
      <c r="AE75">
        <f>SUM(F75:Q75)</f>
        <v/>
      </c>
    </row>
    <row r="76">
      <c r="A76">
        <f>IF('Échéancier'!B76="","",'Échéancier'!B76)</f>
        <v/>
      </c>
      <c r="B76">
        <f>IF('Échéancier'!V76="","",'Échéancier'!V76)</f>
        <v/>
      </c>
      <c r="C76">
        <f>IF('Échéancier'!N76="",0,'Échéancier'!N76)</f>
        <v/>
      </c>
      <c r="D76">
        <f>IF('Échéancier'!Q76="","",YEAR('Échéancier'!O76)*12+MONTH('Échéancier'!O76))</f>
        <v/>
      </c>
      <c r="E76">
        <f>IF('Échéancier'!Q76="","",'Échéancier'!L76)</f>
        <v/>
      </c>
      <c r="F76">
        <f>IF(OR(D76="",E76&lt;=0),0,IF(AND(('Charge mensuelle'!$B$4*12+1)&gt;D76,MOD(('Charge mensuelle'!$B$4*12+1)-D76,E76)=0),1,0))</f>
        <v/>
      </c>
      <c r="G76">
        <f>IF(OR(D76="",E76&lt;=0),0,IF(AND(('Charge mensuelle'!$B$4*12+2)&gt;D76,MOD(('Charge mensuelle'!$B$4*12+2)-D76,E76)=0),1,0))</f>
        <v/>
      </c>
      <c r="H76">
        <f>IF(OR(D76="",E76&lt;=0),0,IF(AND(('Charge mensuelle'!$B$4*12+3)&gt;D76,MOD(('Charge mensuelle'!$B$4*12+3)-D76,E76)=0),1,0))</f>
        <v/>
      </c>
      <c r="I76">
        <f>IF(OR(D76="",E76&lt;=0),0,IF(AND(('Charge mensuelle'!$B$4*12+4)&gt;D76,MOD(('Charge mensuelle'!$B$4*12+4)-D76,E76)=0),1,0))</f>
        <v/>
      </c>
      <c r="J76">
        <f>IF(OR(D76="",E76&lt;=0),0,IF(AND(('Charge mensuelle'!$B$4*12+5)&gt;D76,MOD(('Charge mensuelle'!$B$4*12+5)-D76,E76)=0),1,0))</f>
        <v/>
      </c>
      <c r="K76">
        <f>IF(OR(D76="",E76&lt;=0),0,IF(AND(('Charge mensuelle'!$B$4*12+6)&gt;D76,MOD(('Charge mensuelle'!$B$4*12+6)-D76,E76)=0),1,0))</f>
        <v/>
      </c>
      <c r="L76">
        <f>IF(OR(D76="",E76&lt;=0),0,IF(AND(('Charge mensuelle'!$B$4*12+7)&gt;D76,MOD(('Charge mensuelle'!$B$4*12+7)-D76,E76)=0),1,0))</f>
        <v/>
      </c>
      <c r="M76">
        <f>IF(OR(D76="",E76&lt;=0),0,IF(AND(('Charge mensuelle'!$B$4*12+8)&gt;D76,MOD(('Charge mensuelle'!$B$4*12+8)-D76,E76)=0),1,0))</f>
        <v/>
      </c>
      <c r="N76">
        <f>IF(OR(D76="",E76&lt;=0),0,IF(AND(('Charge mensuelle'!$B$4*12+9)&gt;D76,MOD(('Charge mensuelle'!$B$4*12+9)-D76,E76)=0),1,0))</f>
        <v/>
      </c>
      <c r="O76">
        <f>IF(OR(D76="",E76&lt;=0),0,IF(AND(('Charge mensuelle'!$B$4*12+10)&gt;D76,MOD(('Charge mensuelle'!$B$4*12+10)-D76,E76)=0),1,0))</f>
        <v/>
      </c>
      <c r="P76">
        <f>IF(OR(D76="",E76&lt;=0),0,IF(AND(('Charge mensuelle'!$B$4*12+11)&gt;D76,MOD(('Charge mensuelle'!$B$4*12+11)-D76,E76)=0),1,0))</f>
        <v/>
      </c>
      <c r="Q76">
        <f>IF(OR(D76="",E76&lt;=0),0,IF(AND(('Charge mensuelle'!$B$4*12+12)&gt;D76,MOD(('Charge mensuelle'!$B$4*12+12)-D76,E76)=0),1,0))</f>
        <v/>
      </c>
      <c r="R76">
        <f>F76*C76</f>
        <v/>
      </c>
      <c r="S76">
        <f>G76*C76</f>
        <v/>
      </c>
      <c r="T76">
        <f>H76*C76</f>
        <v/>
      </c>
      <c r="U76">
        <f>I76*C76</f>
        <v/>
      </c>
      <c r="V76">
        <f>J76*C76</f>
        <v/>
      </c>
      <c r="W76">
        <f>K76*C76</f>
        <v/>
      </c>
      <c r="X76">
        <f>L76*C76</f>
        <v/>
      </c>
      <c r="Y76">
        <f>M76*C76</f>
        <v/>
      </c>
      <c r="Z76">
        <f>N76*C76</f>
        <v/>
      </c>
      <c r="AA76">
        <f>O76*C76</f>
        <v/>
      </c>
      <c r="AB76">
        <f>P76*C76</f>
        <v/>
      </c>
      <c r="AC76">
        <f>Q76*C76</f>
        <v/>
      </c>
      <c r="AD76">
        <f>SUM(R76:AC76)</f>
        <v/>
      </c>
      <c r="AE76">
        <f>SUM(F76:Q76)</f>
        <v/>
      </c>
    </row>
    <row r="77">
      <c r="A77">
        <f>IF('Échéancier'!B77="","",'Échéancier'!B77)</f>
        <v/>
      </c>
      <c r="B77">
        <f>IF('Échéancier'!V77="","",'Échéancier'!V77)</f>
        <v/>
      </c>
      <c r="C77">
        <f>IF('Échéancier'!N77="",0,'Échéancier'!N77)</f>
        <v/>
      </c>
      <c r="D77">
        <f>IF('Échéancier'!Q77="","",YEAR('Échéancier'!O77)*12+MONTH('Échéancier'!O77))</f>
        <v/>
      </c>
      <c r="E77">
        <f>IF('Échéancier'!Q77="","",'Échéancier'!L77)</f>
        <v/>
      </c>
      <c r="F77">
        <f>IF(OR(D77="",E77&lt;=0),0,IF(AND(('Charge mensuelle'!$B$4*12+1)&gt;D77,MOD(('Charge mensuelle'!$B$4*12+1)-D77,E77)=0),1,0))</f>
        <v/>
      </c>
      <c r="G77">
        <f>IF(OR(D77="",E77&lt;=0),0,IF(AND(('Charge mensuelle'!$B$4*12+2)&gt;D77,MOD(('Charge mensuelle'!$B$4*12+2)-D77,E77)=0),1,0))</f>
        <v/>
      </c>
      <c r="H77">
        <f>IF(OR(D77="",E77&lt;=0),0,IF(AND(('Charge mensuelle'!$B$4*12+3)&gt;D77,MOD(('Charge mensuelle'!$B$4*12+3)-D77,E77)=0),1,0))</f>
        <v/>
      </c>
      <c r="I77">
        <f>IF(OR(D77="",E77&lt;=0),0,IF(AND(('Charge mensuelle'!$B$4*12+4)&gt;D77,MOD(('Charge mensuelle'!$B$4*12+4)-D77,E77)=0),1,0))</f>
        <v/>
      </c>
      <c r="J77">
        <f>IF(OR(D77="",E77&lt;=0),0,IF(AND(('Charge mensuelle'!$B$4*12+5)&gt;D77,MOD(('Charge mensuelle'!$B$4*12+5)-D77,E77)=0),1,0))</f>
        <v/>
      </c>
      <c r="K77">
        <f>IF(OR(D77="",E77&lt;=0),0,IF(AND(('Charge mensuelle'!$B$4*12+6)&gt;D77,MOD(('Charge mensuelle'!$B$4*12+6)-D77,E77)=0),1,0))</f>
        <v/>
      </c>
      <c r="L77">
        <f>IF(OR(D77="",E77&lt;=0),0,IF(AND(('Charge mensuelle'!$B$4*12+7)&gt;D77,MOD(('Charge mensuelle'!$B$4*12+7)-D77,E77)=0),1,0))</f>
        <v/>
      </c>
      <c r="M77">
        <f>IF(OR(D77="",E77&lt;=0),0,IF(AND(('Charge mensuelle'!$B$4*12+8)&gt;D77,MOD(('Charge mensuelle'!$B$4*12+8)-D77,E77)=0),1,0))</f>
        <v/>
      </c>
      <c r="N77">
        <f>IF(OR(D77="",E77&lt;=0),0,IF(AND(('Charge mensuelle'!$B$4*12+9)&gt;D77,MOD(('Charge mensuelle'!$B$4*12+9)-D77,E77)=0),1,0))</f>
        <v/>
      </c>
      <c r="O77">
        <f>IF(OR(D77="",E77&lt;=0),0,IF(AND(('Charge mensuelle'!$B$4*12+10)&gt;D77,MOD(('Charge mensuelle'!$B$4*12+10)-D77,E77)=0),1,0))</f>
        <v/>
      </c>
      <c r="P77">
        <f>IF(OR(D77="",E77&lt;=0),0,IF(AND(('Charge mensuelle'!$B$4*12+11)&gt;D77,MOD(('Charge mensuelle'!$B$4*12+11)-D77,E77)=0),1,0))</f>
        <v/>
      </c>
      <c r="Q77">
        <f>IF(OR(D77="",E77&lt;=0),0,IF(AND(('Charge mensuelle'!$B$4*12+12)&gt;D77,MOD(('Charge mensuelle'!$B$4*12+12)-D77,E77)=0),1,0))</f>
        <v/>
      </c>
      <c r="R77">
        <f>F77*C77</f>
        <v/>
      </c>
      <c r="S77">
        <f>G77*C77</f>
        <v/>
      </c>
      <c r="T77">
        <f>H77*C77</f>
        <v/>
      </c>
      <c r="U77">
        <f>I77*C77</f>
        <v/>
      </c>
      <c r="V77">
        <f>J77*C77</f>
        <v/>
      </c>
      <c r="W77">
        <f>K77*C77</f>
        <v/>
      </c>
      <c r="X77">
        <f>L77*C77</f>
        <v/>
      </c>
      <c r="Y77">
        <f>M77*C77</f>
        <v/>
      </c>
      <c r="Z77">
        <f>N77*C77</f>
        <v/>
      </c>
      <c r="AA77">
        <f>O77*C77</f>
        <v/>
      </c>
      <c r="AB77">
        <f>P77*C77</f>
        <v/>
      </c>
      <c r="AC77">
        <f>Q77*C77</f>
        <v/>
      </c>
      <c r="AD77">
        <f>SUM(R77:AC77)</f>
        <v/>
      </c>
      <c r="AE77">
        <f>SUM(F77:Q77)</f>
        <v/>
      </c>
    </row>
    <row r="78">
      <c r="A78">
        <f>IF('Échéancier'!B78="","",'Échéancier'!B78)</f>
        <v/>
      </c>
      <c r="B78">
        <f>IF('Échéancier'!V78="","",'Échéancier'!V78)</f>
        <v/>
      </c>
      <c r="C78">
        <f>IF('Échéancier'!N78="",0,'Échéancier'!N78)</f>
        <v/>
      </c>
      <c r="D78">
        <f>IF('Échéancier'!Q78="","",YEAR('Échéancier'!O78)*12+MONTH('Échéancier'!O78))</f>
        <v/>
      </c>
      <c r="E78">
        <f>IF('Échéancier'!Q78="","",'Échéancier'!L78)</f>
        <v/>
      </c>
      <c r="F78">
        <f>IF(OR(D78="",E78&lt;=0),0,IF(AND(('Charge mensuelle'!$B$4*12+1)&gt;D78,MOD(('Charge mensuelle'!$B$4*12+1)-D78,E78)=0),1,0))</f>
        <v/>
      </c>
      <c r="G78">
        <f>IF(OR(D78="",E78&lt;=0),0,IF(AND(('Charge mensuelle'!$B$4*12+2)&gt;D78,MOD(('Charge mensuelle'!$B$4*12+2)-D78,E78)=0),1,0))</f>
        <v/>
      </c>
      <c r="H78">
        <f>IF(OR(D78="",E78&lt;=0),0,IF(AND(('Charge mensuelle'!$B$4*12+3)&gt;D78,MOD(('Charge mensuelle'!$B$4*12+3)-D78,E78)=0),1,0))</f>
        <v/>
      </c>
      <c r="I78">
        <f>IF(OR(D78="",E78&lt;=0),0,IF(AND(('Charge mensuelle'!$B$4*12+4)&gt;D78,MOD(('Charge mensuelle'!$B$4*12+4)-D78,E78)=0),1,0))</f>
        <v/>
      </c>
      <c r="J78">
        <f>IF(OR(D78="",E78&lt;=0),0,IF(AND(('Charge mensuelle'!$B$4*12+5)&gt;D78,MOD(('Charge mensuelle'!$B$4*12+5)-D78,E78)=0),1,0))</f>
        <v/>
      </c>
      <c r="K78">
        <f>IF(OR(D78="",E78&lt;=0),0,IF(AND(('Charge mensuelle'!$B$4*12+6)&gt;D78,MOD(('Charge mensuelle'!$B$4*12+6)-D78,E78)=0),1,0))</f>
        <v/>
      </c>
      <c r="L78">
        <f>IF(OR(D78="",E78&lt;=0),0,IF(AND(('Charge mensuelle'!$B$4*12+7)&gt;D78,MOD(('Charge mensuelle'!$B$4*12+7)-D78,E78)=0),1,0))</f>
        <v/>
      </c>
      <c r="M78">
        <f>IF(OR(D78="",E78&lt;=0),0,IF(AND(('Charge mensuelle'!$B$4*12+8)&gt;D78,MOD(('Charge mensuelle'!$B$4*12+8)-D78,E78)=0),1,0))</f>
        <v/>
      </c>
      <c r="N78">
        <f>IF(OR(D78="",E78&lt;=0),0,IF(AND(('Charge mensuelle'!$B$4*12+9)&gt;D78,MOD(('Charge mensuelle'!$B$4*12+9)-D78,E78)=0),1,0))</f>
        <v/>
      </c>
      <c r="O78">
        <f>IF(OR(D78="",E78&lt;=0),0,IF(AND(('Charge mensuelle'!$B$4*12+10)&gt;D78,MOD(('Charge mensuelle'!$B$4*12+10)-D78,E78)=0),1,0))</f>
        <v/>
      </c>
      <c r="P78">
        <f>IF(OR(D78="",E78&lt;=0),0,IF(AND(('Charge mensuelle'!$B$4*12+11)&gt;D78,MOD(('Charge mensuelle'!$B$4*12+11)-D78,E78)=0),1,0))</f>
        <v/>
      </c>
      <c r="Q78">
        <f>IF(OR(D78="",E78&lt;=0),0,IF(AND(('Charge mensuelle'!$B$4*12+12)&gt;D78,MOD(('Charge mensuelle'!$B$4*12+12)-D78,E78)=0),1,0))</f>
        <v/>
      </c>
      <c r="R78">
        <f>F78*C78</f>
        <v/>
      </c>
      <c r="S78">
        <f>G78*C78</f>
        <v/>
      </c>
      <c r="T78">
        <f>H78*C78</f>
        <v/>
      </c>
      <c r="U78">
        <f>I78*C78</f>
        <v/>
      </c>
      <c r="V78">
        <f>J78*C78</f>
        <v/>
      </c>
      <c r="W78">
        <f>K78*C78</f>
        <v/>
      </c>
      <c r="X78">
        <f>L78*C78</f>
        <v/>
      </c>
      <c r="Y78">
        <f>M78*C78</f>
        <v/>
      </c>
      <c r="Z78">
        <f>N78*C78</f>
        <v/>
      </c>
      <c r="AA78">
        <f>O78*C78</f>
        <v/>
      </c>
      <c r="AB78">
        <f>P78*C78</f>
        <v/>
      </c>
      <c r="AC78">
        <f>Q78*C78</f>
        <v/>
      </c>
      <c r="AD78">
        <f>SUM(R78:AC78)</f>
        <v/>
      </c>
      <c r="AE78">
        <f>SUM(F78:Q78)</f>
        <v/>
      </c>
    </row>
    <row r="79">
      <c r="A79">
        <f>IF('Échéancier'!B79="","",'Échéancier'!B79)</f>
        <v/>
      </c>
      <c r="B79">
        <f>IF('Échéancier'!V79="","",'Échéancier'!V79)</f>
        <v/>
      </c>
      <c r="C79">
        <f>IF('Échéancier'!N79="",0,'Échéancier'!N79)</f>
        <v/>
      </c>
      <c r="D79">
        <f>IF('Échéancier'!Q79="","",YEAR('Échéancier'!O79)*12+MONTH('Échéancier'!O79))</f>
        <v/>
      </c>
      <c r="E79">
        <f>IF('Échéancier'!Q79="","",'Échéancier'!L79)</f>
        <v/>
      </c>
      <c r="F79">
        <f>IF(OR(D79="",E79&lt;=0),0,IF(AND(('Charge mensuelle'!$B$4*12+1)&gt;D79,MOD(('Charge mensuelle'!$B$4*12+1)-D79,E79)=0),1,0))</f>
        <v/>
      </c>
      <c r="G79">
        <f>IF(OR(D79="",E79&lt;=0),0,IF(AND(('Charge mensuelle'!$B$4*12+2)&gt;D79,MOD(('Charge mensuelle'!$B$4*12+2)-D79,E79)=0),1,0))</f>
        <v/>
      </c>
      <c r="H79">
        <f>IF(OR(D79="",E79&lt;=0),0,IF(AND(('Charge mensuelle'!$B$4*12+3)&gt;D79,MOD(('Charge mensuelle'!$B$4*12+3)-D79,E79)=0),1,0))</f>
        <v/>
      </c>
      <c r="I79">
        <f>IF(OR(D79="",E79&lt;=0),0,IF(AND(('Charge mensuelle'!$B$4*12+4)&gt;D79,MOD(('Charge mensuelle'!$B$4*12+4)-D79,E79)=0),1,0))</f>
        <v/>
      </c>
      <c r="J79">
        <f>IF(OR(D79="",E79&lt;=0),0,IF(AND(('Charge mensuelle'!$B$4*12+5)&gt;D79,MOD(('Charge mensuelle'!$B$4*12+5)-D79,E79)=0),1,0))</f>
        <v/>
      </c>
      <c r="K79">
        <f>IF(OR(D79="",E79&lt;=0),0,IF(AND(('Charge mensuelle'!$B$4*12+6)&gt;D79,MOD(('Charge mensuelle'!$B$4*12+6)-D79,E79)=0),1,0))</f>
        <v/>
      </c>
      <c r="L79">
        <f>IF(OR(D79="",E79&lt;=0),0,IF(AND(('Charge mensuelle'!$B$4*12+7)&gt;D79,MOD(('Charge mensuelle'!$B$4*12+7)-D79,E79)=0),1,0))</f>
        <v/>
      </c>
      <c r="M79">
        <f>IF(OR(D79="",E79&lt;=0),0,IF(AND(('Charge mensuelle'!$B$4*12+8)&gt;D79,MOD(('Charge mensuelle'!$B$4*12+8)-D79,E79)=0),1,0))</f>
        <v/>
      </c>
      <c r="N79">
        <f>IF(OR(D79="",E79&lt;=0),0,IF(AND(('Charge mensuelle'!$B$4*12+9)&gt;D79,MOD(('Charge mensuelle'!$B$4*12+9)-D79,E79)=0),1,0))</f>
        <v/>
      </c>
      <c r="O79">
        <f>IF(OR(D79="",E79&lt;=0),0,IF(AND(('Charge mensuelle'!$B$4*12+10)&gt;D79,MOD(('Charge mensuelle'!$B$4*12+10)-D79,E79)=0),1,0))</f>
        <v/>
      </c>
      <c r="P79">
        <f>IF(OR(D79="",E79&lt;=0),0,IF(AND(('Charge mensuelle'!$B$4*12+11)&gt;D79,MOD(('Charge mensuelle'!$B$4*12+11)-D79,E79)=0),1,0))</f>
        <v/>
      </c>
      <c r="Q79">
        <f>IF(OR(D79="",E79&lt;=0),0,IF(AND(('Charge mensuelle'!$B$4*12+12)&gt;D79,MOD(('Charge mensuelle'!$B$4*12+12)-D79,E79)=0),1,0))</f>
        <v/>
      </c>
      <c r="R79">
        <f>F79*C79</f>
        <v/>
      </c>
      <c r="S79">
        <f>G79*C79</f>
        <v/>
      </c>
      <c r="T79">
        <f>H79*C79</f>
        <v/>
      </c>
      <c r="U79">
        <f>I79*C79</f>
        <v/>
      </c>
      <c r="V79">
        <f>J79*C79</f>
        <v/>
      </c>
      <c r="W79">
        <f>K79*C79</f>
        <v/>
      </c>
      <c r="X79">
        <f>L79*C79</f>
        <v/>
      </c>
      <c r="Y79">
        <f>M79*C79</f>
        <v/>
      </c>
      <c r="Z79">
        <f>N79*C79</f>
        <v/>
      </c>
      <c r="AA79">
        <f>O79*C79</f>
        <v/>
      </c>
      <c r="AB79">
        <f>P79*C79</f>
        <v/>
      </c>
      <c r="AC79">
        <f>Q79*C79</f>
        <v/>
      </c>
      <c r="AD79">
        <f>SUM(R79:AC79)</f>
        <v/>
      </c>
      <c r="AE79">
        <f>SUM(F79:Q79)</f>
        <v/>
      </c>
    </row>
    <row r="80">
      <c r="A80">
        <f>IF('Échéancier'!B80="","",'Échéancier'!B80)</f>
        <v/>
      </c>
      <c r="B80">
        <f>IF('Échéancier'!V80="","",'Échéancier'!V80)</f>
        <v/>
      </c>
      <c r="C80">
        <f>IF('Échéancier'!N80="",0,'Échéancier'!N80)</f>
        <v/>
      </c>
      <c r="D80">
        <f>IF('Échéancier'!Q80="","",YEAR('Échéancier'!O80)*12+MONTH('Échéancier'!O80))</f>
        <v/>
      </c>
      <c r="E80">
        <f>IF('Échéancier'!Q80="","",'Échéancier'!L80)</f>
        <v/>
      </c>
      <c r="F80">
        <f>IF(OR(D80="",E80&lt;=0),0,IF(AND(('Charge mensuelle'!$B$4*12+1)&gt;D80,MOD(('Charge mensuelle'!$B$4*12+1)-D80,E80)=0),1,0))</f>
        <v/>
      </c>
      <c r="G80">
        <f>IF(OR(D80="",E80&lt;=0),0,IF(AND(('Charge mensuelle'!$B$4*12+2)&gt;D80,MOD(('Charge mensuelle'!$B$4*12+2)-D80,E80)=0),1,0))</f>
        <v/>
      </c>
      <c r="H80">
        <f>IF(OR(D80="",E80&lt;=0),0,IF(AND(('Charge mensuelle'!$B$4*12+3)&gt;D80,MOD(('Charge mensuelle'!$B$4*12+3)-D80,E80)=0),1,0))</f>
        <v/>
      </c>
      <c r="I80">
        <f>IF(OR(D80="",E80&lt;=0),0,IF(AND(('Charge mensuelle'!$B$4*12+4)&gt;D80,MOD(('Charge mensuelle'!$B$4*12+4)-D80,E80)=0),1,0))</f>
        <v/>
      </c>
      <c r="J80">
        <f>IF(OR(D80="",E80&lt;=0),0,IF(AND(('Charge mensuelle'!$B$4*12+5)&gt;D80,MOD(('Charge mensuelle'!$B$4*12+5)-D80,E80)=0),1,0))</f>
        <v/>
      </c>
      <c r="K80">
        <f>IF(OR(D80="",E80&lt;=0),0,IF(AND(('Charge mensuelle'!$B$4*12+6)&gt;D80,MOD(('Charge mensuelle'!$B$4*12+6)-D80,E80)=0),1,0))</f>
        <v/>
      </c>
      <c r="L80">
        <f>IF(OR(D80="",E80&lt;=0),0,IF(AND(('Charge mensuelle'!$B$4*12+7)&gt;D80,MOD(('Charge mensuelle'!$B$4*12+7)-D80,E80)=0),1,0))</f>
        <v/>
      </c>
      <c r="M80">
        <f>IF(OR(D80="",E80&lt;=0),0,IF(AND(('Charge mensuelle'!$B$4*12+8)&gt;D80,MOD(('Charge mensuelle'!$B$4*12+8)-D80,E80)=0),1,0))</f>
        <v/>
      </c>
      <c r="N80">
        <f>IF(OR(D80="",E80&lt;=0),0,IF(AND(('Charge mensuelle'!$B$4*12+9)&gt;D80,MOD(('Charge mensuelle'!$B$4*12+9)-D80,E80)=0),1,0))</f>
        <v/>
      </c>
      <c r="O80">
        <f>IF(OR(D80="",E80&lt;=0),0,IF(AND(('Charge mensuelle'!$B$4*12+10)&gt;D80,MOD(('Charge mensuelle'!$B$4*12+10)-D80,E80)=0),1,0))</f>
        <v/>
      </c>
      <c r="P80">
        <f>IF(OR(D80="",E80&lt;=0),0,IF(AND(('Charge mensuelle'!$B$4*12+11)&gt;D80,MOD(('Charge mensuelle'!$B$4*12+11)-D80,E80)=0),1,0))</f>
        <v/>
      </c>
      <c r="Q80">
        <f>IF(OR(D80="",E80&lt;=0),0,IF(AND(('Charge mensuelle'!$B$4*12+12)&gt;D80,MOD(('Charge mensuelle'!$B$4*12+12)-D80,E80)=0),1,0))</f>
        <v/>
      </c>
      <c r="R80">
        <f>F80*C80</f>
        <v/>
      </c>
      <c r="S80">
        <f>G80*C80</f>
        <v/>
      </c>
      <c r="T80">
        <f>H80*C80</f>
        <v/>
      </c>
      <c r="U80">
        <f>I80*C80</f>
        <v/>
      </c>
      <c r="V80">
        <f>J80*C80</f>
        <v/>
      </c>
      <c r="W80">
        <f>K80*C80</f>
        <v/>
      </c>
      <c r="X80">
        <f>L80*C80</f>
        <v/>
      </c>
      <c r="Y80">
        <f>M80*C80</f>
        <v/>
      </c>
      <c r="Z80">
        <f>N80*C80</f>
        <v/>
      </c>
      <c r="AA80">
        <f>O80*C80</f>
        <v/>
      </c>
      <c r="AB80">
        <f>P80*C80</f>
        <v/>
      </c>
      <c r="AC80">
        <f>Q80*C80</f>
        <v/>
      </c>
      <c r="AD80">
        <f>SUM(R80:AC80)</f>
        <v/>
      </c>
      <c r="AE80">
        <f>SUM(F80:Q80)</f>
        <v/>
      </c>
    </row>
    <row r="81">
      <c r="A81">
        <f>IF('Échéancier'!B81="","",'Échéancier'!B81)</f>
        <v/>
      </c>
      <c r="B81">
        <f>IF('Échéancier'!V81="","",'Échéancier'!V81)</f>
        <v/>
      </c>
      <c r="C81">
        <f>IF('Échéancier'!N81="",0,'Échéancier'!N81)</f>
        <v/>
      </c>
      <c r="D81">
        <f>IF('Échéancier'!Q81="","",YEAR('Échéancier'!O81)*12+MONTH('Échéancier'!O81))</f>
        <v/>
      </c>
      <c r="E81">
        <f>IF('Échéancier'!Q81="","",'Échéancier'!L81)</f>
        <v/>
      </c>
      <c r="F81">
        <f>IF(OR(D81="",E81&lt;=0),0,IF(AND(('Charge mensuelle'!$B$4*12+1)&gt;D81,MOD(('Charge mensuelle'!$B$4*12+1)-D81,E81)=0),1,0))</f>
        <v/>
      </c>
      <c r="G81">
        <f>IF(OR(D81="",E81&lt;=0),0,IF(AND(('Charge mensuelle'!$B$4*12+2)&gt;D81,MOD(('Charge mensuelle'!$B$4*12+2)-D81,E81)=0),1,0))</f>
        <v/>
      </c>
      <c r="H81">
        <f>IF(OR(D81="",E81&lt;=0),0,IF(AND(('Charge mensuelle'!$B$4*12+3)&gt;D81,MOD(('Charge mensuelle'!$B$4*12+3)-D81,E81)=0),1,0))</f>
        <v/>
      </c>
      <c r="I81">
        <f>IF(OR(D81="",E81&lt;=0),0,IF(AND(('Charge mensuelle'!$B$4*12+4)&gt;D81,MOD(('Charge mensuelle'!$B$4*12+4)-D81,E81)=0),1,0))</f>
        <v/>
      </c>
      <c r="J81">
        <f>IF(OR(D81="",E81&lt;=0),0,IF(AND(('Charge mensuelle'!$B$4*12+5)&gt;D81,MOD(('Charge mensuelle'!$B$4*12+5)-D81,E81)=0),1,0))</f>
        <v/>
      </c>
      <c r="K81">
        <f>IF(OR(D81="",E81&lt;=0),0,IF(AND(('Charge mensuelle'!$B$4*12+6)&gt;D81,MOD(('Charge mensuelle'!$B$4*12+6)-D81,E81)=0),1,0))</f>
        <v/>
      </c>
      <c r="L81">
        <f>IF(OR(D81="",E81&lt;=0),0,IF(AND(('Charge mensuelle'!$B$4*12+7)&gt;D81,MOD(('Charge mensuelle'!$B$4*12+7)-D81,E81)=0),1,0))</f>
        <v/>
      </c>
      <c r="M81">
        <f>IF(OR(D81="",E81&lt;=0),0,IF(AND(('Charge mensuelle'!$B$4*12+8)&gt;D81,MOD(('Charge mensuelle'!$B$4*12+8)-D81,E81)=0),1,0))</f>
        <v/>
      </c>
      <c r="N81">
        <f>IF(OR(D81="",E81&lt;=0),0,IF(AND(('Charge mensuelle'!$B$4*12+9)&gt;D81,MOD(('Charge mensuelle'!$B$4*12+9)-D81,E81)=0),1,0))</f>
        <v/>
      </c>
      <c r="O81">
        <f>IF(OR(D81="",E81&lt;=0),0,IF(AND(('Charge mensuelle'!$B$4*12+10)&gt;D81,MOD(('Charge mensuelle'!$B$4*12+10)-D81,E81)=0),1,0))</f>
        <v/>
      </c>
      <c r="P81">
        <f>IF(OR(D81="",E81&lt;=0),0,IF(AND(('Charge mensuelle'!$B$4*12+11)&gt;D81,MOD(('Charge mensuelle'!$B$4*12+11)-D81,E81)=0),1,0))</f>
        <v/>
      </c>
      <c r="Q81">
        <f>IF(OR(D81="",E81&lt;=0),0,IF(AND(('Charge mensuelle'!$B$4*12+12)&gt;D81,MOD(('Charge mensuelle'!$B$4*12+12)-D81,E81)=0),1,0))</f>
        <v/>
      </c>
      <c r="R81">
        <f>F81*C81</f>
        <v/>
      </c>
      <c r="S81">
        <f>G81*C81</f>
        <v/>
      </c>
      <c r="T81">
        <f>H81*C81</f>
        <v/>
      </c>
      <c r="U81">
        <f>I81*C81</f>
        <v/>
      </c>
      <c r="V81">
        <f>J81*C81</f>
        <v/>
      </c>
      <c r="W81">
        <f>K81*C81</f>
        <v/>
      </c>
      <c r="X81">
        <f>L81*C81</f>
        <v/>
      </c>
      <c r="Y81">
        <f>M81*C81</f>
        <v/>
      </c>
      <c r="Z81">
        <f>N81*C81</f>
        <v/>
      </c>
      <c r="AA81">
        <f>O81*C81</f>
        <v/>
      </c>
      <c r="AB81">
        <f>P81*C81</f>
        <v/>
      </c>
      <c r="AC81">
        <f>Q81*C81</f>
        <v/>
      </c>
      <c r="AD81">
        <f>SUM(R81:AC81)</f>
        <v/>
      </c>
      <c r="AE81">
        <f>SUM(F81:Q81)</f>
        <v/>
      </c>
    </row>
    <row r="82">
      <c r="A82">
        <f>IF('Échéancier'!B82="","",'Échéancier'!B82)</f>
        <v/>
      </c>
      <c r="B82">
        <f>IF('Échéancier'!V82="","",'Échéancier'!V82)</f>
        <v/>
      </c>
      <c r="C82">
        <f>IF('Échéancier'!N82="",0,'Échéancier'!N82)</f>
        <v/>
      </c>
      <c r="D82">
        <f>IF('Échéancier'!Q82="","",YEAR('Échéancier'!O82)*12+MONTH('Échéancier'!O82))</f>
        <v/>
      </c>
      <c r="E82">
        <f>IF('Échéancier'!Q82="","",'Échéancier'!L82)</f>
        <v/>
      </c>
      <c r="F82">
        <f>IF(OR(D82="",E82&lt;=0),0,IF(AND(('Charge mensuelle'!$B$4*12+1)&gt;D82,MOD(('Charge mensuelle'!$B$4*12+1)-D82,E82)=0),1,0))</f>
        <v/>
      </c>
      <c r="G82">
        <f>IF(OR(D82="",E82&lt;=0),0,IF(AND(('Charge mensuelle'!$B$4*12+2)&gt;D82,MOD(('Charge mensuelle'!$B$4*12+2)-D82,E82)=0),1,0))</f>
        <v/>
      </c>
      <c r="H82">
        <f>IF(OR(D82="",E82&lt;=0),0,IF(AND(('Charge mensuelle'!$B$4*12+3)&gt;D82,MOD(('Charge mensuelle'!$B$4*12+3)-D82,E82)=0),1,0))</f>
        <v/>
      </c>
      <c r="I82">
        <f>IF(OR(D82="",E82&lt;=0),0,IF(AND(('Charge mensuelle'!$B$4*12+4)&gt;D82,MOD(('Charge mensuelle'!$B$4*12+4)-D82,E82)=0),1,0))</f>
        <v/>
      </c>
      <c r="J82">
        <f>IF(OR(D82="",E82&lt;=0),0,IF(AND(('Charge mensuelle'!$B$4*12+5)&gt;D82,MOD(('Charge mensuelle'!$B$4*12+5)-D82,E82)=0),1,0))</f>
        <v/>
      </c>
      <c r="K82">
        <f>IF(OR(D82="",E82&lt;=0),0,IF(AND(('Charge mensuelle'!$B$4*12+6)&gt;D82,MOD(('Charge mensuelle'!$B$4*12+6)-D82,E82)=0),1,0))</f>
        <v/>
      </c>
      <c r="L82">
        <f>IF(OR(D82="",E82&lt;=0),0,IF(AND(('Charge mensuelle'!$B$4*12+7)&gt;D82,MOD(('Charge mensuelle'!$B$4*12+7)-D82,E82)=0),1,0))</f>
        <v/>
      </c>
      <c r="M82">
        <f>IF(OR(D82="",E82&lt;=0),0,IF(AND(('Charge mensuelle'!$B$4*12+8)&gt;D82,MOD(('Charge mensuelle'!$B$4*12+8)-D82,E82)=0),1,0))</f>
        <v/>
      </c>
      <c r="N82">
        <f>IF(OR(D82="",E82&lt;=0),0,IF(AND(('Charge mensuelle'!$B$4*12+9)&gt;D82,MOD(('Charge mensuelle'!$B$4*12+9)-D82,E82)=0),1,0))</f>
        <v/>
      </c>
      <c r="O82">
        <f>IF(OR(D82="",E82&lt;=0),0,IF(AND(('Charge mensuelle'!$B$4*12+10)&gt;D82,MOD(('Charge mensuelle'!$B$4*12+10)-D82,E82)=0),1,0))</f>
        <v/>
      </c>
      <c r="P82">
        <f>IF(OR(D82="",E82&lt;=0),0,IF(AND(('Charge mensuelle'!$B$4*12+11)&gt;D82,MOD(('Charge mensuelle'!$B$4*12+11)-D82,E82)=0),1,0))</f>
        <v/>
      </c>
      <c r="Q82">
        <f>IF(OR(D82="",E82&lt;=0),0,IF(AND(('Charge mensuelle'!$B$4*12+12)&gt;D82,MOD(('Charge mensuelle'!$B$4*12+12)-D82,E82)=0),1,0))</f>
        <v/>
      </c>
      <c r="R82">
        <f>F82*C82</f>
        <v/>
      </c>
      <c r="S82">
        <f>G82*C82</f>
        <v/>
      </c>
      <c r="T82">
        <f>H82*C82</f>
        <v/>
      </c>
      <c r="U82">
        <f>I82*C82</f>
        <v/>
      </c>
      <c r="V82">
        <f>J82*C82</f>
        <v/>
      </c>
      <c r="W82">
        <f>K82*C82</f>
        <v/>
      </c>
      <c r="X82">
        <f>L82*C82</f>
        <v/>
      </c>
      <c r="Y82">
        <f>M82*C82</f>
        <v/>
      </c>
      <c r="Z82">
        <f>N82*C82</f>
        <v/>
      </c>
      <c r="AA82">
        <f>O82*C82</f>
        <v/>
      </c>
      <c r="AB82">
        <f>P82*C82</f>
        <v/>
      </c>
      <c r="AC82">
        <f>Q82*C82</f>
        <v/>
      </c>
      <c r="AD82">
        <f>SUM(R82:AC82)</f>
        <v/>
      </c>
      <c r="AE82">
        <f>SUM(F82:Q82)</f>
        <v/>
      </c>
    </row>
    <row r="83">
      <c r="A83">
        <f>IF('Échéancier'!B83="","",'Échéancier'!B83)</f>
        <v/>
      </c>
      <c r="B83">
        <f>IF('Échéancier'!V83="","",'Échéancier'!V83)</f>
        <v/>
      </c>
      <c r="C83">
        <f>IF('Échéancier'!N83="",0,'Échéancier'!N83)</f>
        <v/>
      </c>
      <c r="D83">
        <f>IF('Échéancier'!Q83="","",YEAR('Échéancier'!O83)*12+MONTH('Échéancier'!O83))</f>
        <v/>
      </c>
      <c r="E83">
        <f>IF('Échéancier'!Q83="","",'Échéancier'!L83)</f>
        <v/>
      </c>
      <c r="F83">
        <f>IF(OR(D83="",E83&lt;=0),0,IF(AND(('Charge mensuelle'!$B$4*12+1)&gt;D83,MOD(('Charge mensuelle'!$B$4*12+1)-D83,E83)=0),1,0))</f>
        <v/>
      </c>
      <c r="G83">
        <f>IF(OR(D83="",E83&lt;=0),0,IF(AND(('Charge mensuelle'!$B$4*12+2)&gt;D83,MOD(('Charge mensuelle'!$B$4*12+2)-D83,E83)=0),1,0))</f>
        <v/>
      </c>
      <c r="H83">
        <f>IF(OR(D83="",E83&lt;=0),0,IF(AND(('Charge mensuelle'!$B$4*12+3)&gt;D83,MOD(('Charge mensuelle'!$B$4*12+3)-D83,E83)=0),1,0))</f>
        <v/>
      </c>
      <c r="I83">
        <f>IF(OR(D83="",E83&lt;=0),0,IF(AND(('Charge mensuelle'!$B$4*12+4)&gt;D83,MOD(('Charge mensuelle'!$B$4*12+4)-D83,E83)=0),1,0))</f>
        <v/>
      </c>
      <c r="J83">
        <f>IF(OR(D83="",E83&lt;=0),0,IF(AND(('Charge mensuelle'!$B$4*12+5)&gt;D83,MOD(('Charge mensuelle'!$B$4*12+5)-D83,E83)=0),1,0))</f>
        <v/>
      </c>
      <c r="K83">
        <f>IF(OR(D83="",E83&lt;=0),0,IF(AND(('Charge mensuelle'!$B$4*12+6)&gt;D83,MOD(('Charge mensuelle'!$B$4*12+6)-D83,E83)=0),1,0))</f>
        <v/>
      </c>
      <c r="L83">
        <f>IF(OR(D83="",E83&lt;=0),0,IF(AND(('Charge mensuelle'!$B$4*12+7)&gt;D83,MOD(('Charge mensuelle'!$B$4*12+7)-D83,E83)=0),1,0))</f>
        <v/>
      </c>
      <c r="M83">
        <f>IF(OR(D83="",E83&lt;=0),0,IF(AND(('Charge mensuelle'!$B$4*12+8)&gt;D83,MOD(('Charge mensuelle'!$B$4*12+8)-D83,E83)=0),1,0))</f>
        <v/>
      </c>
      <c r="N83">
        <f>IF(OR(D83="",E83&lt;=0),0,IF(AND(('Charge mensuelle'!$B$4*12+9)&gt;D83,MOD(('Charge mensuelle'!$B$4*12+9)-D83,E83)=0),1,0))</f>
        <v/>
      </c>
      <c r="O83">
        <f>IF(OR(D83="",E83&lt;=0),0,IF(AND(('Charge mensuelle'!$B$4*12+10)&gt;D83,MOD(('Charge mensuelle'!$B$4*12+10)-D83,E83)=0),1,0))</f>
        <v/>
      </c>
      <c r="P83">
        <f>IF(OR(D83="",E83&lt;=0),0,IF(AND(('Charge mensuelle'!$B$4*12+11)&gt;D83,MOD(('Charge mensuelle'!$B$4*12+11)-D83,E83)=0),1,0))</f>
        <v/>
      </c>
      <c r="Q83">
        <f>IF(OR(D83="",E83&lt;=0),0,IF(AND(('Charge mensuelle'!$B$4*12+12)&gt;D83,MOD(('Charge mensuelle'!$B$4*12+12)-D83,E83)=0),1,0))</f>
        <v/>
      </c>
      <c r="R83">
        <f>F83*C83</f>
        <v/>
      </c>
      <c r="S83">
        <f>G83*C83</f>
        <v/>
      </c>
      <c r="T83">
        <f>H83*C83</f>
        <v/>
      </c>
      <c r="U83">
        <f>I83*C83</f>
        <v/>
      </c>
      <c r="V83">
        <f>J83*C83</f>
        <v/>
      </c>
      <c r="W83">
        <f>K83*C83</f>
        <v/>
      </c>
      <c r="X83">
        <f>L83*C83</f>
        <v/>
      </c>
      <c r="Y83">
        <f>M83*C83</f>
        <v/>
      </c>
      <c r="Z83">
        <f>N83*C83</f>
        <v/>
      </c>
      <c r="AA83">
        <f>O83*C83</f>
        <v/>
      </c>
      <c r="AB83">
        <f>P83*C83</f>
        <v/>
      </c>
      <c r="AC83">
        <f>Q83*C83</f>
        <v/>
      </c>
      <c r="AD83">
        <f>SUM(R83:AC83)</f>
        <v/>
      </c>
      <c r="AE83">
        <f>SUM(F83:Q83)</f>
        <v/>
      </c>
    </row>
    <row r="84">
      <c r="A84">
        <f>IF('Échéancier'!B84="","",'Échéancier'!B84)</f>
        <v/>
      </c>
      <c r="B84">
        <f>IF('Échéancier'!V84="","",'Échéancier'!V84)</f>
        <v/>
      </c>
      <c r="C84">
        <f>IF('Échéancier'!N84="",0,'Échéancier'!N84)</f>
        <v/>
      </c>
      <c r="D84">
        <f>IF('Échéancier'!Q84="","",YEAR('Échéancier'!O84)*12+MONTH('Échéancier'!O84))</f>
        <v/>
      </c>
      <c r="E84">
        <f>IF('Échéancier'!Q84="","",'Échéancier'!L84)</f>
        <v/>
      </c>
      <c r="F84">
        <f>IF(OR(D84="",E84&lt;=0),0,IF(AND(('Charge mensuelle'!$B$4*12+1)&gt;D84,MOD(('Charge mensuelle'!$B$4*12+1)-D84,E84)=0),1,0))</f>
        <v/>
      </c>
      <c r="G84">
        <f>IF(OR(D84="",E84&lt;=0),0,IF(AND(('Charge mensuelle'!$B$4*12+2)&gt;D84,MOD(('Charge mensuelle'!$B$4*12+2)-D84,E84)=0),1,0))</f>
        <v/>
      </c>
      <c r="H84">
        <f>IF(OR(D84="",E84&lt;=0),0,IF(AND(('Charge mensuelle'!$B$4*12+3)&gt;D84,MOD(('Charge mensuelle'!$B$4*12+3)-D84,E84)=0),1,0))</f>
        <v/>
      </c>
      <c r="I84">
        <f>IF(OR(D84="",E84&lt;=0),0,IF(AND(('Charge mensuelle'!$B$4*12+4)&gt;D84,MOD(('Charge mensuelle'!$B$4*12+4)-D84,E84)=0),1,0))</f>
        <v/>
      </c>
      <c r="J84">
        <f>IF(OR(D84="",E84&lt;=0),0,IF(AND(('Charge mensuelle'!$B$4*12+5)&gt;D84,MOD(('Charge mensuelle'!$B$4*12+5)-D84,E84)=0),1,0))</f>
        <v/>
      </c>
      <c r="K84">
        <f>IF(OR(D84="",E84&lt;=0),0,IF(AND(('Charge mensuelle'!$B$4*12+6)&gt;D84,MOD(('Charge mensuelle'!$B$4*12+6)-D84,E84)=0),1,0))</f>
        <v/>
      </c>
      <c r="L84">
        <f>IF(OR(D84="",E84&lt;=0),0,IF(AND(('Charge mensuelle'!$B$4*12+7)&gt;D84,MOD(('Charge mensuelle'!$B$4*12+7)-D84,E84)=0),1,0))</f>
        <v/>
      </c>
      <c r="M84">
        <f>IF(OR(D84="",E84&lt;=0),0,IF(AND(('Charge mensuelle'!$B$4*12+8)&gt;D84,MOD(('Charge mensuelle'!$B$4*12+8)-D84,E84)=0),1,0))</f>
        <v/>
      </c>
      <c r="N84">
        <f>IF(OR(D84="",E84&lt;=0),0,IF(AND(('Charge mensuelle'!$B$4*12+9)&gt;D84,MOD(('Charge mensuelle'!$B$4*12+9)-D84,E84)=0),1,0))</f>
        <v/>
      </c>
      <c r="O84">
        <f>IF(OR(D84="",E84&lt;=0),0,IF(AND(('Charge mensuelle'!$B$4*12+10)&gt;D84,MOD(('Charge mensuelle'!$B$4*12+10)-D84,E84)=0),1,0))</f>
        <v/>
      </c>
      <c r="P84">
        <f>IF(OR(D84="",E84&lt;=0),0,IF(AND(('Charge mensuelle'!$B$4*12+11)&gt;D84,MOD(('Charge mensuelle'!$B$4*12+11)-D84,E84)=0),1,0))</f>
        <v/>
      </c>
      <c r="Q84">
        <f>IF(OR(D84="",E84&lt;=0),0,IF(AND(('Charge mensuelle'!$B$4*12+12)&gt;D84,MOD(('Charge mensuelle'!$B$4*12+12)-D84,E84)=0),1,0))</f>
        <v/>
      </c>
      <c r="R84">
        <f>F84*C84</f>
        <v/>
      </c>
      <c r="S84">
        <f>G84*C84</f>
        <v/>
      </c>
      <c r="T84">
        <f>H84*C84</f>
        <v/>
      </c>
      <c r="U84">
        <f>I84*C84</f>
        <v/>
      </c>
      <c r="V84">
        <f>J84*C84</f>
        <v/>
      </c>
      <c r="W84">
        <f>K84*C84</f>
        <v/>
      </c>
      <c r="X84">
        <f>L84*C84</f>
        <v/>
      </c>
      <c r="Y84">
        <f>M84*C84</f>
        <v/>
      </c>
      <c r="Z84">
        <f>N84*C84</f>
        <v/>
      </c>
      <c r="AA84">
        <f>O84*C84</f>
        <v/>
      </c>
      <c r="AB84">
        <f>P84*C84</f>
        <v/>
      </c>
      <c r="AC84">
        <f>Q84*C84</f>
        <v/>
      </c>
      <c r="AD84">
        <f>SUM(R84:AC84)</f>
        <v/>
      </c>
      <c r="AE84">
        <f>SUM(F84:Q84)</f>
        <v/>
      </c>
    </row>
    <row r="85">
      <c r="A85">
        <f>IF('Échéancier'!B85="","",'Échéancier'!B85)</f>
        <v/>
      </c>
      <c r="B85">
        <f>IF('Échéancier'!V85="","",'Échéancier'!V85)</f>
        <v/>
      </c>
      <c r="C85">
        <f>IF('Échéancier'!N85="",0,'Échéancier'!N85)</f>
        <v/>
      </c>
      <c r="D85">
        <f>IF('Échéancier'!Q85="","",YEAR('Échéancier'!O85)*12+MONTH('Échéancier'!O85))</f>
        <v/>
      </c>
      <c r="E85">
        <f>IF('Échéancier'!Q85="","",'Échéancier'!L85)</f>
        <v/>
      </c>
      <c r="F85">
        <f>IF(OR(D85="",E85&lt;=0),0,IF(AND(('Charge mensuelle'!$B$4*12+1)&gt;D85,MOD(('Charge mensuelle'!$B$4*12+1)-D85,E85)=0),1,0))</f>
        <v/>
      </c>
      <c r="G85">
        <f>IF(OR(D85="",E85&lt;=0),0,IF(AND(('Charge mensuelle'!$B$4*12+2)&gt;D85,MOD(('Charge mensuelle'!$B$4*12+2)-D85,E85)=0),1,0))</f>
        <v/>
      </c>
      <c r="H85">
        <f>IF(OR(D85="",E85&lt;=0),0,IF(AND(('Charge mensuelle'!$B$4*12+3)&gt;D85,MOD(('Charge mensuelle'!$B$4*12+3)-D85,E85)=0),1,0))</f>
        <v/>
      </c>
      <c r="I85">
        <f>IF(OR(D85="",E85&lt;=0),0,IF(AND(('Charge mensuelle'!$B$4*12+4)&gt;D85,MOD(('Charge mensuelle'!$B$4*12+4)-D85,E85)=0),1,0))</f>
        <v/>
      </c>
      <c r="J85">
        <f>IF(OR(D85="",E85&lt;=0),0,IF(AND(('Charge mensuelle'!$B$4*12+5)&gt;D85,MOD(('Charge mensuelle'!$B$4*12+5)-D85,E85)=0),1,0))</f>
        <v/>
      </c>
      <c r="K85">
        <f>IF(OR(D85="",E85&lt;=0),0,IF(AND(('Charge mensuelle'!$B$4*12+6)&gt;D85,MOD(('Charge mensuelle'!$B$4*12+6)-D85,E85)=0),1,0))</f>
        <v/>
      </c>
      <c r="L85">
        <f>IF(OR(D85="",E85&lt;=0),0,IF(AND(('Charge mensuelle'!$B$4*12+7)&gt;D85,MOD(('Charge mensuelle'!$B$4*12+7)-D85,E85)=0),1,0))</f>
        <v/>
      </c>
      <c r="M85">
        <f>IF(OR(D85="",E85&lt;=0),0,IF(AND(('Charge mensuelle'!$B$4*12+8)&gt;D85,MOD(('Charge mensuelle'!$B$4*12+8)-D85,E85)=0),1,0))</f>
        <v/>
      </c>
      <c r="N85">
        <f>IF(OR(D85="",E85&lt;=0),0,IF(AND(('Charge mensuelle'!$B$4*12+9)&gt;D85,MOD(('Charge mensuelle'!$B$4*12+9)-D85,E85)=0),1,0))</f>
        <v/>
      </c>
      <c r="O85">
        <f>IF(OR(D85="",E85&lt;=0),0,IF(AND(('Charge mensuelle'!$B$4*12+10)&gt;D85,MOD(('Charge mensuelle'!$B$4*12+10)-D85,E85)=0),1,0))</f>
        <v/>
      </c>
      <c r="P85">
        <f>IF(OR(D85="",E85&lt;=0),0,IF(AND(('Charge mensuelle'!$B$4*12+11)&gt;D85,MOD(('Charge mensuelle'!$B$4*12+11)-D85,E85)=0),1,0))</f>
        <v/>
      </c>
      <c r="Q85">
        <f>IF(OR(D85="",E85&lt;=0),0,IF(AND(('Charge mensuelle'!$B$4*12+12)&gt;D85,MOD(('Charge mensuelle'!$B$4*12+12)-D85,E85)=0),1,0))</f>
        <v/>
      </c>
      <c r="R85">
        <f>F85*C85</f>
        <v/>
      </c>
      <c r="S85">
        <f>G85*C85</f>
        <v/>
      </c>
      <c r="T85">
        <f>H85*C85</f>
        <v/>
      </c>
      <c r="U85">
        <f>I85*C85</f>
        <v/>
      </c>
      <c r="V85">
        <f>J85*C85</f>
        <v/>
      </c>
      <c r="W85">
        <f>K85*C85</f>
        <v/>
      </c>
      <c r="X85">
        <f>L85*C85</f>
        <v/>
      </c>
      <c r="Y85">
        <f>M85*C85</f>
        <v/>
      </c>
      <c r="Z85">
        <f>N85*C85</f>
        <v/>
      </c>
      <c r="AA85">
        <f>O85*C85</f>
        <v/>
      </c>
      <c r="AB85">
        <f>P85*C85</f>
        <v/>
      </c>
      <c r="AC85">
        <f>Q85*C85</f>
        <v/>
      </c>
      <c r="AD85">
        <f>SUM(R85:AC85)</f>
        <v/>
      </c>
      <c r="AE85">
        <f>SUM(F85:Q85)</f>
        <v/>
      </c>
    </row>
    <row r="86">
      <c r="A86">
        <f>IF('Échéancier'!B86="","",'Échéancier'!B86)</f>
        <v/>
      </c>
      <c r="B86">
        <f>IF('Échéancier'!V86="","",'Échéancier'!V86)</f>
        <v/>
      </c>
      <c r="C86">
        <f>IF('Échéancier'!N86="",0,'Échéancier'!N86)</f>
        <v/>
      </c>
      <c r="D86">
        <f>IF('Échéancier'!Q86="","",YEAR('Échéancier'!O86)*12+MONTH('Échéancier'!O86))</f>
        <v/>
      </c>
      <c r="E86">
        <f>IF('Échéancier'!Q86="","",'Échéancier'!L86)</f>
        <v/>
      </c>
      <c r="F86">
        <f>IF(OR(D86="",E86&lt;=0),0,IF(AND(('Charge mensuelle'!$B$4*12+1)&gt;D86,MOD(('Charge mensuelle'!$B$4*12+1)-D86,E86)=0),1,0))</f>
        <v/>
      </c>
      <c r="G86">
        <f>IF(OR(D86="",E86&lt;=0),0,IF(AND(('Charge mensuelle'!$B$4*12+2)&gt;D86,MOD(('Charge mensuelle'!$B$4*12+2)-D86,E86)=0),1,0))</f>
        <v/>
      </c>
      <c r="H86">
        <f>IF(OR(D86="",E86&lt;=0),0,IF(AND(('Charge mensuelle'!$B$4*12+3)&gt;D86,MOD(('Charge mensuelle'!$B$4*12+3)-D86,E86)=0),1,0))</f>
        <v/>
      </c>
      <c r="I86">
        <f>IF(OR(D86="",E86&lt;=0),0,IF(AND(('Charge mensuelle'!$B$4*12+4)&gt;D86,MOD(('Charge mensuelle'!$B$4*12+4)-D86,E86)=0),1,0))</f>
        <v/>
      </c>
      <c r="J86">
        <f>IF(OR(D86="",E86&lt;=0),0,IF(AND(('Charge mensuelle'!$B$4*12+5)&gt;D86,MOD(('Charge mensuelle'!$B$4*12+5)-D86,E86)=0),1,0))</f>
        <v/>
      </c>
      <c r="K86">
        <f>IF(OR(D86="",E86&lt;=0),0,IF(AND(('Charge mensuelle'!$B$4*12+6)&gt;D86,MOD(('Charge mensuelle'!$B$4*12+6)-D86,E86)=0),1,0))</f>
        <v/>
      </c>
      <c r="L86">
        <f>IF(OR(D86="",E86&lt;=0),0,IF(AND(('Charge mensuelle'!$B$4*12+7)&gt;D86,MOD(('Charge mensuelle'!$B$4*12+7)-D86,E86)=0),1,0))</f>
        <v/>
      </c>
      <c r="M86">
        <f>IF(OR(D86="",E86&lt;=0),0,IF(AND(('Charge mensuelle'!$B$4*12+8)&gt;D86,MOD(('Charge mensuelle'!$B$4*12+8)-D86,E86)=0),1,0))</f>
        <v/>
      </c>
      <c r="N86">
        <f>IF(OR(D86="",E86&lt;=0),0,IF(AND(('Charge mensuelle'!$B$4*12+9)&gt;D86,MOD(('Charge mensuelle'!$B$4*12+9)-D86,E86)=0),1,0))</f>
        <v/>
      </c>
      <c r="O86">
        <f>IF(OR(D86="",E86&lt;=0),0,IF(AND(('Charge mensuelle'!$B$4*12+10)&gt;D86,MOD(('Charge mensuelle'!$B$4*12+10)-D86,E86)=0),1,0))</f>
        <v/>
      </c>
      <c r="P86">
        <f>IF(OR(D86="",E86&lt;=0),0,IF(AND(('Charge mensuelle'!$B$4*12+11)&gt;D86,MOD(('Charge mensuelle'!$B$4*12+11)-D86,E86)=0),1,0))</f>
        <v/>
      </c>
      <c r="Q86">
        <f>IF(OR(D86="",E86&lt;=0),0,IF(AND(('Charge mensuelle'!$B$4*12+12)&gt;D86,MOD(('Charge mensuelle'!$B$4*12+12)-D86,E86)=0),1,0))</f>
        <v/>
      </c>
      <c r="R86">
        <f>F86*C86</f>
        <v/>
      </c>
      <c r="S86">
        <f>G86*C86</f>
        <v/>
      </c>
      <c r="T86">
        <f>H86*C86</f>
        <v/>
      </c>
      <c r="U86">
        <f>I86*C86</f>
        <v/>
      </c>
      <c r="V86">
        <f>J86*C86</f>
        <v/>
      </c>
      <c r="W86">
        <f>K86*C86</f>
        <v/>
      </c>
      <c r="X86">
        <f>L86*C86</f>
        <v/>
      </c>
      <c r="Y86">
        <f>M86*C86</f>
        <v/>
      </c>
      <c r="Z86">
        <f>N86*C86</f>
        <v/>
      </c>
      <c r="AA86">
        <f>O86*C86</f>
        <v/>
      </c>
      <c r="AB86">
        <f>P86*C86</f>
        <v/>
      </c>
      <c r="AC86">
        <f>Q86*C86</f>
        <v/>
      </c>
      <c r="AD86">
        <f>SUM(R86:AC86)</f>
        <v/>
      </c>
      <c r="AE86">
        <f>SUM(F86:Q86)</f>
        <v/>
      </c>
    </row>
    <row r="87">
      <c r="A87">
        <f>IF('Échéancier'!B87="","",'Échéancier'!B87)</f>
        <v/>
      </c>
      <c r="B87">
        <f>IF('Échéancier'!V87="","",'Échéancier'!V87)</f>
        <v/>
      </c>
      <c r="C87">
        <f>IF('Échéancier'!N87="",0,'Échéancier'!N87)</f>
        <v/>
      </c>
      <c r="D87">
        <f>IF('Échéancier'!Q87="","",YEAR('Échéancier'!O87)*12+MONTH('Échéancier'!O87))</f>
        <v/>
      </c>
      <c r="E87">
        <f>IF('Échéancier'!Q87="","",'Échéancier'!L87)</f>
        <v/>
      </c>
      <c r="F87">
        <f>IF(OR(D87="",E87&lt;=0),0,IF(AND(('Charge mensuelle'!$B$4*12+1)&gt;D87,MOD(('Charge mensuelle'!$B$4*12+1)-D87,E87)=0),1,0))</f>
        <v/>
      </c>
      <c r="G87">
        <f>IF(OR(D87="",E87&lt;=0),0,IF(AND(('Charge mensuelle'!$B$4*12+2)&gt;D87,MOD(('Charge mensuelle'!$B$4*12+2)-D87,E87)=0),1,0))</f>
        <v/>
      </c>
      <c r="H87">
        <f>IF(OR(D87="",E87&lt;=0),0,IF(AND(('Charge mensuelle'!$B$4*12+3)&gt;D87,MOD(('Charge mensuelle'!$B$4*12+3)-D87,E87)=0),1,0))</f>
        <v/>
      </c>
      <c r="I87">
        <f>IF(OR(D87="",E87&lt;=0),0,IF(AND(('Charge mensuelle'!$B$4*12+4)&gt;D87,MOD(('Charge mensuelle'!$B$4*12+4)-D87,E87)=0),1,0))</f>
        <v/>
      </c>
      <c r="J87">
        <f>IF(OR(D87="",E87&lt;=0),0,IF(AND(('Charge mensuelle'!$B$4*12+5)&gt;D87,MOD(('Charge mensuelle'!$B$4*12+5)-D87,E87)=0),1,0))</f>
        <v/>
      </c>
      <c r="K87">
        <f>IF(OR(D87="",E87&lt;=0),0,IF(AND(('Charge mensuelle'!$B$4*12+6)&gt;D87,MOD(('Charge mensuelle'!$B$4*12+6)-D87,E87)=0),1,0))</f>
        <v/>
      </c>
      <c r="L87">
        <f>IF(OR(D87="",E87&lt;=0),0,IF(AND(('Charge mensuelle'!$B$4*12+7)&gt;D87,MOD(('Charge mensuelle'!$B$4*12+7)-D87,E87)=0),1,0))</f>
        <v/>
      </c>
      <c r="M87">
        <f>IF(OR(D87="",E87&lt;=0),0,IF(AND(('Charge mensuelle'!$B$4*12+8)&gt;D87,MOD(('Charge mensuelle'!$B$4*12+8)-D87,E87)=0),1,0))</f>
        <v/>
      </c>
      <c r="N87">
        <f>IF(OR(D87="",E87&lt;=0),0,IF(AND(('Charge mensuelle'!$B$4*12+9)&gt;D87,MOD(('Charge mensuelle'!$B$4*12+9)-D87,E87)=0),1,0))</f>
        <v/>
      </c>
      <c r="O87">
        <f>IF(OR(D87="",E87&lt;=0),0,IF(AND(('Charge mensuelle'!$B$4*12+10)&gt;D87,MOD(('Charge mensuelle'!$B$4*12+10)-D87,E87)=0),1,0))</f>
        <v/>
      </c>
      <c r="P87">
        <f>IF(OR(D87="",E87&lt;=0),0,IF(AND(('Charge mensuelle'!$B$4*12+11)&gt;D87,MOD(('Charge mensuelle'!$B$4*12+11)-D87,E87)=0),1,0))</f>
        <v/>
      </c>
      <c r="Q87">
        <f>IF(OR(D87="",E87&lt;=0),0,IF(AND(('Charge mensuelle'!$B$4*12+12)&gt;D87,MOD(('Charge mensuelle'!$B$4*12+12)-D87,E87)=0),1,0))</f>
        <v/>
      </c>
      <c r="R87">
        <f>F87*C87</f>
        <v/>
      </c>
      <c r="S87">
        <f>G87*C87</f>
        <v/>
      </c>
      <c r="T87">
        <f>H87*C87</f>
        <v/>
      </c>
      <c r="U87">
        <f>I87*C87</f>
        <v/>
      </c>
      <c r="V87">
        <f>J87*C87</f>
        <v/>
      </c>
      <c r="W87">
        <f>K87*C87</f>
        <v/>
      </c>
      <c r="X87">
        <f>L87*C87</f>
        <v/>
      </c>
      <c r="Y87">
        <f>M87*C87</f>
        <v/>
      </c>
      <c r="Z87">
        <f>N87*C87</f>
        <v/>
      </c>
      <c r="AA87">
        <f>O87*C87</f>
        <v/>
      </c>
      <c r="AB87">
        <f>P87*C87</f>
        <v/>
      </c>
      <c r="AC87">
        <f>Q87*C87</f>
        <v/>
      </c>
      <c r="AD87">
        <f>SUM(R87:AC87)</f>
        <v/>
      </c>
      <c r="AE87">
        <f>SUM(F87:Q87)</f>
        <v/>
      </c>
    </row>
    <row r="88">
      <c r="A88">
        <f>IF('Échéancier'!B88="","",'Échéancier'!B88)</f>
        <v/>
      </c>
      <c r="B88">
        <f>IF('Échéancier'!V88="","",'Échéancier'!V88)</f>
        <v/>
      </c>
      <c r="C88">
        <f>IF('Échéancier'!N88="",0,'Échéancier'!N88)</f>
        <v/>
      </c>
      <c r="D88">
        <f>IF('Échéancier'!Q88="","",YEAR('Échéancier'!O88)*12+MONTH('Échéancier'!O88))</f>
        <v/>
      </c>
      <c r="E88">
        <f>IF('Échéancier'!Q88="","",'Échéancier'!L88)</f>
        <v/>
      </c>
      <c r="F88">
        <f>IF(OR(D88="",E88&lt;=0),0,IF(AND(('Charge mensuelle'!$B$4*12+1)&gt;D88,MOD(('Charge mensuelle'!$B$4*12+1)-D88,E88)=0),1,0))</f>
        <v/>
      </c>
      <c r="G88">
        <f>IF(OR(D88="",E88&lt;=0),0,IF(AND(('Charge mensuelle'!$B$4*12+2)&gt;D88,MOD(('Charge mensuelle'!$B$4*12+2)-D88,E88)=0),1,0))</f>
        <v/>
      </c>
      <c r="H88">
        <f>IF(OR(D88="",E88&lt;=0),0,IF(AND(('Charge mensuelle'!$B$4*12+3)&gt;D88,MOD(('Charge mensuelle'!$B$4*12+3)-D88,E88)=0),1,0))</f>
        <v/>
      </c>
      <c r="I88">
        <f>IF(OR(D88="",E88&lt;=0),0,IF(AND(('Charge mensuelle'!$B$4*12+4)&gt;D88,MOD(('Charge mensuelle'!$B$4*12+4)-D88,E88)=0),1,0))</f>
        <v/>
      </c>
      <c r="J88">
        <f>IF(OR(D88="",E88&lt;=0),0,IF(AND(('Charge mensuelle'!$B$4*12+5)&gt;D88,MOD(('Charge mensuelle'!$B$4*12+5)-D88,E88)=0),1,0))</f>
        <v/>
      </c>
      <c r="K88">
        <f>IF(OR(D88="",E88&lt;=0),0,IF(AND(('Charge mensuelle'!$B$4*12+6)&gt;D88,MOD(('Charge mensuelle'!$B$4*12+6)-D88,E88)=0),1,0))</f>
        <v/>
      </c>
      <c r="L88">
        <f>IF(OR(D88="",E88&lt;=0),0,IF(AND(('Charge mensuelle'!$B$4*12+7)&gt;D88,MOD(('Charge mensuelle'!$B$4*12+7)-D88,E88)=0),1,0))</f>
        <v/>
      </c>
      <c r="M88">
        <f>IF(OR(D88="",E88&lt;=0),0,IF(AND(('Charge mensuelle'!$B$4*12+8)&gt;D88,MOD(('Charge mensuelle'!$B$4*12+8)-D88,E88)=0),1,0))</f>
        <v/>
      </c>
      <c r="N88">
        <f>IF(OR(D88="",E88&lt;=0),0,IF(AND(('Charge mensuelle'!$B$4*12+9)&gt;D88,MOD(('Charge mensuelle'!$B$4*12+9)-D88,E88)=0),1,0))</f>
        <v/>
      </c>
      <c r="O88">
        <f>IF(OR(D88="",E88&lt;=0),0,IF(AND(('Charge mensuelle'!$B$4*12+10)&gt;D88,MOD(('Charge mensuelle'!$B$4*12+10)-D88,E88)=0),1,0))</f>
        <v/>
      </c>
      <c r="P88">
        <f>IF(OR(D88="",E88&lt;=0),0,IF(AND(('Charge mensuelle'!$B$4*12+11)&gt;D88,MOD(('Charge mensuelle'!$B$4*12+11)-D88,E88)=0),1,0))</f>
        <v/>
      </c>
      <c r="Q88">
        <f>IF(OR(D88="",E88&lt;=0),0,IF(AND(('Charge mensuelle'!$B$4*12+12)&gt;D88,MOD(('Charge mensuelle'!$B$4*12+12)-D88,E88)=0),1,0))</f>
        <v/>
      </c>
      <c r="R88">
        <f>F88*C88</f>
        <v/>
      </c>
      <c r="S88">
        <f>G88*C88</f>
        <v/>
      </c>
      <c r="T88">
        <f>H88*C88</f>
        <v/>
      </c>
      <c r="U88">
        <f>I88*C88</f>
        <v/>
      </c>
      <c r="V88">
        <f>J88*C88</f>
        <v/>
      </c>
      <c r="W88">
        <f>K88*C88</f>
        <v/>
      </c>
      <c r="X88">
        <f>L88*C88</f>
        <v/>
      </c>
      <c r="Y88">
        <f>M88*C88</f>
        <v/>
      </c>
      <c r="Z88">
        <f>N88*C88</f>
        <v/>
      </c>
      <c r="AA88">
        <f>O88*C88</f>
        <v/>
      </c>
      <c r="AB88">
        <f>P88*C88</f>
        <v/>
      </c>
      <c r="AC88">
        <f>Q88*C88</f>
        <v/>
      </c>
      <c r="AD88">
        <f>SUM(R88:AC88)</f>
        <v/>
      </c>
      <c r="AE88">
        <f>SUM(F88:Q88)</f>
        <v/>
      </c>
    </row>
    <row r="89">
      <c r="A89">
        <f>IF('Échéancier'!B89="","",'Échéancier'!B89)</f>
        <v/>
      </c>
      <c r="B89">
        <f>IF('Échéancier'!V89="","",'Échéancier'!V89)</f>
        <v/>
      </c>
      <c r="C89">
        <f>IF('Échéancier'!N89="",0,'Échéancier'!N89)</f>
        <v/>
      </c>
      <c r="D89">
        <f>IF('Échéancier'!Q89="","",YEAR('Échéancier'!O89)*12+MONTH('Échéancier'!O89))</f>
        <v/>
      </c>
      <c r="E89">
        <f>IF('Échéancier'!Q89="","",'Échéancier'!L89)</f>
        <v/>
      </c>
      <c r="F89">
        <f>IF(OR(D89="",E89&lt;=0),0,IF(AND(('Charge mensuelle'!$B$4*12+1)&gt;D89,MOD(('Charge mensuelle'!$B$4*12+1)-D89,E89)=0),1,0))</f>
        <v/>
      </c>
      <c r="G89">
        <f>IF(OR(D89="",E89&lt;=0),0,IF(AND(('Charge mensuelle'!$B$4*12+2)&gt;D89,MOD(('Charge mensuelle'!$B$4*12+2)-D89,E89)=0),1,0))</f>
        <v/>
      </c>
      <c r="H89">
        <f>IF(OR(D89="",E89&lt;=0),0,IF(AND(('Charge mensuelle'!$B$4*12+3)&gt;D89,MOD(('Charge mensuelle'!$B$4*12+3)-D89,E89)=0),1,0))</f>
        <v/>
      </c>
      <c r="I89">
        <f>IF(OR(D89="",E89&lt;=0),0,IF(AND(('Charge mensuelle'!$B$4*12+4)&gt;D89,MOD(('Charge mensuelle'!$B$4*12+4)-D89,E89)=0),1,0))</f>
        <v/>
      </c>
      <c r="J89">
        <f>IF(OR(D89="",E89&lt;=0),0,IF(AND(('Charge mensuelle'!$B$4*12+5)&gt;D89,MOD(('Charge mensuelle'!$B$4*12+5)-D89,E89)=0),1,0))</f>
        <v/>
      </c>
      <c r="K89">
        <f>IF(OR(D89="",E89&lt;=0),0,IF(AND(('Charge mensuelle'!$B$4*12+6)&gt;D89,MOD(('Charge mensuelle'!$B$4*12+6)-D89,E89)=0),1,0))</f>
        <v/>
      </c>
      <c r="L89">
        <f>IF(OR(D89="",E89&lt;=0),0,IF(AND(('Charge mensuelle'!$B$4*12+7)&gt;D89,MOD(('Charge mensuelle'!$B$4*12+7)-D89,E89)=0),1,0))</f>
        <v/>
      </c>
      <c r="M89">
        <f>IF(OR(D89="",E89&lt;=0),0,IF(AND(('Charge mensuelle'!$B$4*12+8)&gt;D89,MOD(('Charge mensuelle'!$B$4*12+8)-D89,E89)=0),1,0))</f>
        <v/>
      </c>
      <c r="N89">
        <f>IF(OR(D89="",E89&lt;=0),0,IF(AND(('Charge mensuelle'!$B$4*12+9)&gt;D89,MOD(('Charge mensuelle'!$B$4*12+9)-D89,E89)=0),1,0))</f>
        <v/>
      </c>
      <c r="O89">
        <f>IF(OR(D89="",E89&lt;=0),0,IF(AND(('Charge mensuelle'!$B$4*12+10)&gt;D89,MOD(('Charge mensuelle'!$B$4*12+10)-D89,E89)=0),1,0))</f>
        <v/>
      </c>
      <c r="P89">
        <f>IF(OR(D89="",E89&lt;=0),0,IF(AND(('Charge mensuelle'!$B$4*12+11)&gt;D89,MOD(('Charge mensuelle'!$B$4*12+11)-D89,E89)=0),1,0))</f>
        <v/>
      </c>
      <c r="Q89">
        <f>IF(OR(D89="",E89&lt;=0),0,IF(AND(('Charge mensuelle'!$B$4*12+12)&gt;D89,MOD(('Charge mensuelle'!$B$4*12+12)-D89,E89)=0),1,0))</f>
        <v/>
      </c>
      <c r="R89">
        <f>F89*C89</f>
        <v/>
      </c>
      <c r="S89">
        <f>G89*C89</f>
        <v/>
      </c>
      <c r="T89">
        <f>H89*C89</f>
        <v/>
      </c>
      <c r="U89">
        <f>I89*C89</f>
        <v/>
      </c>
      <c r="V89">
        <f>J89*C89</f>
        <v/>
      </c>
      <c r="W89">
        <f>K89*C89</f>
        <v/>
      </c>
      <c r="X89">
        <f>L89*C89</f>
        <v/>
      </c>
      <c r="Y89">
        <f>M89*C89</f>
        <v/>
      </c>
      <c r="Z89">
        <f>N89*C89</f>
        <v/>
      </c>
      <c r="AA89">
        <f>O89*C89</f>
        <v/>
      </c>
      <c r="AB89">
        <f>P89*C89</f>
        <v/>
      </c>
      <c r="AC89">
        <f>Q89*C89</f>
        <v/>
      </c>
      <c r="AD89">
        <f>SUM(R89:AC89)</f>
        <v/>
      </c>
      <c r="AE89">
        <f>SUM(F89:Q89)</f>
        <v/>
      </c>
    </row>
    <row r="90">
      <c r="A90">
        <f>IF('Échéancier'!B90="","",'Échéancier'!B90)</f>
        <v/>
      </c>
      <c r="B90">
        <f>IF('Échéancier'!V90="","",'Échéancier'!V90)</f>
        <v/>
      </c>
      <c r="C90">
        <f>IF('Échéancier'!N90="",0,'Échéancier'!N90)</f>
        <v/>
      </c>
      <c r="D90">
        <f>IF('Échéancier'!Q90="","",YEAR('Échéancier'!O90)*12+MONTH('Échéancier'!O90))</f>
        <v/>
      </c>
      <c r="E90">
        <f>IF('Échéancier'!Q90="","",'Échéancier'!L90)</f>
        <v/>
      </c>
      <c r="F90">
        <f>IF(OR(D90="",E90&lt;=0),0,IF(AND(('Charge mensuelle'!$B$4*12+1)&gt;D90,MOD(('Charge mensuelle'!$B$4*12+1)-D90,E90)=0),1,0))</f>
        <v/>
      </c>
      <c r="G90">
        <f>IF(OR(D90="",E90&lt;=0),0,IF(AND(('Charge mensuelle'!$B$4*12+2)&gt;D90,MOD(('Charge mensuelle'!$B$4*12+2)-D90,E90)=0),1,0))</f>
        <v/>
      </c>
      <c r="H90">
        <f>IF(OR(D90="",E90&lt;=0),0,IF(AND(('Charge mensuelle'!$B$4*12+3)&gt;D90,MOD(('Charge mensuelle'!$B$4*12+3)-D90,E90)=0),1,0))</f>
        <v/>
      </c>
      <c r="I90">
        <f>IF(OR(D90="",E90&lt;=0),0,IF(AND(('Charge mensuelle'!$B$4*12+4)&gt;D90,MOD(('Charge mensuelle'!$B$4*12+4)-D90,E90)=0),1,0))</f>
        <v/>
      </c>
      <c r="J90">
        <f>IF(OR(D90="",E90&lt;=0),0,IF(AND(('Charge mensuelle'!$B$4*12+5)&gt;D90,MOD(('Charge mensuelle'!$B$4*12+5)-D90,E90)=0),1,0))</f>
        <v/>
      </c>
      <c r="K90">
        <f>IF(OR(D90="",E90&lt;=0),0,IF(AND(('Charge mensuelle'!$B$4*12+6)&gt;D90,MOD(('Charge mensuelle'!$B$4*12+6)-D90,E90)=0),1,0))</f>
        <v/>
      </c>
      <c r="L90">
        <f>IF(OR(D90="",E90&lt;=0),0,IF(AND(('Charge mensuelle'!$B$4*12+7)&gt;D90,MOD(('Charge mensuelle'!$B$4*12+7)-D90,E90)=0),1,0))</f>
        <v/>
      </c>
      <c r="M90">
        <f>IF(OR(D90="",E90&lt;=0),0,IF(AND(('Charge mensuelle'!$B$4*12+8)&gt;D90,MOD(('Charge mensuelle'!$B$4*12+8)-D90,E90)=0),1,0))</f>
        <v/>
      </c>
      <c r="N90">
        <f>IF(OR(D90="",E90&lt;=0),0,IF(AND(('Charge mensuelle'!$B$4*12+9)&gt;D90,MOD(('Charge mensuelle'!$B$4*12+9)-D90,E90)=0),1,0))</f>
        <v/>
      </c>
      <c r="O90">
        <f>IF(OR(D90="",E90&lt;=0),0,IF(AND(('Charge mensuelle'!$B$4*12+10)&gt;D90,MOD(('Charge mensuelle'!$B$4*12+10)-D90,E90)=0),1,0))</f>
        <v/>
      </c>
      <c r="P90">
        <f>IF(OR(D90="",E90&lt;=0),0,IF(AND(('Charge mensuelle'!$B$4*12+11)&gt;D90,MOD(('Charge mensuelle'!$B$4*12+11)-D90,E90)=0),1,0))</f>
        <v/>
      </c>
      <c r="Q90">
        <f>IF(OR(D90="",E90&lt;=0),0,IF(AND(('Charge mensuelle'!$B$4*12+12)&gt;D90,MOD(('Charge mensuelle'!$B$4*12+12)-D90,E90)=0),1,0))</f>
        <v/>
      </c>
      <c r="R90">
        <f>F90*C90</f>
        <v/>
      </c>
      <c r="S90">
        <f>G90*C90</f>
        <v/>
      </c>
      <c r="T90">
        <f>H90*C90</f>
        <v/>
      </c>
      <c r="U90">
        <f>I90*C90</f>
        <v/>
      </c>
      <c r="V90">
        <f>J90*C90</f>
        <v/>
      </c>
      <c r="W90">
        <f>K90*C90</f>
        <v/>
      </c>
      <c r="X90">
        <f>L90*C90</f>
        <v/>
      </c>
      <c r="Y90">
        <f>M90*C90</f>
        <v/>
      </c>
      <c r="Z90">
        <f>N90*C90</f>
        <v/>
      </c>
      <c r="AA90">
        <f>O90*C90</f>
        <v/>
      </c>
      <c r="AB90">
        <f>P90*C90</f>
        <v/>
      </c>
      <c r="AC90">
        <f>Q90*C90</f>
        <v/>
      </c>
      <c r="AD90">
        <f>SUM(R90:AC90)</f>
        <v/>
      </c>
      <c r="AE90">
        <f>SUM(F90:Q90)</f>
        <v/>
      </c>
    </row>
    <row r="91">
      <c r="A91">
        <f>IF('Échéancier'!B91="","",'Échéancier'!B91)</f>
        <v/>
      </c>
      <c r="B91">
        <f>IF('Échéancier'!V91="","",'Échéancier'!V91)</f>
        <v/>
      </c>
      <c r="C91">
        <f>IF('Échéancier'!N91="",0,'Échéancier'!N91)</f>
        <v/>
      </c>
      <c r="D91">
        <f>IF('Échéancier'!Q91="","",YEAR('Échéancier'!O91)*12+MONTH('Échéancier'!O91))</f>
        <v/>
      </c>
      <c r="E91">
        <f>IF('Échéancier'!Q91="","",'Échéancier'!L91)</f>
        <v/>
      </c>
      <c r="F91">
        <f>IF(OR(D91="",E91&lt;=0),0,IF(AND(('Charge mensuelle'!$B$4*12+1)&gt;D91,MOD(('Charge mensuelle'!$B$4*12+1)-D91,E91)=0),1,0))</f>
        <v/>
      </c>
      <c r="G91">
        <f>IF(OR(D91="",E91&lt;=0),0,IF(AND(('Charge mensuelle'!$B$4*12+2)&gt;D91,MOD(('Charge mensuelle'!$B$4*12+2)-D91,E91)=0),1,0))</f>
        <v/>
      </c>
      <c r="H91">
        <f>IF(OR(D91="",E91&lt;=0),0,IF(AND(('Charge mensuelle'!$B$4*12+3)&gt;D91,MOD(('Charge mensuelle'!$B$4*12+3)-D91,E91)=0),1,0))</f>
        <v/>
      </c>
      <c r="I91">
        <f>IF(OR(D91="",E91&lt;=0),0,IF(AND(('Charge mensuelle'!$B$4*12+4)&gt;D91,MOD(('Charge mensuelle'!$B$4*12+4)-D91,E91)=0),1,0))</f>
        <v/>
      </c>
      <c r="J91">
        <f>IF(OR(D91="",E91&lt;=0),0,IF(AND(('Charge mensuelle'!$B$4*12+5)&gt;D91,MOD(('Charge mensuelle'!$B$4*12+5)-D91,E91)=0),1,0))</f>
        <v/>
      </c>
      <c r="K91">
        <f>IF(OR(D91="",E91&lt;=0),0,IF(AND(('Charge mensuelle'!$B$4*12+6)&gt;D91,MOD(('Charge mensuelle'!$B$4*12+6)-D91,E91)=0),1,0))</f>
        <v/>
      </c>
      <c r="L91">
        <f>IF(OR(D91="",E91&lt;=0),0,IF(AND(('Charge mensuelle'!$B$4*12+7)&gt;D91,MOD(('Charge mensuelle'!$B$4*12+7)-D91,E91)=0),1,0))</f>
        <v/>
      </c>
      <c r="M91">
        <f>IF(OR(D91="",E91&lt;=0),0,IF(AND(('Charge mensuelle'!$B$4*12+8)&gt;D91,MOD(('Charge mensuelle'!$B$4*12+8)-D91,E91)=0),1,0))</f>
        <v/>
      </c>
      <c r="N91">
        <f>IF(OR(D91="",E91&lt;=0),0,IF(AND(('Charge mensuelle'!$B$4*12+9)&gt;D91,MOD(('Charge mensuelle'!$B$4*12+9)-D91,E91)=0),1,0))</f>
        <v/>
      </c>
      <c r="O91">
        <f>IF(OR(D91="",E91&lt;=0),0,IF(AND(('Charge mensuelle'!$B$4*12+10)&gt;D91,MOD(('Charge mensuelle'!$B$4*12+10)-D91,E91)=0),1,0))</f>
        <v/>
      </c>
      <c r="P91">
        <f>IF(OR(D91="",E91&lt;=0),0,IF(AND(('Charge mensuelle'!$B$4*12+11)&gt;D91,MOD(('Charge mensuelle'!$B$4*12+11)-D91,E91)=0),1,0))</f>
        <v/>
      </c>
      <c r="Q91">
        <f>IF(OR(D91="",E91&lt;=0),0,IF(AND(('Charge mensuelle'!$B$4*12+12)&gt;D91,MOD(('Charge mensuelle'!$B$4*12+12)-D91,E91)=0),1,0))</f>
        <v/>
      </c>
      <c r="R91">
        <f>F91*C91</f>
        <v/>
      </c>
      <c r="S91">
        <f>G91*C91</f>
        <v/>
      </c>
      <c r="T91">
        <f>H91*C91</f>
        <v/>
      </c>
      <c r="U91">
        <f>I91*C91</f>
        <v/>
      </c>
      <c r="V91">
        <f>J91*C91</f>
        <v/>
      </c>
      <c r="W91">
        <f>K91*C91</f>
        <v/>
      </c>
      <c r="X91">
        <f>L91*C91</f>
        <v/>
      </c>
      <c r="Y91">
        <f>M91*C91</f>
        <v/>
      </c>
      <c r="Z91">
        <f>N91*C91</f>
        <v/>
      </c>
      <c r="AA91">
        <f>O91*C91</f>
        <v/>
      </c>
      <c r="AB91">
        <f>P91*C91</f>
        <v/>
      </c>
      <c r="AC91">
        <f>Q91*C91</f>
        <v/>
      </c>
      <c r="AD91">
        <f>SUM(R91:AC91)</f>
        <v/>
      </c>
      <c r="AE91">
        <f>SUM(F91:Q91)</f>
        <v/>
      </c>
    </row>
    <row r="92">
      <c r="A92">
        <f>IF('Échéancier'!B92="","",'Échéancier'!B92)</f>
        <v/>
      </c>
      <c r="B92">
        <f>IF('Échéancier'!V92="","",'Échéancier'!V92)</f>
        <v/>
      </c>
      <c r="C92">
        <f>IF('Échéancier'!N92="",0,'Échéancier'!N92)</f>
        <v/>
      </c>
      <c r="D92">
        <f>IF('Échéancier'!Q92="","",YEAR('Échéancier'!O92)*12+MONTH('Échéancier'!O92))</f>
        <v/>
      </c>
      <c r="E92">
        <f>IF('Échéancier'!Q92="","",'Échéancier'!L92)</f>
        <v/>
      </c>
      <c r="F92">
        <f>IF(OR(D92="",E92&lt;=0),0,IF(AND(('Charge mensuelle'!$B$4*12+1)&gt;D92,MOD(('Charge mensuelle'!$B$4*12+1)-D92,E92)=0),1,0))</f>
        <v/>
      </c>
      <c r="G92">
        <f>IF(OR(D92="",E92&lt;=0),0,IF(AND(('Charge mensuelle'!$B$4*12+2)&gt;D92,MOD(('Charge mensuelle'!$B$4*12+2)-D92,E92)=0),1,0))</f>
        <v/>
      </c>
      <c r="H92">
        <f>IF(OR(D92="",E92&lt;=0),0,IF(AND(('Charge mensuelle'!$B$4*12+3)&gt;D92,MOD(('Charge mensuelle'!$B$4*12+3)-D92,E92)=0),1,0))</f>
        <v/>
      </c>
      <c r="I92">
        <f>IF(OR(D92="",E92&lt;=0),0,IF(AND(('Charge mensuelle'!$B$4*12+4)&gt;D92,MOD(('Charge mensuelle'!$B$4*12+4)-D92,E92)=0),1,0))</f>
        <v/>
      </c>
      <c r="J92">
        <f>IF(OR(D92="",E92&lt;=0),0,IF(AND(('Charge mensuelle'!$B$4*12+5)&gt;D92,MOD(('Charge mensuelle'!$B$4*12+5)-D92,E92)=0),1,0))</f>
        <v/>
      </c>
      <c r="K92">
        <f>IF(OR(D92="",E92&lt;=0),0,IF(AND(('Charge mensuelle'!$B$4*12+6)&gt;D92,MOD(('Charge mensuelle'!$B$4*12+6)-D92,E92)=0),1,0))</f>
        <v/>
      </c>
      <c r="L92">
        <f>IF(OR(D92="",E92&lt;=0),0,IF(AND(('Charge mensuelle'!$B$4*12+7)&gt;D92,MOD(('Charge mensuelle'!$B$4*12+7)-D92,E92)=0),1,0))</f>
        <v/>
      </c>
      <c r="M92">
        <f>IF(OR(D92="",E92&lt;=0),0,IF(AND(('Charge mensuelle'!$B$4*12+8)&gt;D92,MOD(('Charge mensuelle'!$B$4*12+8)-D92,E92)=0),1,0))</f>
        <v/>
      </c>
      <c r="N92">
        <f>IF(OR(D92="",E92&lt;=0),0,IF(AND(('Charge mensuelle'!$B$4*12+9)&gt;D92,MOD(('Charge mensuelle'!$B$4*12+9)-D92,E92)=0),1,0))</f>
        <v/>
      </c>
      <c r="O92">
        <f>IF(OR(D92="",E92&lt;=0),0,IF(AND(('Charge mensuelle'!$B$4*12+10)&gt;D92,MOD(('Charge mensuelle'!$B$4*12+10)-D92,E92)=0),1,0))</f>
        <v/>
      </c>
      <c r="P92">
        <f>IF(OR(D92="",E92&lt;=0),0,IF(AND(('Charge mensuelle'!$B$4*12+11)&gt;D92,MOD(('Charge mensuelle'!$B$4*12+11)-D92,E92)=0),1,0))</f>
        <v/>
      </c>
      <c r="Q92">
        <f>IF(OR(D92="",E92&lt;=0),0,IF(AND(('Charge mensuelle'!$B$4*12+12)&gt;D92,MOD(('Charge mensuelle'!$B$4*12+12)-D92,E92)=0),1,0))</f>
        <v/>
      </c>
      <c r="R92">
        <f>F92*C92</f>
        <v/>
      </c>
      <c r="S92">
        <f>G92*C92</f>
        <v/>
      </c>
      <c r="T92">
        <f>H92*C92</f>
        <v/>
      </c>
      <c r="U92">
        <f>I92*C92</f>
        <v/>
      </c>
      <c r="V92">
        <f>J92*C92</f>
        <v/>
      </c>
      <c r="W92">
        <f>K92*C92</f>
        <v/>
      </c>
      <c r="X92">
        <f>L92*C92</f>
        <v/>
      </c>
      <c r="Y92">
        <f>M92*C92</f>
        <v/>
      </c>
      <c r="Z92">
        <f>N92*C92</f>
        <v/>
      </c>
      <c r="AA92">
        <f>O92*C92</f>
        <v/>
      </c>
      <c r="AB92">
        <f>P92*C92</f>
        <v/>
      </c>
      <c r="AC92">
        <f>Q92*C92</f>
        <v/>
      </c>
      <c r="AD92">
        <f>SUM(R92:AC92)</f>
        <v/>
      </c>
      <c r="AE92">
        <f>SUM(F92:Q92)</f>
        <v/>
      </c>
    </row>
    <row r="93">
      <c r="A93">
        <f>IF('Échéancier'!B93="","",'Échéancier'!B93)</f>
        <v/>
      </c>
      <c r="B93">
        <f>IF('Échéancier'!V93="","",'Échéancier'!V93)</f>
        <v/>
      </c>
      <c r="C93">
        <f>IF('Échéancier'!N93="",0,'Échéancier'!N93)</f>
        <v/>
      </c>
      <c r="D93">
        <f>IF('Échéancier'!Q93="","",YEAR('Échéancier'!O93)*12+MONTH('Échéancier'!O93))</f>
        <v/>
      </c>
      <c r="E93">
        <f>IF('Échéancier'!Q93="","",'Échéancier'!L93)</f>
        <v/>
      </c>
      <c r="F93">
        <f>IF(OR(D93="",E93&lt;=0),0,IF(AND(('Charge mensuelle'!$B$4*12+1)&gt;D93,MOD(('Charge mensuelle'!$B$4*12+1)-D93,E93)=0),1,0))</f>
        <v/>
      </c>
      <c r="G93">
        <f>IF(OR(D93="",E93&lt;=0),0,IF(AND(('Charge mensuelle'!$B$4*12+2)&gt;D93,MOD(('Charge mensuelle'!$B$4*12+2)-D93,E93)=0),1,0))</f>
        <v/>
      </c>
      <c r="H93">
        <f>IF(OR(D93="",E93&lt;=0),0,IF(AND(('Charge mensuelle'!$B$4*12+3)&gt;D93,MOD(('Charge mensuelle'!$B$4*12+3)-D93,E93)=0),1,0))</f>
        <v/>
      </c>
      <c r="I93">
        <f>IF(OR(D93="",E93&lt;=0),0,IF(AND(('Charge mensuelle'!$B$4*12+4)&gt;D93,MOD(('Charge mensuelle'!$B$4*12+4)-D93,E93)=0),1,0))</f>
        <v/>
      </c>
      <c r="J93">
        <f>IF(OR(D93="",E93&lt;=0),0,IF(AND(('Charge mensuelle'!$B$4*12+5)&gt;D93,MOD(('Charge mensuelle'!$B$4*12+5)-D93,E93)=0),1,0))</f>
        <v/>
      </c>
      <c r="K93">
        <f>IF(OR(D93="",E93&lt;=0),0,IF(AND(('Charge mensuelle'!$B$4*12+6)&gt;D93,MOD(('Charge mensuelle'!$B$4*12+6)-D93,E93)=0),1,0))</f>
        <v/>
      </c>
      <c r="L93">
        <f>IF(OR(D93="",E93&lt;=0),0,IF(AND(('Charge mensuelle'!$B$4*12+7)&gt;D93,MOD(('Charge mensuelle'!$B$4*12+7)-D93,E93)=0),1,0))</f>
        <v/>
      </c>
      <c r="M93">
        <f>IF(OR(D93="",E93&lt;=0),0,IF(AND(('Charge mensuelle'!$B$4*12+8)&gt;D93,MOD(('Charge mensuelle'!$B$4*12+8)-D93,E93)=0),1,0))</f>
        <v/>
      </c>
      <c r="N93">
        <f>IF(OR(D93="",E93&lt;=0),0,IF(AND(('Charge mensuelle'!$B$4*12+9)&gt;D93,MOD(('Charge mensuelle'!$B$4*12+9)-D93,E93)=0),1,0))</f>
        <v/>
      </c>
      <c r="O93">
        <f>IF(OR(D93="",E93&lt;=0),0,IF(AND(('Charge mensuelle'!$B$4*12+10)&gt;D93,MOD(('Charge mensuelle'!$B$4*12+10)-D93,E93)=0),1,0))</f>
        <v/>
      </c>
      <c r="P93">
        <f>IF(OR(D93="",E93&lt;=0),0,IF(AND(('Charge mensuelle'!$B$4*12+11)&gt;D93,MOD(('Charge mensuelle'!$B$4*12+11)-D93,E93)=0),1,0))</f>
        <v/>
      </c>
      <c r="Q93">
        <f>IF(OR(D93="",E93&lt;=0),0,IF(AND(('Charge mensuelle'!$B$4*12+12)&gt;D93,MOD(('Charge mensuelle'!$B$4*12+12)-D93,E93)=0),1,0))</f>
        <v/>
      </c>
      <c r="R93">
        <f>F93*C93</f>
        <v/>
      </c>
      <c r="S93">
        <f>G93*C93</f>
        <v/>
      </c>
      <c r="T93">
        <f>H93*C93</f>
        <v/>
      </c>
      <c r="U93">
        <f>I93*C93</f>
        <v/>
      </c>
      <c r="V93">
        <f>J93*C93</f>
        <v/>
      </c>
      <c r="W93">
        <f>K93*C93</f>
        <v/>
      </c>
      <c r="X93">
        <f>L93*C93</f>
        <v/>
      </c>
      <c r="Y93">
        <f>M93*C93</f>
        <v/>
      </c>
      <c r="Z93">
        <f>N93*C93</f>
        <v/>
      </c>
      <c r="AA93">
        <f>O93*C93</f>
        <v/>
      </c>
      <c r="AB93">
        <f>P93*C93</f>
        <v/>
      </c>
      <c r="AC93">
        <f>Q93*C93</f>
        <v/>
      </c>
      <c r="AD93">
        <f>SUM(R93:AC93)</f>
        <v/>
      </c>
      <c r="AE93">
        <f>SUM(F93:Q93)</f>
        <v/>
      </c>
    </row>
    <row r="94">
      <c r="A94">
        <f>IF('Échéancier'!B94="","",'Échéancier'!B94)</f>
        <v/>
      </c>
      <c r="B94">
        <f>IF('Échéancier'!V94="","",'Échéancier'!V94)</f>
        <v/>
      </c>
      <c r="C94">
        <f>IF('Échéancier'!N94="",0,'Échéancier'!N94)</f>
        <v/>
      </c>
      <c r="D94">
        <f>IF('Échéancier'!Q94="","",YEAR('Échéancier'!O94)*12+MONTH('Échéancier'!O94))</f>
        <v/>
      </c>
      <c r="E94">
        <f>IF('Échéancier'!Q94="","",'Échéancier'!L94)</f>
        <v/>
      </c>
      <c r="F94">
        <f>IF(OR(D94="",E94&lt;=0),0,IF(AND(('Charge mensuelle'!$B$4*12+1)&gt;D94,MOD(('Charge mensuelle'!$B$4*12+1)-D94,E94)=0),1,0))</f>
        <v/>
      </c>
      <c r="G94">
        <f>IF(OR(D94="",E94&lt;=0),0,IF(AND(('Charge mensuelle'!$B$4*12+2)&gt;D94,MOD(('Charge mensuelle'!$B$4*12+2)-D94,E94)=0),1,0))</f>
        <v/>
      </c>
      <c r="H94">
        <f>IF(OR(D94="",E94&lt;=0),0,IF(AND(('Charge mensuelle'!$B$4*12+3)&gt;D94,MOD(('Charge mensuelle'!$B$4*12+3)-D94,E94)=0),1,0))</f>
        <v/>
      </c>
      <c r="I94">
        <f>IF(OR(D94="",E94&lt;=0),0,IF(AND(('Charge mensuelle'!$B$4*12+4)&gt;D94,MOD(('Charge mensuelle'!$B$4*12+4)-D94,E94)=0),1,0))</f>
        <v/>
      </c>
      <c r="J94">
        <f>IF(OR(D94="",E94&lt;=0),0,IF(AND(('Charge mensuelle'!$B$4*12+5)&gt;D94,MOD(('Charge mensuelle'!$B$4*12+5)-D94,E94)=0),1,0))</f>
        <v/>
      </c>
      <c r="K94">
        <f>IF(OR(D94="",E94&lt;=0),0,IF(AND(('Charge mensuelle'!$B$4*12+6)&gt;D94,MOD(('Charge mensuelle'!$B$4*12+6)-D94,E94)=0),1,0))</f>
        <v/>
      </c>
      <c r="L94">
        <f>IF(OR(D94="",E94&lt;=0),0,IF(AND(('Charge mensuelle'!$B$4*12+7)&gt;D94,MOD(('Charge mensuelle'!$B$4*12+7)-D94,E94)=0),1,0))</f>
        <v/>
      </c>
      <c r="M94">
        <f>IF(OR(D94="",E94&lt;=0),0,IF(AND(('Charge mensuelle'!$B$4*12+8)&gt;D94,MOD(('Charge mensuelle'!$B$4*12+8)-D94,E94)=0),1,0))</f>
        <v/>
      </c>
      <c r="N94">
        <f>IF(OR(D94="",E94&lt;=0),0,IF(AND(('Charge mensuelle'!$B$4*12+9)&gt;D94,MOD(('Charge mensuelle'!$B$4*12+9)-D94,E94)=0),1,0))</f>
        <v/>
      </c>
      <c r="O94">
        <f>IF(OR(D94="",E94&lt;=0),0,IF(AND(('Charge mensuelle'!$B$4*12+10)&gt;D94,MOD(('Charge mensuelle'!$B$4*12+10)-D94,E94)=0),1,0))</f>
        <v/>
      </c>
      <c r="P94">
        <f>IF(OR(D94="",E94&lt;=0),0,IF(AND(('Charge mensuelle'!$B$4*12+11)&gt;D94,MOD(('Charge mensuelle'!$B$4*12+11)-D94,E94)=0),1,0))</f>
        <v/>
      </c>
      <c r="Q94">
        <f>IF(OR(D94="",E94&lt;=0),0,IF(AND(('Charge mensuelle'!$B$4*12+12)&gt;D94,MOD(('Charge mensuelle'!$B$4*12+12)-D94,E94)=0),1,0))</f>
        <v/>
      </c>
      <c r="R94">
        <f>F94*C94</f>
        <v/>
      </c>
      <c r="S94">
        <f>G94*C94</f>
        <v/>
      </c>
      <c r="T94">
        <f>H94*C94</f>
        <v/>
      </c>
      <c r="U94">
        <f>I94*C94</f>
        <v/>
      </c>
      <c r="V94">
        <f>J94*C94</f>
        <v/>
      </c>
      <c r="W94">
        <f>K94*C94</f>
        <v/>
      </c>
      <c r="X94">
        <f>L94*C94</f>
        <v/>
      </c>
      <c r="Y94">
        <f>M94*C94</f>
        <v/>
      </c>
      <c r="Z94">
        <f>N94*C94</f>
        <v/>
      </c>
      <c r="AA94">
        <f>O94*C94</f>
        <v/>
      </c>
      <c r="AB94">
        <f>P94*C94</f>
        <v/>
      </c>
      <c r="AC94">
        <f>Q94*C94</f>
        <v/>
      </c>
      <c r="AD94">
        <f>SUM(R94:AC94)</f>
        <v/>
      </c>
      <c r="AE94">
        <f>SUM(F94:Q94)</f>
        <v/>
      </c>
    </row>
    <row r="95">
      <c r="A95">
        <f>IF('Échéancier'!B95="","",'Échéancier'!B95)</f>
        <v/>
      </c>
      <c r="B95">
        <f>IF('Échéancier'!V95="","",'Échéancier'!V95)</f>
        <v/>
      </c>
      <c r="C95">
        <f>IF('Échéancier'!N95="",0,'Échéancier'!N95)</f>
        <v/>
      </c>
      <c r="D95">
        <f>IF('Échéancier'!Q95="","",YEAR('Échéancier'!O95)*12+MONTH('Échéancier'!O95))</f>
        <v/>
      </c>
      <c r="E95">
        <f>IF('Échéancier'!Q95="","",'Échéancier'!L95)</f>
        <v/>
      </c>
      <c r="F95">
        <f>IF(OR(D95="",E95&lt;=0),0,IF(AND(('Charge mensuelle'!$B$4*12+1)&gt;D95,MOD(('Charge mensuelle'!$B$4*12+1)-D95,E95)=0),1,0))</f>
        <v/>
      </c>
      <c r="G95">
        <f>IF(OR(D95="",E95&lt;=0),0,IF(AND(('Charge mensuelle'!$B$4*12+2)&gt;D95,MOD(('Charge mensuelle'!$B$4*12+2)-D95,E95)=0),1,0))</f>
        <v/>
      </c>
      <c r="H95">
        <f>IF(OR(D95="",E95&lt;=0),0,IF(AND(('Charge mensuelle'!$B$4*12+3)&gt;D95,MOD(('Charge mensuelle'!$B$4*12+3)-D95,E95)=0),1,0))</f>
        <v/>
      </c>
      <c r="I95">
        <f>IF(OR(D95="",E95&lt;=0),0,IF(AND(('Charge mensuelle'!$B$4*12+4)&gt;D95,MOD(('Charge mensuelle'!$B$4*12+4)-D95,E95)=0),1,0))</f>
        <v/>
      </c>
      <c r="J95">
        <f>IF(OR(D95="",E95&lt;=0),0,IF(AND(('Charge mensuelle'!$B$4*12+5)&gt;D95,MOD(('Charge mensuelle'!$B$4*12+5)-D95,E95)=0),1,0))</f>
        <v/>
      </c>
      <c r="K95">
        <f>IF(OR(D95="",E95&lt;=0),0,IF(AND(('Charge mensuelle'!$B$4*12+6)&gt;D95,MOD(('Charge mensuelle'!$B$4*12+6)-D95,E95)=0),1,0))</f>
        <v/>
      </c>
      <c r="L95">
        <f>IF(OR(D95="",E95&lt;=0),0,IF(AND(('Charge mensuelle'!$B$4*12+7)&gt;D95,MOD(('Charge mensuelle'!$B$4*12+7)-D95,E95)=0),1,0))</f>
        <v/>
      </c>
      <c r="M95">
        <f>IF(OR(D95="",E95&lt;=0),0,IF(AND(('Charge mensuelle'!$B$4*12+8)&gt;D95,MOD(('Charge mensuelle'!$B$4*12+8)-D95,E95)=0),1,0))</f>
        <v/>
      </c>
      <c r="N95">
        <f>IF(OR(D95="",E95&lt;=0),0,IF(AND(('Charge mensuelle'!$B$4*12+9)&gt;D95,MOD(('Charge mensuelle'!$B$4*12+9)-D95,E95)=0),1,0))</f>
        <v/>
      </c>
      <c r="O95">
        <f>IF(OR(D95="",E95&lt;=0),0,IF(AND(('Charge mensuelle'!$B$4*12+10)&gt;D95,MOD(('Charge mensuelle'!$B$4*12+10)-D95,E95)=0),1,0))</f>
        <v/>
      </c>
      <c r="P95">
        <f>IF(OR(D95="",E95&lt;=0),0,IF(AND(('Charge mensuelle'!$B$4*12+11)&gt;D95,MOD(('Charge mensuelle'!$B$4*12+11)-D95,E95)=0),1,0))</f>
        <v/>
      </c>
      <c r="Q95">
        <f>IF(OR(D95="",E95&lt;=0),0,IF(AND(('Charge mensuelle'!$B$4*12+12)&gt;D95,MOD(('Charge mensuelle'!$B$4*12+12)-D95,E95)=0),1,0))</f>
        <v/>
      </c>
      <c r="R95">
        <f>F95*C95</f>
        <v/>
      </c>
      <c r="S95">
        <f>G95*C95</f>
        <v/>
      </c>
      <c r="T95">
        <f>H95*C95</f>
        <v/>
      </c>
      <c r="U95">
        <f>I95*C95</f>
        <v/>
      </c>
      <c r="V95">
        <f>J95*C95</f>
        <v/>
      </c>
      <c r="W95">
        <f>K95*C95</f>
        <v/>
      </c>
      <c r="X95">
        <f>L95*C95</f>
        <v/>
      </c>
      <c r="Y95">
        <f>M95*C95</f>
        <v/>
      </c>
      <c r="Z95">
        <f>N95*C95</f>
        <v/>
      </c>
      <c r="AA95">
        <f>O95*C95</f>
        <v/>
      </c>
      <c r="AB95">
        <f>P95*C95</f>
        <v/>
      </c>
      <c r="AC95">
        <f>Q95*C95</f>
        <v/>
      </c>
      <c r="AD95">
        <f>SUM(R95:AC95)</f>
        <v/>
      </c>
      <c r="AE95">
        <f>SUM(F95:Q95)</f>
        <v/>
      </c>
    </row>
    <row r="96">
      <c r="A96">
        <f>IF('Échéancier'!B96="","",'Échéancier'!B96)</f>
        <v/>
      </c>
      <c r="B96">
        <f>IF('Échéancier'!V96="","",'Échéancier'!V96)</f>
        <v/>
      </c>
      <c r="C96">
        <f>IF('Échéancier'!N96="",0,'Échéancier'!N96)</f>
        <v/>
      </c>
      <c r="D96">
        <f>IF('Échéancier'!Q96="","",YEAR('Échéancier'!O96)*12+MONTH('Échéancier'!O96))</f>
        <v/>
      </c>
      <c r="E96">
        <f>IF('Échéancier'!Q96="","",'Échéancier'!L96)</f>
        <v/>
      </c>
      <c r="F96">
        <f>IF(OR(D96="",E96&lt;=0),0,IF(AND(('Charge mensuelle'!$B$4*12+1)&gt;D96,MOD(('Charge mensuelle'!$B$4*12+1)-D96,E96)=0),1,0))</f>
        <v/>
      </c>
      <c r="G96">
        <f>IF(OR(D96="",E96&lt;=0),0,IF(AND(('Charge mensuelle'!$B$4*12+2)&gt;D96,MOD(('Charge mensuelle'!$B$4*12+2)-D96,E96)=0),1,0))</f>
        <v/>
      </c>
      <c r="H96">
        <f>IF(OR(D96="",E96&lt;=0),0,IF(AND(('Charge mensuelle'!$B$4*12+3)&gt;D96,MOD(('Charge mensuelle'!$B$4*12+3)-D96,E96)=0),1,0))</f>
        <v/>
      </c>
      <c r="I96">
        <f>IF(OR(D96="",E96&lt;=0),0,IF(AND(('Charge mensuelle'!$B$4*12+4)&gt;D96,MOD(('Charge mensuelle'!$B$4*12+4)-D96,E96)=0),1,0))</f>
        <v/>
      </c>
      <c r="J96">
        <f>IF(OR(D96="",E96&lt;=0),0,IF(AND(('Charge mensuelle'!$B$4*12+5)&gt;D96,MOD(('Charge mensuelle'!$B$4*12+5)-D96,E96)=0),1,0))</f>
        <v/>
      </c>
      <c r="K96">
        <f>IF(OR(D96="",E96&lt;=0),0,IF(AND(('Charge mensuelle'!$B$4*12+6)&gt;D96,MOD(('Charge mensuelle'!$B$4*12+6)-D96,E96)=0),1,0))</f>
        <v/>
      </c>
      <c r="L96">
        <f>IF(OR(D96="",E96&lt;=0),0,IF(AND(('Charge mensuelle'!$B$4*12+7)&gt;D96,MOD(('Charge mensuelle'!$B$4*12+7)-D96,E96)=0),1,0))</f>
        <v/>
      </c>
      <c r="M96">
        <f>IF(OR(D96="",E96&lt;=0),0,IF(AND(('Charge mensuelle'!$B$4*12+8)&gt;D96,MOD(('Charge mensuelle'!$B$4*12+8)-D96,E96)=0),1,0))</f>
        <v/>
      </c>
      <c r="N96">
        <f>IF(OR(D96="",E96&lt;=0),0,IF(AND(('Charge mensuelle'!$B$4*12+9)&gt;D96,MOD(('Charge mensuelle'!$B$4*12+9)-D96,E96)=0),1,0))</f>
        <v/>
      </c>
      <c r="O96">
        <f>IF(OR(D96="",E96&lt;=0),0,IF(AND(('Charge mensuelle'!$B$4*12+10)&gt;D96,MOD(('Charge mensuelle'!$B$4*12+10)-D96,E96)=0),1,0))</f>
        <v/>
      </c>
      <c r="P96">
        <f>IF(OR(D96="",E96&lt;=0),0,IF(AND(('Charge mensuelle'!$B$4*12+11)&gt;D96,MOD(('Charge mensuelle'!$B$4*12+11)-D96,E96)=0),1,0))</f>
        <v/>
      </c>
      <c r="Q96">
        <f>IF(OR(D96="",E96&lt;=0),0,IF(AND(('Charge mensuelle'!$B$4*12+12)&gt;D96,MOD(('Charge mensuelle'!$B$4*12+12)-D96,E96)=0),1,0))</f>
        <v/>
      </c>
      <c r="R96">
        <f>F96*C96</f>
        <v/>
      </c>
      <c r="S96">
        <f>G96*C96</f>
        <v/>
      </c>
      <c r="T96">
        <f>H96*C96</f>
        <v/>
      </c>
      <c r="U96">
        <f>I96*C96</f>
        <v/>
      </c>
      <c r="V96">
        <f>J96*C96</f>
        <v/>
      </c>
      <c r="W96">
        <f>K96*C96</f>
        <v/>
      </c>
      <c r="X96">
        <f>L96*C96</f>
        <v/>
      </c>
      <c r="Y96">
        <f>M96*C96</f>
        <v/>
      </c>
      <c r="Z96">
        <f>N96*C96</f>
        <v/>
      </c>
      <c r="AA96">
        <f>O96*C96</f>
        <v/>
      </c>
      <c r="AB96">
        <f>P96*C96</f>
        <v/>
      </c>
      <c r="AC96">
        <f>Q96*C96</f>
        <v/>
      </c>
      <c r="AD96">
        <f>SUM(R96:AC96)</f>
        <v/>
      </c>
      <c r="AE96">
        <f>SUM(F96:Q96)</f>
        <v/>
      </c>
    </row>
    <row r="97">
      <c r="A97">
        <f>IF('Échéancier'!B97="","",'Échéancier'!B97)</f>
        <v/>
      </c>
      <c r="B97">
        <f>IF('Échéancier'!V97="","",'Échéancier'!V97)</f>
        <v/>
      </c>
      <c r="C97">
        <f>IF('Échéancier'!N97="",0,'Échéancier'!N97)</f>
        <v/>
      </c>
      <c r="D97">
        <f>IF('Échéancier'!Q97="","",YEAR('Échéancier'!O97)*12+MONTH('Échéancier'!O97))</f>
        <v/>
      </c>
      <c r="E97">
        <f>IF('Échéancier'!Q97="","",'Échéancier'!L97)</f>
        <v/>
      </c>
      <c r="F97">
        <f>IF(OR(D97="",E97&lt;=0),0,IF(AND(('Charge mensuelle'!$B$4*12+1)&gt;D97,MOD(('Charge mensuelle'!$B$4*12+1)-D97,E97)=0),1,0))</f>
        <v/>
      </c>
      <c r="G97">
        <f>IF(OR(D97="",E97&lt;=0),0,IF(AND(('Charge mensuelle'!$B$4*12+2)&gt;D97,MOD(('Charge mensuelle'!$B$4*12+2)-D97,E97)=0),1,0))</f>
        <v/>
      </c>
      <c r="H97">
        <f>IF(OR(D97="",E97&lt;=0),0,IF(AND(('Charge mensuelle'!$B$4*12+3)&gt;D97,MOD(('Charge mensuelle'!$B$4*12+3)-D97,E97)=0),1,0))</f>
        <v/>
      </c>
      <c r="I97">
        <f>IF(OR(D97="",E97&lt;=0),0,IF(AND(('Charge mensuelle'!$B$4*12+4)&gt;D97,MOD(('Charge mensuelle'!$B$4*12+4)-D97,E97)=0),1,0))</f>
        <v/>
      </c>
      <c r="J97">
        <f>IF(OR(D97="",E97&lt;=0),0,IF(AND(('Charge mensuelle'!$B$4*12+5)&gt;D97,MOD(('Charge mensuelle'!$B$4*12+5)-D97,E97)=0),1,0))</f>
        <v/>
      </c>
      <c r="K97">
        <f>IF(OR(D97="",E97&lt;=0),0,IF(AND(('Charge mensuelle'!$B$4*12+6)&gt;D97,MOD(('Charge mensuelle'!$B$4*12+6)-D97,E97)=0),1,0))</f>
        <v/>
      </c>
      <c r="L97">
        <f>IF(OR(D97="",E97&lt;=0),0,IF(AND(('Charge mensuelle'!$B$4*12+7)&gt;D97,MOD(('Charge mensuelle'!$B$4*12+7)-D97,E97)=0),1,0))</f>
        <v/>
      </c>
      <c r="M97">
        <f>IF(OR(D97="",E97&lt;=0),0,IF(AND(('Charge mensuelle'!$B$4*12+8)&gt;D97,MOD(('Charge mensuelle'!$B$4*12+8)-D97,E97)=0),1,0))</f>
        <v/>
      </c>
      <c r="N97">
        <f>IF(OR(D97="",E97&lt;=0),0,IF(AND(('Charge mensuelle'!$B$4*12+9)&gt;D97,MOD(('Charge mensuelle'!$B$4*12+9)-D97,E97)=0),1,0))</f>
        <v/>
      </c>
      <c r="O97">
        <f>IF(OR(D97="",E97&lt;=0),0,IF(AND(('Charge mensuelle'!$B$4*12+10)&gt;D97,MOD(('Charge mensuelle'!$B$4*12+10)-D97,E97)=0),1,0))</f>
        <v/>
      </c>
      <c r="P97">
        <f>IF(OR(D97="",E97&lt;=0),0,IF(AND(('Charge mensuelle'!$B$4*12+11)&gt;D97,MOD(('Charge mensuelle'!$B$4*12+11)-D97,E97)=0),1,0))</f>
        <v/>
      </c>
      <c r="Q97">
        <f>IF(OR(D97="",E97&lt;=0),0,IF(AND(('Charge mensuelle'!$B$4*12+12)&gt;D97,MOD(('Charge mensuelle'!$B$4*12+12)-D97,E97)=0),1,0))</f>
        <v/>
      </c>
      <c r="R97">
        <f>F97*C97</f>
        <v/>
      </c>
      <c r="S97">
        <f>G97*C97</f>
        <v/>
      </c>
      <c r="T97">
        <f>H97*C97</f>
        <v/>
      </c>
      <c r="U97">
        <f>I97*C97</f>
        <v/>
      </c>
      <c r="V97">
        <f>J97*C97</f>
        <v/>
      </c>
      <c r="W97">
        <f>K97*C97</f>
        <v/>
      </c>
      <c r="X97">
        <f>L97*C97</f>
        <v/>
      </c>
      <c r="Y97">
        <f>M97*C97</f>
        <v/>
      </c>
      <c r="Z97">
        <f>N97*C97</f>
        <v/>
      </c>
      <c r="AA97">
        <f>O97*C97</f>
        <v/>
      </c>
      <c r="AB97">
        <f>P97*C97</f>
        <v/>
      </c>
      <c r="AC97">
        <f>Q97*C97</f>
        <v/>
      </c>
      <c r="AD97">
        <f>SUM(R97:AC97)</f>
        <v/>
      </c>
      <c r="AE97">
        <f>SUM(F97:Q97)</f>
        <v/>
      </c>
    </row>
    <row r="98">
      <c r="A98">
        <f>IF('Échéancier'!B98="","",'Échéancier'!B98)</f>
        <v/>
      </c>
      <c r="B98">
        <f>IF('Échéancier'!V98="","",'Échéancier'!V98)</f>
        <v/>
      </c>
      <c r="C98">
        <f>IF('Échéancier'!N98="",0,'Échéancier'!N98)</f>
        <v/>
      </c>
      <c r="D98">
        <f>IF('Échéancier'!Q98="","",YEAR('Échéancier'!O98)*12+MONTH('Échéancier'!O98))</f>
        <v/>
      </c>
      <c r="E98">
        <f>IF('Échéancier'!Q98="","",'Échéancier'!L98)</f>
        <v/>
      </c>
      <c r="F98">
        <f>IF(OR(D98="",E98&lt;=0),0,IF(AND(('Charge mensuelle'!$B$4*12+1)&gt;D98,MOD(('Charge mensuelle'!$B$4*12+1)-D98,E98)=0),1,0))</f>
        <v/>
      </c>
      <c r="G98">
        <f>IF(OR(D98="",E98&lt;=0),0,IF(AND(('Charge mensuelle'!$B$4*12+2)&gt;D98,MOD(('Charge mensuelle'!$B$4*12+2)-D98,E98)=0),1,0))</f>
        <v/>
      </c>
      <c r="H98">
        <f>IF(OR(D98="",E98&lt;=0),0,IF(AND(('Charge mensuelle'!$B$4*12+3)&gt;D98,MOD(('Charge mensuelle'!$B$4*12+3)-D98,E98)=0),1,0))</f>
        <v/>
      </c>
      <c r="I98">
        <f>IF(OR(D98="",E98&lt;=0),0,IF(AND(('Charge mensuelle'!$B$4*12+4)&gt;D98,MOD(('Charge mensuelle'!$B$4*12+4)-D98,E98)=0),1,0))</f>
        <v/>
      </c>
      <c r="J98">
        <f>IF(OR(D98="",E98&lt;=0),0,IF(AND(('Charge mensuelle'!$B$4*12+5)&gt;D98,MOD(('Charge mensuelle'!$B$4*12+5)-D98,E98)=0),1,0))</f>
        <v/>
      </c>
      <c r="K98">
        <f>IF(OR(D98="",E98&lt;=0),0,IF(AND(('Charge mensuelle'!$B$4*12+6)&gt;D98,MOD(('Charge mensuelle'!$B$4*12+6)-D98,E98)=0),1,0))</f>
        <v/>
      </c>
      <c r="L98">
        <f>IF(OR(D98="",E98&lt;=0),0,IF(AND(('Charge mensuelle'!$B$4*12+7)&gt;D98,MOD(('Charge mensuelle'!$B$4*12+7)-D98,E98)=0),1,0))</f>
        <v/>
      </c>
      <c r="M98">
        <f>IF(OR(D98="",E98&lt;=0),0,IF(AND(('Charge mensuelle'!$B$4*12+8)&gt;D98,MOD(('Charge mensuelle'!$B$4*12+8)-D98,E98)=0),1,0))</f>
        <v/>
      </c>
      <c r="N98">
        <f>IF(OR(D98="",E98&lt;=0),0,IF(AND(('Charge mensuelle'!$B$4*12+9)&gt;D98,MOD(('Charge mensuelle'!$B$4*12+9)-D98,E98)=0),1,0))</f>
        <v/>
      </c>
      <c r="O98">
        <f>IF(OR(D98="",E98&lt;=0),0,IF(AND(('Charge mensuelle'!$B$4*12+10)&gt;D98,MOD(('Charge mensuelle'!$B$4*12+10)-D98,E98)=0),1,0))</f>
        <v/>
      </c>
      <c r="P98">
        <f>IF(OR(D98="",E98&lt;=0),0,IF(AND(('Charge mensuelle'!$B$4*12+11)&gt;D98,MOD(('Charge mensuelle'!$B$4*12+11)-D98,E98)=0),1,0))</f>
        <v/>
      </c>
      <c r="Q98">
        <f>IF(OR(D98="",E98&lt;=0),0,IF(AND(('Charge mensuelle'!$B$4*12+12)&gt;D98,MOD(('Charge mensuelle'!$B$4*12+12)-D98,E98)=0),1,0))</f>
        <v/>
      </c>
      <c r="R98">
        <f>F98*C98</f>
        <v/>
      </c>
      <c r="S98">
        <f>G98*C98</f>
        <v/>
      </c>
      <c r="T98">
        <f>H98*C98</f>
        <v/>
      </c>
      <c r="U98">
        <f>I98*C98</f>
        <v/>
      </c>
      <c r="V98">
        <f>J98*C98</f>
        <v/>
      </c>
      <c r="W98">
        <f>K98*C98</f>
        <v/>
      </c>
      <c r="X98">
        <f>L98*C98</f>
        <v/>
      </c>
      <c r="Y98">
        <f>M98*C98</f>
        <v/>
      </c>
      <c r="Z98">
        <f>N98*C98</f>
        <v/>
      </c>
      <c r="AA98">
        <f>O98*C98</f>
        <v/>
      </c>
      <c r="AB98">
        <f>P98*C98</f>
        <v/>
      </c>
      <c r="AC98">
        <f>Q98*C98</f>
        <v/>
      </c>
      <c r="AD98">
        <f>SUM(R98:AC98)</f>
        <v/>
      </c>
      <c r="AE98">
        <f>SUM(F98:Q98)</f>
        <v/>
      </c>
    </row>
    <row r="99">
      <c r="A99">
        <f>IF('Échéancier'!B99="","",'Échéancier'!B99)</f>
        <v/>
      </c>
      <c r="B99">
        <f>IF('Échéancier'!V99="","",'Échéancier'!V99)</f>
        <v/>
      </c>
      <c r="C99">
        <f>IF('Échéancier'!N99="",0,'Échéancier'!N99)</f>
        <v/>
      </c>
      <c r="D99">
        <f>IF('Échéancier'!Q99="","",YEAR('Échéancier'!O99)*12+MONTH('Échéancier'!O99))</f>
        <v/>
      </c>
      <c r="E99">
        <f>IF('Échéancier'!Q99="","",'Échéancier'!L99)</f>
        <v/>
      </c>
      <c r="F99">
        <f>IF(OR(D99="",E99&lt;=0),0,IF(AND(('Charge mensuelle'!$B$4*12+1)&gt;D99,MOD(('Charge mensuelle'!$B$4*12+1)-D99,E99)=0),1,0))</f>
        <v/>
      </c>
      <c r="G99">
        <f>IF(OR(D99="",E99&lt;=0),0,IF(AND(('Charge mensuelle'!$B$4*12+2)&gt;D99,MOD(('Charge mensuelle'!$B$4*12+2)-D99,E99)=0),1,0))</f>
        <v/>
      </c>
      <c r="H99">
        <f>IF(OR(D99="",E99&lt;=0),0,IF(AND(('Charge mensuelle'!$B$4*12+3)&gt;D99,MOD(('Charge mensuelle'!$B$4*12+3)-D99,E99)=0),1,0))</f>
        <v/>
      </c>
      <c r="I99">
        <f>IF(OR(D99="",E99&lt;=0),0,IF(AND(('Charge mensuelle'!$B$4*12+4)&gt;D99,MOD(('Charge mensuelle'!$B$4*12+4)-D99,E99)=0),1,0))</f>
        <v/>
      </c>
      <c r="J99">
        <f>IF(OR(D99="",E99&lt;=0),0,IF(AND(('Charge mensuelle'!$B$4*12+5)&gt;D99,MOD(('Charge mensuelle'!$B$4*12+5)-D99,E99)=0),1,0))</f>
        <v/>
      </c>
      <c r="K99">
        <f>IF(OR(D99="",E99&lt;=0),0,IF(AND(('Charge mensuelle'!$B$4*12+6)&gt;D99,MOD(('Charge mensuelle'!$B$4*12+6)-D99,E99)=0),1,0))</f>
        <v/>
      </c>
      <c r="L99">
        <f>IF(OR(D99="",E99&lt;=0),0,IF(AND(('Charge mensuelle'!$B$4*12+7)&gt;D99,MOD(('Charge mensuelle'!$B$4*12+7)-D99,E99)=0),1,0))</f>
        <v/>
      </c>
      <c r="M99">
        <f>IF(OR(D99="",E99&lt;=0),0,IF(AND(('Charge mensuelle'!$B$4*12+8)&gt;D99,MOD(('Charge mensuelle'!$B$4*12+8)-D99,E99)=0),1,0))</f>
        <v/>
      </c>
      <c r="N99">
        <f>IF(OR(D99="",E99&lt;=0),0,IF(AND(('Charge mensuelle'!$B$4*12+9)&gt;D99,MOD(('Charge mensuelle'!$B$4*12+9)-D99,E99)=0),1,0))</f>
        <v/>
      </c>
      <c r="O99">
        <f>IF(OR(D99="",E99&lt;=0),0,IF(AND(('Charge mensuelle'!$B$4*12+10)&gt;D99,MOD(('Charge mensuelle'!$B$4*12+10)-D99,E99)=0),1,0))</f>
        <v/>
      </c>
      <c r="P99">
        <f>IF(OR(D99="",E99&lt;=0),0,IF(AND(('Charge mensuelle'!$B$4*12+11)&gt;D99,MOD(('Charge mensuelle'!$B$4*12+11)-D99,E99)=0),1,0))</f>
        <v/>
      </c>
      <c r="Q99">
        <f>IF(OR(D99="",E99&lt;=0),0,IF(AND(('Charge mensuelle'!$B$4*12+12)&gt;D99,MOD(('Charge mensuelle'!$B$4*12+12)-D99,E99)=0),1,0))</f>
        <v/>
      </c>
      <c r="R99">
        <f>F99*C99</f>
        <v/>
      </c>
      <c r="S99">
        <f>G99*C99</f>
        <v/>
      </c>
      <c r="T99">
        <f>H99*C99</f>
        <v/>
      </c>
      <c r="U99">
        <f>I99*C99</f>
        <v/>
      </c>
      <c r="V99">
        <f>J99*C99</f>
        <v/>
      </c>
      <c r="W99">
        <f>K99*C99</f>
        <v/>
      </c>
      <c r="X99">
        <f>L99*C99</f>
        <v/>
      </c>
      <c r="Y99">
        <f>M99*C99</f>
        <v/>
      </c>
      <c r="Z99">
        <f>N99*C99</f>
        <v/>
      </c>
      <c r="AA99">
        <f>O99*C99</f>
        <v/>
      </c>
      <c r="AB99">
        <f>P99*C99</f>
        <v/>
      </c>
      <c r="AC99">
        <f>Q99*C99</f>
        <v/>
      </c>
      <c r="AD99">
        <f>SUM(R99:AC99)</f>
        <v/>
      </c>
      <c r="AE99">
        <f>SUM(F99:Q99)</f>
        <v/>
      </c>
    </row>
    <row r="100">
      <c r="A100">
        <f>IF('Échéancier'!B100="","",'Échéancier'!B100)</f>
        <v/>
      </c>
      <c r="B100">
        <f>IF('Échéancier'!V100="","",'Échéancier'!V100)</f>
        <v/>
      </c>
      <c r="C100">
        <f>IF('Échéancier'!N100="",0,'Échéancier'!N100)</f>
        <v/>
      </c>
      <c r="D100">
        <f>IF('Échéancier'!Q100="","",YEAR('Échéancier'!O100)*12+MONTH('Échéancier'!O100))</f>
        <v/>
      </c>
      <c r="E100">
        <f>IF('Échéancier'!Q100="","",'Échéancier'!L100)</f>
        <v/>
      </c>
      <c r="F100">
        <f>IF(OR(D100="",E100&lt;=0),0,IF(AND(('Charge mensuelle'!$B$4*12+1)&gt;D100,MOD(('Charge mensuelle'!$B$4*12+1)-D100,E100)=0),1,0))</f>
        <v/>
      </c>
      <c r="G100">
        <f>IF(OR(D100="",E100&lt;=0),0,IF(AND(('Charge mensuelle'!$B$4*12+2)&gt;D100,MOD(('Charge mensuelle'!$B$4*12+2)-D100,E100)=0),1,0))</f>
        <v/>
      </c>
      <c r="H100">
        <f>IF(OR(D100="",E100&lt;=0),0,IF(AND(('Charge mensuelle'!$B$4*12+3)&gt;D100,MOD(('Charge mensuelle'!$B$4*12+3)-D100,E100)=0),1,0))</f>
        <v/>
      </c>
      <c r="I100">
        <f>IF(OR(D100="",E100&lt;=0),0,IF(AND(('Charge mensuelle'!$B$4*12+4)&gt;D100,MOD(('Charge mensuelle'!$B$4*12+4)-D100,E100)=0),1,0))</f>
        <v/>
      </c>
      <c r="J100">
        <f>IF(OR(D100="",E100&lt;=0),0,IF(AND(('Charge mensuelle'!$B$4*12+5)&gt;D100,MOD(('Charge mensuelle'!$B$4*12+5)-D100,E100)=0),1,0))</f>
        <v/>
      </c>
      <c r="K100">
        <f>IF(OR(D100="",E100&lt;=0),0,IF(AND(('Charge mensuelle'!$B$4*12+6)&gt;D100,MOD(('Charge mensuelle'!$B$4*12+6)-D100,E100)=0),1,0))</f>
        <v/>
      </c>
      <c r="L100">
        <f>IF(OR(D100="",E100&lt;=0),0,IF(AND(('Charge mensuelle'!$B$4*12+7)&gt;D100,MOD(('Charge mensuelle'!$B$4*12+7)-D100,E100)=0),1,0))</f>
        <v/>
      </c>
      <c r="M100">
        <f>IF(OR(D100="",E100&lt;=0),0,IF(AND(('Charge mensuelle'!$B$4*12+8)&gt;D100,MOD(('Charge mensuelle'!$B$4*12+8)-D100,E100)=0),1,0))</f>
        <v/>
      </c>
      <c r="N100">
        <f>IF(OR(D100="",E100&lt;=0),0,IF(AND(('Charge mensuelle'!$B$4*12+9)&gt;D100,MOD(('Charge mensuelle'!$B$4*12+9)-D100,E100)=0),1,0))</f>
        <v/>
      </c>
      <c r="O100">
        <f>IF(OR(D100="",E100&lt;=0),0,IF(AND(('Charge mensuelle'!$B$4*12+10)&gt;D100,MOD(('Charge mensuelle'!$B$4*12+10)-D100,E100)=0),1,0))</f>
        <v/>
      </c>
      <c r="P100">
        <f>IF(OR(D100="",E100&lt;=0),0,IF(AND(('Charge mensuelle'!$B$4*12+11)&gt;D100,MOD(('Charge mensuelle'!$B$4*12+11)-D100,E100)=0),1,0))</f>
        <v/>
      </c>
      <c r="Q100">
        <f>IF(OR(D100="",E100&lt;=0),0,IF(AND(('Charge mensuelle'!$B$4*12+12)&gt;D100,MOD(('Charge mensuelle'!$B$4*12+12)-D100,E100)=0),1,0))</f>
        <v/>
      </c>
      <c r="R100">
        <f>F100*C100</f>
        <v/>
      </c>
      <c r="S100">
        <f>G100*C100</f>
        <v/>
      </c>
      <c r="T100">
        <f>H100*C100</f>
        <v/>
      </c>
      <c r="U100">
        <f>I100*C100</f>
        <v/>
      </c>
      <c r="V100">
        <f>J100*C100</f>
        <v/>
      </c>
      <c r="W100">
        <f>K100*C100</f>
        <v/>
      </c>
      <c r="X100">
        <f>L100*C100</f>
        <v/>
      </c>
      <c r="Y100">
        <f>M100*C100</f>
        <v/>
      </c>
      <c r="Z100">
        <f>N100*C100</f>
        <v/>
      </c>
      <c r="AA100">
        <f>O100*C100</f>
        <v/>
      </c>
      <c r="AB100">
        <f>P100*C100</f>
        <v/>
      </c>
      <c r="AC100">
        <f>Q100*C100</f>
        <v/>
      </c>
      <c r="AD100">
        <f>SUM(R100:AC100)</f>
        <v/>
      </c>
      <c r="AE100">
        <f>SUM(F100:Q100)</f>
        <v/>
      </c>
    </row>
    <row r="101">
      <c r="A101">
        <f>IF('Échéancier'!B101="","",'Échéancier'!B101)</f>
        <v/>
      </c>
      <c r="B101">
        <f>IF('Échéancier'!V101="","",'Échéancier'!V101)</f>
        <v/>
      </c>
      <c r="C101">
        <f>IF('Échéancier'!N101="",0,'Échéancier'!N101)</f>
        <v/>
      </c>
      <c r="D101">
        <f>IF('Échéancier'!Q101="","",YEAR('Échéancier'!O101)*12+MONTH('Échéancier'!O101))</f>
        <v/>
      </c>
      <c r="E101">
        <f>IF('Échéancier'!Q101="","",'Échéancier'!L101)</f>
        <v/>
      </c>
      <c r="F101">
        <f>IF(OR(D101="",E101&lt;=0),0,IF(AND(('Charge mensuelle'!$B$4*12+1)&gt;D101,MOD(('Charge mensuelle'!$B$4*12+1)-D101,E101)=0),1,0))</f>
        <v/>
      </c>
      <c r="G101">
        <f>IF(OR(D101="",E101&lt;=0),0,IF(AND(('Charge mensuelle'!$B$4*12+2)&gt;D101,MOD(('Charge mensuelle'!$B$4*12+2)-D101,E101)=0),1,0))</f>
        <v/>
      </c>
      <c r="H101">
        <f>IF(OR(D101="",E101&lt;=0),0,IF(AND(('Charge mensuelle'!$B$4*12+3)&gt;D101,MOD(('Charge mensuelle'!$B$4*12+3)-D101,E101)=0),1,0))</f>
        <v/>
      </c>
      <c r="I101">
        <f>IF(OR(D101="",E101&lt;=0),0,IF(AND(('Charge mensuelle'!$B$4*12+4)&gt;D101,MOD(('Charge mensuelle'!$B$4*12+4)-D101,E101)=0),1,0))</f>
        <v/>
      </c>
      <c r="J101">
        <f>IF(OR(D101="",E101&lt;=0),0,IF(AND(('Charge mensuelle'!$B$4*12+5)&gt;D101,MOD(('Charge mensuelle'!$B$4*12+5)-D101,E101)=0),1,0))</f>
        <v/>
      </c>
      <c r="K101">
        <f>IF(OR(D101="",E101&lt;=0),0,IF(AND(('Charge mensuelle'!$B$4*12+6)&gt;D101,MOD(('Charge mensuelle'!$B$4*12+6)-D101,E101)=0),1,0))</f>
        <v/>
      </c>
      <c r="L101">
        <f>IF(OR(D101="",E101&lt;=0),0,IF(AND(('Charge mensuelle'!$B$4*12+7)&gt;D101,MOD(('Charge mensuelle'!$B$4*12+7)-D101,E101)=0),1,0))</f>
        <v/>
      </c>
      <c r="M101">
        <f>IF(OR(D101="",E101&lt;=0),0,IF(AND(('Charge mensuelle'!$B$4*12+8)&gt;D101,MOD(('Charge mensuelle'!$B$4*12+8)-D101,E101)=0),1,0))</f>
        <v/>
      </c>
      <c r="N101">
        <f>IF(OR(D101="",E101&lt;=0),0,IF(AND(('Charge mensuelle'!$B$4*12+9)&gt;D101,MOD(('Charge mensuelle'!$B$4*12+9)-D101,E101)=0),1,0))</f>
        <v/>
      </c>
      <c r="O101">
        <f>IF(OR(D101="",E101&lt;=0),0,IF(AND(('Charge mensuelle'!$B$4*12+10)&gt;D101,MOD(('Charge mensuelle'!$B$4*12+10)-D101,E101)=0),1,0))</f>
        <v/>
      </c>
      <c r="P101">
        <f>IF(OR(D101="",E101&lt;=0),0,IF(AND(('Charge mensuelle'!$B$4*12+11)&gt;D101,MOD(('Charge mensuelle'!$B$4*12+11)-D101,E101)=0),1,0))</f>
        <v/>
      </c>
      <c r="Q101">
        <f>IF(OR(D101="",E101&lt;=0),0,IF(AND(('Charge mensuelle'!$B$4*12+12)&gt;D101,MOD(('Charge mensuelle'!$B$4*12+12)-D101,E101)=0),1,0))</f>
        <v/>
      </c>
      <c r="R101">
        <f>F101*C101</f>
        <v/>
      </c>
      <c r="S101">
        <f>G101*C101</f>
        <v/>
      </c>
      <c r="T101">
        <f>H101*C101</f>
        <v/>
      </c>
      <c r="U101">
        <f>I101*C101</f>
        <v/>
      </c>
      <c r="V101">
        <f>J101*C101</f>
        <v/>
      </c>
      <c r="W101">
        <f>K101*C101</f>
        <v/>
      </c>
      <c r="X101">
        <f>L101*C101</f>
        <v/>
      </c>
      <c r="Y101">
        <f>M101*C101</f>
        <v/>
      </c>
      <c r="Z101">
        <f>N101*C101</f>
        <v/>
      </c>
      <c r="AA101">
        <f>O101*C101</f>
        <v/>
      </c>
      <c r="AB101">
        <f>P101*C101</f>
        <v/>
      </c>
      <c r="AC101">
        <f>Q101*C101</f>
        <v/>
      </c>
      <c r="AD101">
        <f>SUM(R101:AC101)</f>
        <v/>
      </c>
      <c r="AE101">
        <f>SUM(F101:Q101)</f>
        <v/>
      </c>
    </row>
    <row r="102">
      <c r="A102">
        <f>IF('Échéancier'!B102="","",'Échéancier'!B102)</f>
        <v/>
      </c>
      <c r="B102">
        <f>IF('Échéancier'!V102="","",'Échéancier'!V102)</f>
        <v/>
      </c>
      <c r="C102">
        <f>IF('Échéancier'!N102="",0,'Échéancier'!N102)</f>
        <v/>
      </c>
      <c r="D102">
        <f>IF('Échéancier'!Q102="","",YEAR('Échéancier'!O102)*12+MONTH('Échéancier'!O102))</f>
        <v/>
      </c>
      <c r="E102">
        <f>IF('Échéancier'!Q102="","",'Échéancier'!L102)</f>
        <v/>
      </c>
      <c r="F102">
        <f>IF(OR(D102="",E102&lt;=0),0,IF(AND(('Charge mensuelle'!$B$4*12+1)&gt;D102,MOD(('Charge mensuelle'!$B$4*12+1)-D102,E102)=0),1,0))</f>
        <v/>
      </c>
      <c r="G102">
        <f>IF(OR(D102="",E102&lt;=0),0,IF(AND(('Charge mensuelle'!$B$4*12+2)&gt;D102,MOD(('Charge mensuelle'!$B$4*12+2)-D102,E102)=0),1,0))</f>
        <v/>
      </c>
      <c r="H102">
        <f>IF(OR(D102="",E102&lt;=0),0,IF(AND(('Charge mensuelle'!$B$4*12+3)&gt;D102,MOD(('Charge mensuelle'!$B$4*12+3)-D102,E102)=0),1,0))</f>
        <v/>
      </c>
      <c r="I102">
        <f>IF(OR(D102="",E102&lt;=0),0,IF(AND(('Charge mensuelle'!$B$4*12+4)&gt;D102,MOD(('Charge mensuelle'!$B$4*12+4)-D102,E102)=0),1,0))</f>
        <v/>
      </c>
      <c r="J102">
        <f>IF(OR(D102="",E102&lt;=0),0,IF(AND(('Charge mensuelle'!$B$4*12+5)&gt;D102,MOD(('Charge mensuelle'!$B$4*12+5)-D102,E102)=0),1,0))</f>
        <v/>
      </c>
      <c r="K102">
        <f>IF(OR(D102="",E102&lt;=0),0,IF(AND(('Charge mensuelle'!$B$4*12+6)&gt;D102,MOD(('Charge mensuelle'!$B$4*12+6)-D102,E102)=0),1,0))</f>
        <v/>
      </c>
      <c r="L102">
        <f>IF(OR(D102="",E102&lt;=0),0,IF(AND(('Charge mensuelle'!$B$4*12+7)&gt;D102,MOD(('Charge mensuelle'!$B$4*12+7)-D102,E102)=0),1,0))</f>
        <v/>
      </c>
      <c r="M102">
        <f>IF(OR(D102="",E102&lt;=0),0,IF(AND(('Charge mensuelle'!$B$4*12+8)&gt;D102,MOD(('Charge mensuelle'!$B$4*12+8)-D102,E102)=0),1,0))</f>
        <v/>
      </c>
      <c r="N102">
        <f>IF(OR(D102="",E102&lt;=0),0,IF(AND(('Charge mensuelle'!$B$4*12+9)&gt;D102,MOD(('Charge mensuelle'!$B$4*12+9)-D102,E102)=0),1,0))</f>
        <v/>
      </c>
      <c r="O102">
        <f>IF(OR(D102="",E102&lt;=0),0,IF(AND(('Charge mensuelle'!$B$4*12+10)&gt;D102,MOD(('Charge mensuelle'!$B$4*12+10)-D102,E102)=0),1,0))</f>
        <v/>
      </c>
      <c r="P102">
        <f>IF(OR(D102="",E102&lt;=0),0,IF(AND(('Charge mensuelle'!$B$4*12+11)&gt;D102,MOD(('Charge mensuelle'!$B$4*12+11)-D102,E102)=0),1,0))</f>
        <v/>
      </c>
      <c r="Q102">
        <f>IF(OR(D102="",E102&lt;=0),0,IF(AND(('Charge mensuelle'!$B$4*12+12)&gt;D102,MOD(('Charge mensuelle'!$B$4*12+12)-D102,E102)=0),1,0))</f>
        <v/>
      </c>
      <c r="R102">
        <f>F102*C102</f>
        <v/>
      </c>
      <c r="S102">
        <f>G102*C102</f>
        <v/>
      </c>
      <c r="T102">
        <f>H102*C102</f>
        <v/>
      </c>
      <c r="U102">
        <f>I102*C102</f>
        <v/>
      </c>
      <c r="V102">
        <f>J102*C102</f>
        <v/>
      </c>
      <c r="W102">
        <f>K102*C102</f>
        <v/>
      </c>
      <c r="X102">
        <f>L102*C102</f>
        <v/>
      </c>
      <c r="Y102">
        <f>M102*C102</f>
        <v/>
      </c>
      <c r="Z102">
        <f>N102*C102</f>
        <v/>
      </c>
      <c r="AA102">
        <f>O102*C102</f>
        <v/>
      </c>
      <c r="AB102">
        <f>P102*C102</f>
        <v/>
      </c>
      <c r="AC102">
        <f>Q102*C102</f>
        <v/>
      </c>
      <c r="AD102">
        <f>SUM(R102:AC102)</f>
        <v/>
      </c>
      <c r="AE102">
        <f>SUM(F102:Q102)</f>
        <v/>
      </c>
    </row>
    <row r="103">
      <c r="A103">
        <f>IF('Échéancier'!B103="","",'Échéancier'!B103)</f>
        <v/>
      </c>
      <c r="B103">
        <f>IF('Échéancier'!V103="","",'Échéancier'!V103)</f>
        <v/>
      </c>
      <c r="C103">
        <f>IF('Échéancier'!N103="",0,'Échéancier'!N103)</f>
        <v/>
      </c>
      <c r="D103">
        <f>IF('Échéancier'!Q103="","",YEAR('Échéancier'!O103)*12+MONTH('Échéancier'!O103))</f>
        <v/>
      </c>
      <c r="E103">
        <f>IF('Échéancier'!Q103="","",'Échéancier'!L103)</f>
        <v/>
      </c>
      <c r="F103">
        <f>IF(OR(D103="",E103&lt;=0),0,IF(AND(('Charge mensuelle'!$B$4*12+1)&gt;D103,MOD(('Charge mensuelle'!$B$4*12+1)-D103,E103)=0),1,0))</f>
        <v/>
      </c>
      <c r="G103">
        <f>IF(OR(D103="",E103&lt;=0),0,IF(AND(('Charge mensuelle'!$B$4*12+2)&gt;D103,MOD(('Charge mensuelle'!$B$4*12+2)-D103,E103)=0),1,0))</f>
        <v/>
      </c>
      <c r="H103">
        <f>IF(OR(D103="",E103&lt;=0),0,IF(AND(('Charge mensuelle'!$B$4*12+3)&gt;D103,MOD(('Charge mensuelle'!$B$4*12+3)-D103,E103)=0),1,0))</f>
        <v/>
      </c>
      <c r="I103">
        <f>IF(OR(D103="",E103&lt;=0),0,IF(AND(('Charge mensuelle'!$B$4*12+4)&gt;D103,MOD(('Charge mensuelle'!$B$4*12+4)-D103,E103)=0),1,0))</f>
        <v/>
      </c>
      <c r="J103">
        <f>IF(OR(D103="",E103&lt;=0),0,IF(AND(('Charge mensuelle'!$B$4*12+5)&gt;D103,MOD(('Charge mensuelle'!$B$4*12+5)-D103,E103)=0),1,0))</f>
        <v/>
      </c>
      <c r="K103">
        <f>IF(OR(D103="",E103&lt;=0),0,IF(AND(('Charge mensuelle'!$B$4*12+6)&gt;D103,MOD(('Charge mensuelle'!$B$4*12+6)-D103,E103)=0),1,0))</f>
        <v/>
      </c>
      <c r="L103">
        <f>IF(OR(D103="",E103&lt;=0),0,IF(AND(('Charge mensuelle'!$B$4*12+7)&gt;D103,MOD(('Charge mensuelle'!$B$4*12+7)-D103,E103)=0),1,0))</f>
        <v/>
      </c>
      <c r="M103">
        <f>IF(OR(D103="",E103&lt;=0),0,IF(AND(('Charge mensuelle'!$B$4*12+8)&gt;D103,MOD(('Charge mensuelle'!$B$4*12+8)-D103,E103)=0),1,0))</f>
        <v/>
      </c>
      <c r="N103">
        <f>IF(OR(D103="",E103&lt;=0),0,IF(AND(('Charge mensuelle'!$B$4*12+9)&gt;D103,MOD(('Charge mensuelle'!$B$4*12+9)-D103,E103)=0),1,0))</f>
        <v/>
      </c>
      <c r="O103">
        <f>IF(OR(D103="",E103&lt;=0),0,IF(AND(('Charge mensuelle'!$B$4*12+10)&gt;D103,MOD(('Charge mensuelle'!$B$4*12+10)-D103,E103)=0),1,0))</f>
        <v/>
      </c>
      <c r="P103">
        <f>IF(OR(D103="",E103&lt;=0),0,IF(AND(('Charge mensuelle'!$B$4*12+11)&gt;D103,MOD(('Charge mensuelle'!$B$4*12+11)-D103,E103)=0),1,0))</f>
        <v/>
      </c>
      <c r="Q103">
        <f>IF(OR(D103="",E103&lt;=0),0,IF(AND(('Charge mensuelle'!$B$4*12+12)&gt;D103,MOD(('Charge mensuelle'!$B$4*12+12)-D103,E103)=0),1,0))</f>
        <v/>
      </c>
      <c r="R103">
        <f>F103*C103</f>
        <v/>
      </c>
      <c r="S103">
        <f>G103*C103</f>
        <v/>
      </c>
      <c r="T103">
        <f>H103*C103</f>
        <v/>
      </c>
      <c r="U103">
        <f>I103*C103</f>
        <v/>
      </c>
      <c r="V103">
        <f>J103*C103</f>
        <v/>
      </c>
      <c r="W103">
        <f>K103*C103</f>
        <v/>
      </c>
      <c r="X103">
        <f>L103*C103</f>
        <v/>
      </c>
      <c r="Y103">
        <f>M103*C103</f>
        <v/>
      </c>
      <c r="Z103">
        <f>N103*C103</f>
        <v/>
      </c>
      <c r="AA103">
        <f>O103*C103</f>
        <v/>
      </c>
      <c r="AB103">
        <f>P103*C103</f>
        <v/>
      </c>
      <c r="AC103">
        <f>Q103*C103</f>
        <v/>
      </c>
      <c r="AD103">
        <f>SUM(R103:AC103)</f>
        <v/>
      </c>
      <c r="AE103">
        <f>SUM(F103:Q103)</f>
        <v/>
      </c>
    </row>
    <row r="104">
      <c r="A104">
        <f>IF('Échéancier'!B104="","",'Échéancier'!B104)</f>
        <v/>
      </c>
      <c r="B104">
        <f>IF('Échéancier'!V104="","",'Échéancier'!V104)</f>
        <v/>
      </c>
      <c r="C104">
        <f>IF('Échéancier'!N104="",0,'Échéancier'!N104)</f>
        <v/>
      </c>
      <c r="D104">
        <f>IF('Échéancier'!Q104="","",YEAR('Échéancier'!O104)*12+MONTH('Échéancier'!O104))</f>
        <v/>
      </c>
      <c r="E104">
        <f>IF('Échéancier'!Q104="","",'Échéancier'!L104)</f>
        <v/>
      </c>
      <c r="F104">
        <f>IF(OR(D104="",E104&lt;=0),0,IF(AND(('Charge mensuelle'!$B$4*12+1)&gt;D104,MOD(('Charge mensuelle'!$B$4*12+1)-D104,E104)=0),1,0))</f>
        <v/>
      </c>
      <c r="G104">
        <f>IF(OR(D104="",E104&lt;=0),0,IF(AND(('Charge mensuelle'!$B$4*12+2)&gt;D104,MOD(('Charge mensuelle'!$B$4*12+2)-D104,E104)=0),1,0))</f>
        <v/>
      </c>
      <c r="H104">
        <f>IF(OR(D104="",E104&lt;=0),0,IF(AND(('Charge mensuelle'!$B$4*12+3)&gt;D104,MOD(('Charge mensuelle'!$B$4*12+3)-D104,E104)=0),1,0))</f>
        <v/>
      </c>
      <c r="I104">
        <f>IF(OR(D104="",E104&lt;=0),0,IF(AND(('Charge mensuelle'!$B$4*12+4)&gt;D104,MOD(('Charge mensuelle'!$B$4*12+4)-D104,E104)=0),1,0))</f>
        <v/>
      </c>
      <c r="J104">
        <f>IF(OR(D104="",E104&lt;=0),0,IF(AND(('Charge mensuelle'!$B$4*12+5)&gt;D104,MOD(('Charge mensuelle'!$B$4*12+5)-D104,E104)=0),1,0))</f>
        <v/>
      </c>
      <c r="K104">
        <f>IF(OR(D104="",E104&lt;=0),0,IF(AND(('Charge mensuelle'!$B$4*12+6)&gt;D104,MOD(('Charge mensuelle'!$B$4*12+6)-D104,E104)=0),1,0))</f>
        <v/>
      </c>
      <c r="L104">
        <f>IF(OR(D104="",E104&lt;=0),0,IF(AND(('Charge mensuelle'!$B$4*12+7)&gt;D104,MOD(('Charge mensuelle'!$B$4*12+7)-D104,E104)=0),1,0))</f>
        <v/>
      </c>
      <c r="M104">
        <f>IF(OR(D104="",E104&lt;=0),0,IF(AND(('Charge mensuelle'!$B$4*12+8)&gt;D104,MOD(('Charge mensuelle'!$B$4*12+8)-D104,E104)=0),1,0))</f>
        <v/>
      </c>
      <c r="N104">
        <f>IF(OR(D104="",E104&lt;=0),0,IF(AND(('Charge mensuelle'!$B$4*12+9)&gt;D104,MOD(('Charge mensuelle'!$B$4*12+9)-D104,E104)=0),1,0))</f>
        <v/>
      </c>
      <c r="O104">
        <f>IF(OR(D104="",E104&lt;=0),0,IF(AND(('Charge mensuelle'!$B$4*12+10)&gt;D104,MOD(('Charge mensuelle'!$B$4*12+10)-D104,E104)=0),1,0))</f>
        <v/>
      </c>
      <c r="P104">
        <f>IF(OR(D104="",E104&lt;=0),0,IF(AND(('Charge mensuelle'!$B$4*12+11)&gt;D104,MOD(('Charge mensuelle'!$B$4*12+11)-D104,E104)=0),1,0))</f>
        <v/>
      </c>
      <c r="Q104">
        <f>IF(OR(D104="",E104&lt;=0),0,IF(AND(('Charge mensuelle'!$B$4*12+12)&gt;D104,MOD(('Charge mensuelle'!$B$4*12+12)-D104,E104)=0),1,0))</f>
        <v/>
      </c>
      <c r="R104">
        <f>F104*C104</f>
        <v/>
      </c>
      <c r="S104">
        <f>G104*C104</f>
        <v/>
      </c>
      <c r="T104">
        <f>H104*C104</f>
        <v/>
      </c>
      <c r="U104">
        <f>I104*C104</f>
        <v/>
      </c>
      <c r="V104">
        <f>J104*C104</f>
        <v/>
      </c>
      <c r="W104">
        <f>K104*C104</f>
        <v/>
      </c>
      <c r="X104">
        <f>L104*C104</f>
        <v/>
      </c>
      <c r="Y104">
        <f>M104*C104</f>
        <v/>
      </c>
      <c r="Z104">
        <f>N104*C104</f>
        <v/>
      </c>
      <c r="AA104">
        <f>O104*C104</f>
        <v/>
      </c>
      <c r="AB104">
        <f>P104*C104</f>
        <v/>
      </c>
      <c r="AC104">
        <f>Q104*C104</f>
        <v/>
      </c>
      <c r="AD104">
        <f>SUM(R104:AC104)</f>
        <v/>
      </c>
      <c r="AE104">
        <f>SUM(F104:Q104)</f>
        <v/>
      </c>
    </row>
    <row r="105">
      <c r="A105">
        <f>IF('Échéancier'!B105="","",'Échéancier'!B105)</f>
        <v/>
      </c>
      <c r="B105">
        <f>IF('Échéancier'!V105="","",'Échéancier'!V105)</f>
        <v/>
      </c>
      <c r="C105">
        <f>IF('Échéancier'!N105="",0,'Échéancier'!N105)</f>
        <v/>
      </c>
      <c r="D105">
        <f>IF('Échéancier'!Q105="","",YEAR('Échéancier'!O105)*12+MONTH('Échéancier'!O105))</f>
        <v/>
      </c>
      <c r="E105">
        <f>IF('Échéancier'!Q105="","",'Échéancier'!L105)</f>
        <v/>
      </c>
      <c r="F105">
        <f>IF(OR(D105="",E105&lt;=0),0,IF(AND(('Charge mensuelle'!$B$4*12+1)&gt;D105,MOD(('Charge mensuelle'!$B$4*12+1)-D105,E105)=0),1,0))</f>
        <v/>
      </c>
      <c r="G105">
        <f>IF(OR(D105="",E105&lt;=0),0,IF(AND(('Charge mensuelle'!$B$4*12+2)&gt;D105,MOD(('Charge mensuelle'!$B$4*12+2)-D105,E105)=0),1,0))</f>
        <v/>
      </c>
      <c r="H105">
        <f>IF(OR(D105="",E105&lt;=0),0,IF(AND(('Charge mensuelle'!$B$4*12+3)&gt;D105,MOD(('Charge mensuelle'!$B$4*12+3)-D105,E105)=0),1,0))</f>
        <v/>
      </c>
      <c r="I105">
        <f>IF(OR(D105="",E105&lt;=0),0,IF(AND(('Charge mensuelle'!$B$4*12+4)&gt;D105,MOD(('Charge mensuelle'!$B$4*12+4)-D105,E105)=0),1,0))</f>
        <v/>
      </c>
      <c r="J105">
        <f>IF(OR(D105="",E105&lt;=0),0,IF(AND(('Charge mensuelle'!$B$4*12+5)&gt;D105,MOD(('Charge mensuelle'!$B$4*12+5)-D105,E105)=0),1,0))</f>
        <v/>
      </c>
      <c r="K105">
        <f>IF(OR(D105="",E105&lt;=0),0,IF(AND(('Charge mensuelle'!$B$4*12+6)&gt;D105,MOD(('Charge mensuelle'!$B$4*12+6)-D105,E105)=0),1,0))</f>
        <v/>
      </c>
      <c r="L105">
        <f>IF(OR(D105="",E105&lt;=0),0,IF(AND(('Charge mensuelle'!$B$4*12+7)&gt;D105,MOD(('Charge mensuelle'!$B$4*12+7)-D105,E105)=0),1,0))</f>
        <v/>
      </c>
      <c r="M105">
        <f>IF(OR(D105="",E105&lt;=0),0,IF(AND(('Charge mensuelle'!$B$4*12+8)&gt;D105,MOD(('Charge mensuelle'!$B$4*12+8)-D105,E105)=0),1,0))</f>
        <v/>
      </c>
      <c r="N105">
        <f>IF(OR(D105="",E105&lt;=0),0,IF(AND(('Charge mensuelle'!$B$4*12+9)&gt;D105,MOD(('Charge mensuelle'!$B$4*12+9)-D105,E105)=0),1,0))</f>
        <v/>
      </c>
      <c r="O105">
        <f>IF(OR(D105="",E105&lt;=0),0,IF(AND(('Charge mensuelle'!$B$4*12+10)&gt;D105,MOD(('Charge mensuelle'!$B$4*12+10)-D105,E105)=0),1,0))</f>
        <v/>
      </c>
      <c r="P105">
        <f>IF(OR(D105="",E105&lt;=0),0,IF(AND(('Charge mensuelle'!$B$4*12+11)&gt;D105,MOD(('Charge mensuelle'!$B$4*12+11)-D105,E105)=0),1,0))</f>
        <v/>
      </c>
      <c r="Q105">
        <f>IF(OR(D105="",E105&lt;=0),0,IF(AND(('Charge mensuelle'!$B$4*12+12)&gt;D105,MOD(('Charge mensuelle'!$B$4*12+12)-D105,E105)=0),1,0))</f>
        <v/>
      </c>
      <c r="R105">
        <f>F105*C105</f>
        <v/>
      </c>
      <c r="S105">
        <f>G105*C105</f>
        <v/>
      </c>
      <c r="T105">
        <f>H105*C105</f>
        <v/>
      </c>
      <c r="U105">
        <f>I105*C105</f>
        <v/>
      </c>
      <c r="V105">
        <f>J105*C105</f>
        <v/>
      </c>
      <c r="W105">
        <f>K105*C105</f>
        <v/>
      </c>
      <c r="X105">
        <f>L105*C105</f>
        <v/>
      </c>
      <c r="Y105">
        <f>M105*C105</f>
        <v/>
      </c>
      <c r="Z105">
        <f>N105*C105</f>
        <v/>
      </c>
      <c r="AA105">
        <f>O105*C105</f>
        <v/>
      </c>
      <c r="AB105">
        <f>P105*C105</f>
        <v/>
      </c>
      <c r="AC105">
        <f>Q105*C105</f>
        <v/>
      </c>
      <c r="AD105">
        <f>SUM(R105:AC105)</f>
        <v/>
      </c>
      <c r="AE105">
        <f>SUM(F105:Q105)</f>
        <v/>
      </c>
    </row>
    <row r="106">
      <c r="A106">
        <f>IF('Échéancier'!B106="","",'Échéancier'!B106)</f>
        <v/>
      </c>
      <c r="B106">
        <f>IF('Échéancier'!V106="","",'Échéancier'!V106)</f>
        <v/>
      </c>
      <c r="C106">
        <f>IF('Échéancier'!N106="",0,'Échéancier'!N106)</f>
        <v/>
      </c>
      <c r="D106">
        <f>IF('Échéancier'!Q106="","",YEAR('Échéancier'!O106)*12+MONTH('Échéancier'!O106))</f>
        <v/>
      </c>
      <c r="E106">
        <f>IF('Échéancier'!Q106="","",'Échéancier'!L106)</f>
        <v/>
      </c>
      <c r="F106">
        <f>IF(OR(D106="",E106&lt;=0),0,IF(AND(('Charge mensuelle'!$B$4*12+1)&gt;D106,MOD(('Charge mensuelle'!$B$4*12+1)-D106,E106)=0),1,0))</f>
        <v/>
      </c>
      <c r="G106">
        <f>IF(OR(D106="",E106&lt;=0),0,IF(AND(('Charge mensuelle'!$B$4*12+2)&gt;D106,MOD(('Charge mensuelle'!$B$4*12+2)-D106,E106)=0),1,0))</f>
        <v/>
      </c>
      <c r="H106">
        <f>IF(OR(D106="",E106&lt;=0),0,IF(AND(('Charge mensuelle'!$B$4*12+3)&gt;D106,MOD(('Charge mensuelle'!$B$4*12+3)-D106,E106)=0),1,0))</f>
        <v/>
      </c>
      <c r="I106">
        <f>IF(OR(D106="",E106&lt;=0),0,IF(AND(('Charge mensuelle'!$B$4*12+4)&gt;D106,MOD(('Charge mensuelle'!$B$4*12+4)-D106,E106)=0),1,0))</f>
        <v/>
      </c>
      <c r="J106">
        <f>IF(OR(D106="",E106&lt;=0),0,IF(AND(('Charge mensuelle'!$B$4*12+5)&gt;D106,MOD(('Charge mensuelle'!$B$4*12+5)-D106,E106)=0),1,0))</f>
        <v/>
      </c>
      <c r="K106">
        <f>IF(OR(D106="",E106&lt;=0),0,IF(AND(('Charge mensuelle'!$B$4*12+6)&gt;D106,MOD(('Charge mensuelle'!$B$4*12+6)-D106,E106)=0),1,0))</f>
        <v/>
      </c>
      <c r="L106">
        <f>IF(OR(D106="",E106&lt;=0),0,IF(AND(('Charge mensuelle'!$B$4*12+7)&gt;D106,MOD(('Charge mensuelle'!$B$4*12+7)-D106,E106)=0),1,0))</f>
        <v/>
      </c>
      <c r="M106">
        <f>IF(OR(D106="",E106&lt;=0),0,IF(AND(('Charge mensuelle'!$B$4*12+8)&gt;D106,MOD(('Charge mensuelle'!$B$4*12+8)-D106,E106)=0),1,0))</f>
        <v/>
      </c>
      <c r="N106">
        <f>IF(OR(D106="",E106&lt;=0),0,IF(AND(('Charge mensuelle'!$B$4*12+9)&gt;D106,MOD(('Charge mensuelle'!$B$4*12+9)-D106,E106)=0),1,0))</f>
        <v/>
      </c>
      <c r="O106">
        <f>IF(OR(D106="",E106&lt;=0),0,IF(AND(('Charge mensuelle'!$B$4*12+10)&gt;D106,MOD(('Charge mensuelle'!$B$4*12+10)-D106,E106)=0),1,0))</f>
        <v/>
      </c>
      <c r="P106">
        <f>IF(OR(D106="",E106&lt;=0),0,IF(AND(('Charge mensuelle'!$B$4*12+11)&gt;D106,MOD(('Charge mensuelle'!$B$4*12+11)-D106,E106)=0),1,0))</f>
        <v/>
      </c>
      <c r="Q106">
        <f>IF(OR(D106="",E106&lt;=0),0,IF(AND(('Charge mensuelle'!$B$4*12+12)&gt;D106,MOD(('Charge mensuelle'!$B$4*12+12)-D106,E106)=0),1,0))</f>
        <v/>
      </c>
      <c r="R106">
        <f>F106*C106</f>
        <v/>
      </c>
      <c r="S106">
        <f>G106*C106</f>
        <v/>
      </c>
      <c r="T106">
        <f>H106*C106</f>
        <v/>
      </c>
      <c r="U106">
        <f>I106*C106</f>
        <v/>
      </c>
      <c r="V106">
        <f>J106*C106</f>
        <v/>
      </c>
      <c r="W106">
        <f>K106*C106</f>
        <v/>
      </c>
      <c r="X106">
        <f>L106*C106</f>
        <v/>
      </c>
      <c r="Y106">
        <f>M106*C106</f>
        <v/>
      </c>
      <c r="Z106">
        <f>N106*C106</f>
        <v/>
      </c>
      <c r="AA106">
        <f>O106*C106</f>
        <v/>
      </c>
      <c r="AB106">
        <f>P106*C106</f>
        <v/>
      </c>
      <c r="AC106">
        <f>Q106*C106</f>
        <v/>
      </c>
      <c r="AD106">
        <f>SUM(R106:AC106)</f>
        <v/>
      </c>
      <c r="AE106">
        <f>SUM(F106:Q106)</f>
        <v/>
      </c>
    </row>
    <row r="107">
      <c r="A107">
        <f>IF('Échéancier'!B107="","",'Échéancier'!B107)</f>
        <v/>
      </c>
      <c r="B107">
        <f>IF('Échéancier'!V107="","",'Échéancier'!V107)</f>
        <v/>
      </c>
      <c r="C107">
        <f>IF('Échéancier'!N107="",0,'Échéancier'!N107)</f>
        <v/>
      </c>
      <c r="D107">
        <f>IF('Échéancier'!Q107="","",YEAR('Échéancier'!O107)*12+MONTH('Échéancier'!O107))</f>
        <v/>
      </c>
      <c r="E107">
        <f>IF('Échéancier'!Q107="","",'Échéancier'!L107)</f>
        <v/>
      </c>
      <c r="F107">
        <f>IF(OR(D107="",E107&lt;=0),0,IF(AND(('Charge mensuelle'!$B$4*12+1)&gt;D107,MOD(('Charge mensuelle'!$B$4*12+1)-D107,E107)=0),1,0))</f>
        <v/>
      </c>
      <c r="G107">
        <f>IF(OR(D107="",E107&lt;=0),0,IF(AND(('Charge mensuelle'!$B$4*12+2)&gt;D107,MOD(('Charge mensuelle'!$B$4*12+2)-D107,E107)=0),1,0))</f>
        <v/>
      </c>
      <c r="H107">
        <f>IF(OR(D107="",E107&lt;=0),0,IF(AND(('Charge mensuelle'!$B$4*12+3)&gt;D107,MOD(('Charge mensuelle'!$B$4*12+3)-D107,E107)=0),1,0))</f>
        <v/>
      </c>
      <c r="I107">
        <f>IF(OR(D107="",E107&lt;=0),0,IF(AND(('Charge mensuelle'!$B$4*12+4)&gt;D107,MOD(('Charge mensuelle'!$B$4*12+4)-D107,E107)=0),1,0))</f>
        <v/>
      </c>
      <c r="J107">
        <f>IF(OR(D107="",E107&lt;=0),0,IF(AND(('Charge mensuelle'!$B$4*12+5)&gt;D107,MOD(('Charge mensuelle'!$B$4*12+5)-D107,E107)=0),1,0))</f>
        <v/>
      </c>
      <c r="K107">
        <f>IF(OR(D107="",E107&lt;=0),0,IF(AND(('Charge mensuelle'!$B$4*12+6)&gt;D107,MOD(('Charge mensuelle'!$B$4*12+6)-D107,E107)=0),1,0))</f>
        <v/>
      </c>
      <c r="L107">
        <f>IF(OR(D107="",E107&lt;=0),0,IF(AND(('Charge mensuelle'!$B$4*12+7)&gt;D107,MOD(('Charge mensuelle'!$B$4*12+7)-D107,E107)=0),1,0))</f>
        <v/>
      </c>
      <c r="M107">
        <f>IF(OR(D107="",E107&lt;=0),0,IF(AND(('Charge mensuelle'!$B$4*12+8)&gt;D107,MOD(('Charge mensuelle'!$B$4*12+8)-D107,E107)=0),1,0))</f>
        <v/>
      </c>
      <c r="N107">
        <f>IF(OR(D107="",E107&lt;=0),0,IF(AND(('Charge mensuelle'!$B$4*12+9)&gt;D107,MOD(('Charge mensuelle'!$B$4*12+9)-D107,E107)=0),1,0))</f>
        <v/>
      </c>
      <c r="O107">
        <f>IF(OR(D107="",E107&lt;=0),0,IF(AND(('Charge mensuelle'!$B$4*12+10)&gt;D107,MOD(('Charge mensuelle'!$B$4*12+10)-D107,E107)=0),1,0))</f>
        <v/>
      </c>
      <c r="P107">
        <f>IF(OR(D107="",E107&lt;=0),0,IF(AND(('Charge mensuelle'!$B$4*12+11)&gt;D107,MOD(('Charge mensuelle'!$B$4*12+11)-D107,E107)=0),1,0))</f>
        <v/>
      </c>
      <c r="Q107">
        <f>IF(OR(D107="",E107&lt;=0),0,IF(AND(('Charge mensuelle'!$B$4*12+12)&gt;D107,MOD(('Charge mensuelle'!$B$4*12+12)-D107,E107)=0),1,0))</f>
        <v/>
      </c>
      <c r="R107">
        <f>F107*C107</f>
        <v/>
      </c>
      <c r="S107">
        <f>G107*C107</f>
        <v/>
      </c>
      <c r="T107">
        <f>H107*C107</f>
        <v/>
      </c>
      <c r="U107">
        <f>I107*C107</f>
        <v/>
      </c>
      <c r="V107">
        <f>J107*C107</f>
        <v/>
      </c>
      <c r="W107">
        <f>K107*C107</f>
        <v/>
      </c>
      <c r="X107">
        <f>L107*C107</f>
        <v/>
      </c>
      <c r="Y107">
        <f>M107*C107</f>
        <v/>
      </c>
      <c r="Z107">
        <f>N107*C107</f>
        <v/>
      </c>
      <c r="AA107">
        <f>O107*C107</f>
        <v/>
      </c>
      <c r="AB107">
        <f>P107*C107</f>
        <v/>
      </c>
      <c r="AC107">
        <f>Q107*C107</f>
        <v/>
      </c>
      <c r="AD107">
        <f>SUM(R107:AC107)</f>
        <v/>
      </c>
      <c r="AE107">
        <f>SUM(F107:Q107)</f>
        <v/>
      </c>
    </row>
    <row r="108">
      <c r="A108">
        <f>IF('Échéancier'!B108="","",'Échéancier'!B108)</f>
        <v/>
      </c>
      <c r="B108">
        <f>IF('Échéancier'!V108="","",'Échéancier'!V108)</f>
        <v/>
      </c>
      <c r="C108">
        <f>IF('Échéancier'!N108="",0,'Échéancier'!N108)</f>
        <v/>
      </c>
      <c r="D108">
        <f>IF('Échéancier'!Q108="","",YEAR('Échéancier'!O108)*12+MONTH('Échéancier'!O108))</f>
        <v/>
      </c>
      <c r="E108">
        <f>IF('Échéancier'!Q108="","",'Échéancier'!L108)</f>
        <v/>
      </c>
      <c r="F108">
        <f>IF(OR(D108="",E108&lt;=0),0,IF(AND(('Charge mensuelle'!$B$4*12+1)&gt;D108,MOD(('Charge mensuelle'!$B$4*12+1)-D108,E108)=0),1,0))</f>
        <v/>
      </c>
      <c r="G108">
        <f>IF(OR(D108="",E108&lt;=0),0,IF(AND(('Charge mensuelle'!$B$4*12+2)&gt;D108,MOD(('Charge mensuelle'!$B$4*12+2)-D108,E108)=0),1,0))</f>
        <v/>
      </c>
      <c r="H108">
        <f>IF(OR(D108="",E108&lt;=0),0,IF(AND(('Charge mensuelle'!$B$4*12+3)&gt;D108,MOD(('Charge mensuelle'!$B$4*12+3)-D108,E108)=0),1,0))</f>
        <v/>
      </c>
      <c r="I108">
        <f>IF(OR(D108="",E108&lt;=0),0,IF(AND(('Charge mensuelle'!$B$4*12+4)&gt;D108,MOD(('Charge mensuelle'!$B$4*12+4)-D108,E108)=0),1,0))</f>
        <v/>
      </c>
      <c r="J108">
        <f>IF(OR(D108="",E108&lt;=0),0,IF(AND(('Charge mensuelle'!$B$4*12+5)&gt;D108,MOD(('Charge mensuelle'!$B$4*12+5)-D108,E108)=0),1,0))</f>
        <v/>
      </c>
      <c r="K108">
        <f>IF(OR(D108="",E108&lt;=0),0,IF(AND(('Charge mensuelle'!$B$4*12+6)&gt;D108,MOD(('Charge mensuelle'!$B$4*12+6)-D108,E108)=0),1,0))</f>
        <v/>
      </c>
      <c r="L108">
        <f>IF(OR(D108="",E108&lt;=0),0,IF(AND(('Charge mensuelle'!$B$4*12+7)&gt;D108,MOD(('Charge mensuelle'!$B$4*12+7)-D108,E108)=0),1,0))</f>
        <v/>
      </c>
      <c r="M108">
        <f>IF(OR(D108="",E108&lt;=0),0,IF(AND(('Charge mensuelle'!$B$4*12+8)&gt;D108,MOD(('Charge mensuelle'!$B$4*12+8)-D108,E108)=0),1,0))</f>
        <v/>
      </c>
      <c r="N108">
        <f>IF(OR(D108="",E108&lt;=0),0,IF(AND(('Charge mensuelle'!$B$4*12+9)&gt;D108,MOD(('Charge mensuelle'!$B$4*12+9)-D108,E108)=0),1,0))</f>
        <v/>
      </c>
      <c r="O108">
        <f>IF(OR(D108="",E108&lt;=0),0,IF(AND(('Charge mensuelle'!$B$4*12+10)&gt;D108,MOD(('Charge mensuelle'!$B$4*12+10)-D108,E108)=0),1,0))</f>
        <v/>
      </c>
      <c r="P108">
        <f>IF(OR(D108="",E108&lt;=0),0,IF(AND(('Charge mensuelle'!$B$4*12+11)&gt;D108,MOD(('Charge mensuelle'!$B$4*12+11)-D108,E108)=0),1,0))</f>
        <v/>
      </c>
      <c r="Q108">
        <f>IF(OR(D108="",E108&lt;=0),0,IF(AND(('Charge mensuelle'!$B$4*12+12)&gt;D108,MOD(('Charge mensuelle'!$B$4*12+12)-D108,E108)=0),1,0))</f>
        <v/>
      </c>
      <c r="R108">
        <f>F108*C108</f>
        <v/>
      </c>
      <c r="S108">
        <f>G108*C108</f>
        <v/>
      </c>
      <c r="T108">
        <f>H108*C108</f>
        <v/>
      </c>
      <c r="U108">
        <f>I108*C108</f>
        <v/>
      </c>
      <c r="V108">
        <f>J108*C108</f>
        <v/>
      </c>
      <c r="W108">
        <f>K108*C108</f>
        <v/>
      </c>
      <c r="X108">
        <f>L108*C108</f>
        <v/>
      </c>
      <c r="Y108">
        <f>M108*C108</f>
        <v/>
      </c>
      <c r="Z108">
        <f>N108*C108</f>
        <v/>
      </c>
      <c r="AA108">
        <f>O108*C108</f>
        <v/>
      </c>
      <c r="AB108">
        <f>P108*C108</f>
        <v/>
      </c>
      <c r="AC108">
        <f>Q108*C108</f>
        <v/>
      </c>
      <c r="AD108">
        <f>SUM(R108:AC108)</f>
        <v/>
      </c>
      <c r="AE108">
        <f>SUM(F108:Q108)</f>
        <v/>
      </c>
    </row>
    <row r="109">
      <c r="A109">
        <f>IF('Échéancier'!B109="","",'Échéancier'!B109)</f>
        <v/>
      </c>
      <c r="B109">
        <f>IF('Échéancier'!V109="","",'Échéancier'!V109)</f>
        <v/>
      </c>
      <c r="C109">
        <f>IF('Échéancier'!N109="",0,'Échéancier'!N109)</f>
        <v/>
      </c>
      <c r="D109">
        <f>IF('Échéancier'!Q109="","",YEAR('Échéancier'!O109)*12+MONTH('Échéancier'!O109))</f>
        <v/>
      </c>
      <c r="E109">
        <f>IF('Échéancier'!Q109="","",'Échéancier'!L109)</f>
        <v/>
      </c>
      <c r="F109">
        <f>IF(OR(D109="",E109&lt;=0),0,IF(AND(('Charge mensuelle'!$B$4*12+1)&gt;D109,MOD(('Charge mensuelle'!$B$4*12+1)-D109,E109)=0),1,0))</f>
        <v/>
      </c>
      <c r="G109">
        <f>IF(OR(D109="",E109&lt;=0),0,IF(AND(('Charge mensuelle'!$B$4*12+2)&gt;D109,MOD(('Charge mensuelle'!$B$4*12+2)-D109,E109)=0),1,0))</f>
        <v/>
      </c>
      <c r="H109">
        <f>IF(OR(D109="",E109&lt;=0),0,IF(AND(('Charge mensuelle'!$B$4*12+3)&gt;D109,MOD(('Charge mensuelle'!$B$4*12+3)-D109,E109)=0),1,0))</f>
        <v/>
      </c>
      <c r="I109">
        <f>IF(OR(D109="",E109&lt;=0),0,IF(AND(('Charge mensuelle'!$B$4*12+4)&gt;D109,MOD(('Charge mensuelle'!$B$4*12+4)-D109,E109)=0),1,0))</f>
        <v/>
      </c>
      <c r="J109">
        <f>IF(OR(D109="",E109&lt;=0),0,IF(AND(('Charge mensuelle'!$B$4*12+5)&gt;D109,MOD(('Charge mensuelle'!$B$4*12+5)-D109,E109)=0),1,0))</f>
        <v/>
      </c>
      <c r="K109">
        <f>IF(OR(D109="",E109&lt;=0),0,IF(AND(('Charge mensuelle'!$B$4*12+6)&gt;D109,MOD(('Charge mensuelle'!$B$4*12+6)-D109,E109)=0),1,0))</f>
        <v/>
      </c>
      <c r="L109">
        <f>IF(OR(D109="",E109&lt;=0),0,IF(AND(('Charge mensuelle'!$B$4*12+7)&gt;D109,MOD(('Charge mensuelle'!$B$4*12+7)-D109,E109)=0),1,0))</f>
        <v/>
      </c>
      <c r="M109">
        <f>IF(OR(D109="",E109&lt;=0),0,IF(AND(('Charge mensuelle'!$B$4*12+8)&gt;D109,MOD(('Charge mensuelle'!$B$4*12+8)-D109,E109)=0),1,0))</f>
        <v/>
      </c>
      <c r="N109">
        <f>IF(OR(D109="",E109&lt;=0),0,IF(AND(('Charge mensuelle'!$B$4*12+9)&gt;D109,MOD(('Charge mensuelle'!$B$4*12+9)-D109,E109)=0),1,0))</f>
        <v/>
      </c>
      <c r="O109">
        <f>IF(OR(D109="",E109&lt;=0),0,IF(AND(('Charge mensuelle'!$B$4*12+10)&gt;D109,MOD(('Charge mensuelle'!$B$4*12+10)-D109,E109)=0),1,0))</f>
        <v/>
      </c>
      <c r="P109">
        <f>IF(OR(D109="",E109&lt;=0),0,IF(AND(('Charge mensuelle'!$B$4*12+11)&gt;D109,MOD(('Charge mensuelle'!$B$4*12+11)-D109,E109)=0),1,0))</f>
        <v/>
      </c>
      <c r="Q109">
        <f>IF(OR(D109="",E109&lt;=0),0,IF(AND(('Charge mensuelle'!$B$4*12+12)&gt;D109,MOD(('Charge mensuelle'!$B$4*12+12)-D109,E109)=0),1,0))</f>
        <v/>
      </c>
      <c r="R109">
        <f>F109*C109</f>
        <v/>
      </c>
      <c r="S109">
        <f>G109*C109</f>
        <v/>
      </c>
      <c r="T109">
        <f>H109*C109</f>
        <v/>
      </c>
      <c r="U109">
        <f>I109*C109</f>
        <v/>
      </c>
      <c r="V109">
        <f>J109*C109</f>
        <v/>
      </c>
      <c r="W109">
        <f>K109*C109</f>
        <v/>
      </c>
      <c r="X109">
        <f>L109*C109</f>
        <v/>
      </c>
      <c r="Y109">
        <f>M109*C109</f>
        <v/>
      </c>
      <c r="Z109">
        <f>N109*C109</f>
        <v/>
      </c>
      <c r="AA109">
        <f>O109*C109</f>
        <v/>
      </c>
      <c r="AB109">
        <f>P109*C109</f>
        <v/>
      </c>
      <c r="AC109">
        <f>Q109*C109</f>
        <v/>
      </c>
      <c r="AD109">
        <f>SUM(R109:AC109)</f>
        <v/>
      </c>
      <c r="AE109">
        <f>SUM(F109:Q109)</f>
        <v/>
      </c>
    </row>
    <row r="110">
      <c r="A110">
        <f>IF('Échéancier'!B110="","",'Échéancier'!B110)</f>
        <v/>
      </c>
      <c r="B110">
        <f>IF('Échéancier'!V110="","",'Échéancier'!V110)</f>
        <v/>
      </c>
      <c r="C110">
        <f>IF('Échéancier'!N110="",0,'Échéancier'!N110)</f>
        <v/>
      </c>
      <c r="D110">
        <f>IF('Échéancier'!Q110="","",YEAR('Échéancier'!O110)*12+MONTH('Échéancier'!O110))</f>
        <v/>
      </c>
      <c r="E110">
        <f>IF('Échéancier'!Q110="","",'Échéancier'!L110)</f>
        <v/>
      </c>
      <c r="F110">
        <f>IF(OR(D110="",E110&lt;=0),0,IF(AND(('Charge mensuelle'!$B$4*12+1)&gt;D110,MOD(('Charge mensuelle'!$B$4*12+1)-D110,E110)=0),1,0))</f>
        <v/>
      </c>
      <c r="G110">
        <f>IF(OR(D110="",E110&lt;=0),0,IF(AND(('Charge mensuelle'!$B$4*12+2)&gt;D110,MOD(('Charge mensuelle'!$B$4*12+2)-D110,E110)=0),1,0))</f>
        <v/>
      </c>
      <c r="H110">
        <f>IF(OR(D110="",E110&lt;=0),0,IF(AND(('Charge mensuelle'!$B$4*12+3)&gt;D110,MOD(('Charge mensuelle'!$B$4*12+3)-D110,E110)=0),1,0))</f>
        <v/>
      </c>
      <c r="I110">
        <f>IF(OR(D110="",E110&lt;=0),0,IF(AND(('Charge mensuelle'!$B$4*12+4)&gt;D110,MOD(('Charge mensuelle'!$B$4*12+4)-D110,E110)=0),1,0))</f>
        <v/>
      </c>
      <c r="J110">
        <f>IF(OR(D110="",E110&lt;=0),0,IF(AND(('Charge mensuelle'!$B$4*12+5)&gt;D110,MOD(('Charge mensuelle'!$B$4*12+5)-D110,E110)=0),1,0))</f>
        <v/>
      </c>
      <c r="K110">
        <f>IF(OR(D110="",E110&lt;=0),0,IF(AND(('Charge mensuelle'!$B$4*12+6)&gt;D110,MOD(('Charge mensuelle'!$B$4*12+6)-D110,E110)=0),1,0))</f>
        <v/>
      </c>
      <c r="L110">
        <f>IF(OR(D110="",E110&lt;=0),0,IF(AND(('Charge mensuelle'!$B$4*12+7)&gt;D110,MOD(('Charge mensuelle'!$B$4*12+7)-D110,E110)=0),1,0))</f>
        <v/>
      </c>
      <c r="M110">
        <f>IF(OR(D110="",E110&lt;=0),0,IF(AND(('Charge mensuelle'!$B$4*12+8)&gt;D110,MOD(('Charge mensuelle'!$B$4*12+8)-D110,E110)=0),1,0))</f>
        <v/>
      </c>
      <c r="N110">
        <f>IF(OR(D110="",E110&lt;=0),0,IF(AND(('Charge mensuelle'!$B$4*12+9)&gt;D110,MOD(('Charge mensuelle'!$B$4*12+9)-D110,E110)=0),1,0))</f>
        <v/>
      </c>
      <c r="O110">
        <f>IF(OR(D110="",E110&lt;=0),0,IF(AND(('Charge mensuelle'!$B$4*12+10)&gt;D110,MOD(('Charge mensuelle'!$B$4*12+10)-D110,E110)=0),1,0))</f>
        <v/>
      </c>
      <c r="P110">
        <f>IF(OR(D110="",E110&lt;=0),0,IF(AND(('Charge mensuelle'!$B$4*12+11)&gt;D110,MOD(('Charge mensuelle'!$B$4*12+11)-D110,E110)=0),1,0))</f>
        <v/>
      </c>
      <c r="Q110">
        <f>IF(OR(D110="",E110&lt;=0),0,IF(AND(('Charge mensuelle'!$B$4*12+12)&gt;D110,MOD(('Charge mensuelle'!$B$4*12+12)-D110,E110)=0),1,0))</f>
        <v/>
      </c>
      <c r="R110">
        <f>F110*C110</f>
        <v/>
      </c>
      <c r="S110">
        <f>G110*C110</f>
        <v/>
      </c>
      <c r="T110">
        <f>H110*C110</f>
        <v/>
      </c>
      <c r="U110">
        <f>I110*C110</f>
        <v/>
      </c>
      <c r="V110">
        <f>J110*C110</f>
        <v/>
      </c>
      <c r="W110">
        <f>K110*C110</f>
        <v/>
      </c>
      <c r="X110">
        <f>L110*C110</f>
        <v/>
      </c>
      <c r="Y110">
        <f>M110*C110</f>
        <v/>
      </c>
      <c r="Z110">
        <f>N110*C110</f>
        <v/>
      </c>
      <c r="AA110">
        <f>O110*C110</f>
        <v/>
      </c>
      <c r="AB110">
        <f>P110*C110</f>
        <v/>
      </c>
      <c r="AC110">
        <f>Q110*C110</f>
        <v/>
      </c>
      <c r="AD110">
        <f>SUM(R110:AC110)</f>
        <v/>
      </c>
      <c r="AE110">
        <f>SUM(F110:Q110)</f>
        <v/>
      </c>
    </row>
    <row r="111">
      <c r="A111">
        <f>IF('Échéancier'!B111="","",'Échéancier'!B111)</f>
        <v/>
      </c>
      <c r="B111">
        <f>IF('Échéancier'!V111="","",'Échéancier'!V111)</f>
        <v/>
      </c>
      <c r="C111">
        <f>IF('Échéancier'!N111="",0,'Échéancier'!N111)</f>
        <v/>
      </c>
      <c r="D111">
        <f>IF('Échéancier'!Q111="","",YEAR('Échéancier'!O111)*12+MONTH('Échéancier'!O111))</f>
        <v/>
      </c>
      <c r="E111">
        <f>IF('Échéancier'!Q111="","",'Échéancier'!L111)</f>
        <v/>
      </c>
      <c r="F111">
        <f>IF(OR(D111="",E111&lt;=0),0,IF(AND(('Charge mensuelle'!$B$4*12+1)&gt;D111,MOD(('Charge mensuelle'!$B$4*12+1)-D111,E111)=0),1,0))</f>
        <v/>
      </c>
      <c r="G111">
        <f>IF(OR(D111="",E111&lt;=0),0,IF(AND(('Charge mensuelle'!$B$4*12+2)&gt;D111,MOD(('Charge mensuelle'!$B$4*12+2)-D111,E111)=0),1,0))</f>
        <v/>
      </c>
      <c r="H111">
        <f>IF(OR(D111="",E111&lt;=0),0,IF(AND(('Charge mensuelle'!$B$4*12+3)&gt;D111,MOD(('Charge mensuelle'!$B$4*12+3)-D111,E111)=0),1,0))</f>
        <v/>
      </c>
      <c r="I111">
        <f>IF(OR(D111="",E111&lt;=0),0,IF(AND(('Charge mensuelle'!$B$4*12+4)&gt;D111,MOD(('Charge mensuelle'!$B$4*12+4)-D111,E111)=0),1,0))</f>
        <v/>
      </c>
      <c r="J111">
        <f>IF(OR(D111="",E111&lt;=0),0,IF(AND(('Charge mensuelle'!$B$4*12+5)&gt;D111,MOD(('Charge mensuelle'!$B$4*12+5)-D111,E111)=0),1,0))</f>
        <v/>
      </c>
      <c r="K111">
        <f>IF(OR(D111="",E111&lt;=0),0,IF(AND(('Charge mensuelle'!$B$4*12+6)&gt;D111,MOD(('Charge mensuelle'!$B$4*12+6)-D111,E111)=0),1,0))</f>
        <v/>
      </c>
      <c r="L111">
        <f>IF(OR(D111="",E111&lt;=0),0,IF(AND(('Charge mensuelle'!$B$4*12+7)&gt;D111,MOD(('Charge mensuelle'!$B$4*12+7)-D111,E111)=0),1,0))</f>
        <v/>
      </c>
      <c r="M111">
        <f>IF(OR(D111="",E111&lt;=0),0,IF(AND(('Charge mensuelle'!$B$4*12+8)&gt;D111,MOD(('Charge mensuelle'!$B$4*12+8)-D111,E111)=0),1,0))</f>
        <v/>
      </c>
      <c r="N111">
        <f>IF(OR(D111="",E111&lt;=0),0,IF(AND(('Charge mensuelle'!$B$4*12+9)&gt;D111,MOD(('Charge mensuelle'!$B$4*12+9)-D111,E111)=0),1,0))</f>
        <v/>
      </c>
      <c r="O111">
        <f>IF(OR(D111="",E111&lt;=0),0,IF(AND(('Charge mensuelle'!$B$4*12+10)&gt;D111,MOD(('Charge mensuelle'!$B$4*12+10)-D111,E111)=0),1,0))</f>
        <v/>
      </c>
      <c r="P111">
        <f>IF(OR(D111="",E111&lt;=0),0,IF(AND(('Charge mensuelle'!$B$4*12+11)&gt;D111,MOD(('Charge mensuelle'!$B$4*12+11)-D111,E111)=0),1,0))</f>
        <v/>
      </c>
      <c r="Q111">
        <f>IF(OR(D111="",E111&lt;=0),0,IF(AND(('Charge mensuelle'!$B$4*12+12)&gt;D111,MOD(('Charge mensuelle'!$B$4*12+12)-D111,E111)=0),1,0))</f>
        <v/>
      </c>
      <c r="R111">
        <f>F111*C111</f>
        <v/>
      </c>
      <c r="S111">
        <f>G111*C111</f>
        <v/>
      </c>
      <c r="T111">
        <f>H111*C111</f>
        <v/>
      </c>
      <c r="U111">
        <f>I111*C111</f>
        <v/>
      </c>
      <c r="V111">
        <f>J111*C111</f>
        <v/>
      </c>
      <c r="W111">
        <f>K111*C111</f>
        <v/>
      </c>
      <c r="X111">
        <f>L111*C111</f>
        <v/>
      </c>
      <c r="Y111">
        <f>M111*C111</f>
        <v/>
      </c>
      <c r="Z111">
        <f>N111*C111</f>
        <v/>
      </c>
      <c r="AA111">
        <f>O111*C111</f>
        <v/>
      </c>
      <c r="AB111">
        <f>P111*C111</f>
        <v/>
      </c>
      <c r="AC111">
        <f>Q111*C111</f>
        <v/>
      </c>
      <c r="AD111">
        <f>SUM(R111:AC111)</f>
        <v/>
      </c>
      <c r="AE111">
        <f>SUM(F111:Q111)</f>
        <v/>
      </c>
    </row>
    <row r="112">
      <c r="A112">
        <f>IF('Échéancier'!B112="","",'Échéancier'!B112)</f>
        <v/>
      </c>
      <c r="B112">
        <f>IF('Échéancier'!V112="","",'Échéancier'!V112)</f>
        <v/>
      </c>
      <c r="C112">
        <f>IF('Échéancier'!N112="",0,'Échéancier'!N112)</f>
        <v/>
      </c>
      <c r="D112">
        <f>IF('Échéancier'!Q112="","",YEAR('Échéancier'!O112)*12+MONTH('Échéancier'!O112))</f>
        <v/>
      </c>
      <c r="E112">
        <f>IF('Échéancier'!Q112="","",'Échéancier'!L112)</f>
        <v/>
      </c>
      <c r="F112">
        <f>IF(OR(D112="",E112&lt;=0),0,IF(AND(('Charge mensuelle'!$B$4*12+1)&gt;D112,MOD(('Charge mensuelle'!$B$4*12+1)-D112,E112)=0),1,0))</f>
        <v/>
      </c>
      <c r="G112">
        <f>IF(OR(D112="",E112&lt;=0),0,IF(AND(('Charge mensuelle'!$B$4*12+2)&gt;D112,MOD(('Charge mensuelle'!$B$4*12+2)-D112,E112)=0),1,0))</f>
        <v/>
      </c>
      <c r="H112">
        <f>IF(OR(D112="",E112&lt;=0),0,IF(AND(('Charge mensuelle'!$B$4*12+3)&gt;D112,MOD(('Charge mensuelle'!$B$4*12+3)-D112,E112)=0),1,0))</f>
        <v/>
      </c>
      <c r="I112">
        <f>IF(OR(D112="",E112&lt;=0),0,IF(AND(('Charge mensuelle'!$B$4*12+4)&gt;D112,MOD(('Charge mensuelle'!$B$4*12+4)-D112,E112)=0),1,0))</f>
        <v/>
      </c>
      <c r="J112">
        <f>IF(OR(D112="",E112&lt;=0),0,IF(AND(('Charge mensuelle'!$B$4*12+5)&gt;D112,MOD(('Charge mensuelle'!$B$4*12+5)-D112,E112)=0),1,0))</f>
        <v/>
      </c>
      <c r="K112">
        <f>IF(OR(D112="",E112&lt;=0),0,IF(AND(('Charge mensuelle'!$B$4*12+6)&gt;D112,MOD(('Charge mensuelle'!$B$4*12+6)-D112,E112)=0),1,0))</f>
        <v/>
      </c>
      <c r="L112">
        <f>IF(OR(D112="",E112&lt;=0),0,IF(AND(('Charge mensuelle'!$B$4*12+7)&gt;D112,MOD(('Charge mensuelle'!$B$4*12+7)-D112,E112)=0),1,0))</f>
        <v/>
      </c>
      <c r="M112">
        <f>IF(OR(D112="",E112&lt;=0),0,IF(AND(('Charge mensuelle'!$B$4*12+8)&gt;D112,MOD(('Charge mensuelle'!$B$4*12+8)-D112,E112)=0),1,0))</f>
        <v/>
      </c>
      <c r="N112">
        <f>IF(OR(D112="",E112&lt;=0),0,IF(AND(('Charge mensuelle'!$B$4*12+9)&gt;D112,MOD(('Charge mensuelle'!$B$4*12+9)-D112,E112)=0),1,0))</f>
        <v/>
      </c>
      <c r="O112">
        <f>IF(OR(D112="",E112&lt;=0),0,IF(AND(('Charge mensuelle'!$B$4*12+10)&gt;D112,MOD(('Charge mensuelle'!$B$4*12+10)-D112,E112)=0),1,0))</f>
        <v/>
      </c>
      <c r="P112">
        <f>IF(OR(D112="",E112&lt;=0),0,IF(AND(('Charge mensuelle'!$B$4*12+11)&gt;D112,MOD(('Charge mensuelle'!$B$4*12+11)-D112,E112)=0),1,0))</f>
        <v/>
      </c>
      <c r="Q112">
        <f>IF(OR(D112="",E112&lt;=0),0,IF(AND(('Charge mensuelle'!$B$4*12+12)&gt;D112,MOD(('Charge mensuelle'!$B$4*12+12)-D112,E112)=0),1,0))</f>
        <v/>
      </c>
      <c r="R112">
        <f>F112*C112</f>
        <v/>
      </c>
      <c r="S112">
        <f>G112*C112</f>
        <v/>
      </c>
      <c r="T112">
        <f>H112*C112</f>
        <v/>
      </c>
      <c r="U112">
        <f>I112*C112</f>
        <v/>
      </c>
      <c r="V112">
        <f>J112*C112</f>
        <v/>
      </c>
      <c r="W112">
        <f>K112*C112</f>
        <v/>
      </c>
      <c r="X112">
        <f>L112*C112</f>
        <v/>
      </c>
      <c r="Y112">
        <f>M112*C112</f>
        <v/>
      </c>
      <c r="Z112">
        <f>N112*C112</f>
        <v/>
      </c>
      <c r="AA112">
        <f>O112*C112</f>
        <v/>
      </c>
      <c r="AB112">
        <f>P112*C112</f>
        <v/>
      </c>
      <c r="AC112">
        <f>Q112*C112</f>
        <v/>
      </c>
      <c r="AD112">
        <f>SUM(R112:AC112)</f>
        <v/>
      </c>
      <c r="AE112">
        <f>SUM(F112:Q112)</f>
        <v/>
      </c>
    </row>
    <row r="113">
      <c r="A113">
        <f>IF('Échéancier'!B113="","",'Échéancier'!B113)</f>
        <v/>
      </c>
      <c r="B113">
        <f>IF('Échéancier'!V113="","",'Échéancier'!V113)</f>
        <v/>
      </c>
      <c r="C113">
        <f>IF('Échéancier'!N113="",0,'Échéancier'!N113)</f>
        <v/>
      </c>
      <c r="D113">
        <f>IF('Échéancier'!Q113="","",YEAR('Échéancier'!O113)*12+MONTH('Échéancier'!O113))</f>
        <v/>
      </c>
      <c r="E113">
        <f>IF('Échéancier'!Q113="","",'Échéancier'!L113)</f>
        <v/>
      </c>
      <c r="F113">
        <f>IF(OR(D113="",E113&lt;=0),0,IF(AND(('Charge mensuelle'!$B$4*12+1)&gt;D113,MOD(('Charge mensuelle'!$B$4*12+1)-D113,E113)=0),1,0))</f>
        <v/>
      </c>
      <c r="G113">
        <f>IF(OR(D113="",E113&lt;=0),0,IF(AND(('Charge mensuelle'!$B$4*12+2)&gt;D113,MOD(('Charge mensuelle'!$B$4*12+2)-D113,E113)=0),1,0))</f>
        <v/>
      </c>
      <c r="H113">
        <f>IF(OR(D113="",E113&lt;=0),0,IF(AND(('Charge mensuelle'!$B$4*12+3)&gt;D113,MOD(('Charge mensuelle'!$B$4*12+3)-D113,E113)=0),1,0))</f>
        <v/>
      </c>
      <c r="I113">
        <f>IF(OR(D113="",E113&lt;=0),0,IF(AND(('Charge mensuelle'!$B$4*12+4)&gt;D113,MOD(('Charge mensuelle'!$B$4*12+4)-D113,E113)=0),1,0))</f>
        <v/>
      </c>
      <c r="J113">
        <f>IF(OR(D113="",E113&lt;=0),0,IF(AND(('Charge mensuelle'!$B$4*12+5)&gt;D113,MOD(('Charge mensuelle'!$B$4*12+5)-D113,E113)=0),1,0))</f>
        <v/>
      </c>
      <c r="K113">
        <f>IF(OR(D113="",E113&lt;=0),0,IF(AND(('Charge mensuelle'!$B$4*12+6)&gt;D113,MOD(('Charge mensuelle'!$B$4*12+6)-D113,E113)=0),1,0))</f>
        <v/>
      </c>
      <c r="L113">
        <f>IF(OR(D113="",E113&lt;=0),0,IF(AND(('Charge mensuelle'!$B$4*12+7)&gt;D113,MOD(('Charge mensuelle'!$B$4*12+7)-D113,E113)=0),1,0))</f>
        <v/>
      </c>
      <c r="M113">
        <f>IF(OR(D113="",E113&lt;=0),0,IF(AND(('Charge mensuelle'!$B$4*12+8)&gt;D113,MOD(('Charge mensuelle'!$B$4*12+8)-D113,E113)=0),1,0))</f>
        <v/>
      </c>
      <c r="N113">
        <f>IF(OR(D113="",E113&lt;=0),0,IF(AND(('Charge mensuelle'!$B$4*12+9)&gt;D113,MOD(('Charge mensuelle'!$B$4*12+9)-D113,E113)=0),1,0))</f>
        <v/>
      </c>
      <c r="O113">
        <f>IF(OR(D113="",E113&lt;=0),0,IF(AND(('Charge mensuelle'!$B$4*12+10)&gt;D113,MOD(('Charge mensuelle'!$B$4*12+10)-D113,E113)=0),1,0))</f>
        <v/>
      </c>
      <c r="P113">
        <f>IF(OR(D113="",E113&lt;=0),0,IF(AND(('Charge mensuelle'!$B$4*12+11)&gt;D113,MOD(('Charge mensuelle'!$B$4*12+11)-D113,E113)=0),1,0))</f>
        <v/>
      </c>
      <c r="Q113">
        <f>IF(OR(D113="",E113&lt;=0),0,IF(AND(('Charge mensuelle'!$B$4*12+12)&gt;D113,MOD(('Charge mensuelle'!$B$4*12+12)-D113,E113)=0),1,0))</f>
        <v/>
      </c>
      <c r="R113">
        <f>F113*C113</f>
        <v/>
      </c>
      <c r="S113">
        <f>G113*C113</f>
        <v/>
      </c>
      <c r="T113">
        <f>H113*C113</f>
        <v/>
      </c>
      <c r="U113">
        <f>I113*C113</f>
        <v/>
      </c>
      <c r="V113">
        <f>J113*C113</f>
        <v/>
      </c>
      <c r="W113">
        <f>K113*C113</f>
        <v/>
      </c>
      <c r="X113">
        <f>L113*C113</f>
        <v/>
      </c>
      <c r="Y113">
        <f>M113*C113</f>
        <v/>
      </c>
      <c r="Z113">
        <f>N113*C113</f>
        <v/>
      </c>
      <c r="AA113">
        <f>O113*C113</f>
        <v/>
      </c>
      <c r="AB113">
        <f>P113*C113</f>
        <v/>
      </c>
      <c r="AC113">
        <f>Q113*C113</f>
        <v/>
      </c>
      <c r="AD113">
        <f>SUM(R113:AC113)</f>
        <v/>
      </c>
      <c r="AE113">
        <f>SUM(F113:Q113)</f>
        <v/>
      </c>
    </row>
    <row r="114">
      <c r="A114">
        <f>IF('Échéancier'!B114="","",'Échéancier'!B114)</f>
        <v/>
      </c>
      <c r="B114">
        <f>IF('Échéancier'!V114="","",'Échéancier'!V114)</f>
        <v/>
      </c>
      <c r="C114">
        <f>IF('Échéancier'!N114="",0,'Échéancier'!N114)</f>
        <v/>
      </c>
      <c r="D114">
        <f>IF('Échéancier'!Q114="","",YEAR('Échéancier'!O114)*12+MONTH('Échéancier'!O114))</f>
        <v/>
      </c>
      <c r="E114">
        <f>IF('Échéancier'!Q114="","",'Échéancier'!L114)</f>
        <v/>
      </c>
      <c r="F114">
        <f>IF(OR(D114="",E114&lt;=0),0,IF(AND(('Charge mensuelle'!$B$4*12+1)&gt;D114,MOD(('Charge mensuelle'!$B$4*12+1)-D114,E114)=0),1,0))</f>
        <v/>
      </c>
      <c r="G114">
        <f>IF(OR(D114="",E114&lt;=0),0,IF(AND(('Charge mensuelle'!$B$4*12+2)&gt;D114,MOD(('Charge mensuelle'!$B$4*12+2)-D114,E114)=0),1,0))</f>
        <v/>
      </c>
      <c r="H114">
        <f>IF(OR(D114="",E114&lt;=0),0,IF(AND(('Charge mensuelle'!$B$4*12+3)&gt;D114,MOD(('Charge mensuelle'!$B$4*12+3)-D114,E114)=0),1,0))</f>
        <v/>
      </c>
      <c r="I114">
        <f>IF(OR(D114="",E114&lt;=0),0,IF(AND(('Charge mensuelle'!$B$4*12+4)&gt;D114,MOD(('Charge mensuelle'!$B$4*12+4)-D114,E114)=0),1,0))</f>
        <v/>
      </c>
      <c r="J114">
        <f>IF(OR(D114="",E114&lt;=0),0,IF(AND(('Charge mensuelle'!$B$4*12+5)&gt;D114,MOD(('Charge mensuelle'!$B$4*12+5)-D114,E114)=0),1,0))</f>
        <v/>
      </c>
      <c r="K114">
        <f>IF(OR(D114="",E114&lt;=0),0,IF(AND(('Charge mensuelle'!$B$4*12+6)&gt;D114,MOD(('Charge mensuelle'!$B$4*12+6)-D114,E114)=0),1,0))</f>
        <v/>
      </c>
      <c r="L114">
        <f>IF(OR(D114="",E114&lt;=0),0,IF(AND(('Charge mensuelle'!$B$4*12+7)&gt;D114,MOD(('Charge mensuelle'!$B$4*12+7)-D114,E114)=0),1,0))</f>
        <v/>
      </c>
      <c r="M114">
        <f>IF(OR(D114="",E114&lt;=0),0,IF(AND(('Charge mensuelle'!$B$4*12+8)&gt;D114,MOD(('Charge mensuelle'!$B$4*12+8)-D114,E114)=0),1,0))</f>
        <v/>
      </c>
      <c r="N114">
        <f>IF(OR(D114="",E114&lt;=0),0,IF(AND(('Charge mensuelle'!$B$4*12+9)&gt;D114,MOD(('Charge mensuelle'!$B$4*12+9)-D114,E114)=0),1,0))</f>
        <v/>
      </c>
      <c r="O114">
        <f>IF(OR(D114="",E114&lt;=0),0,IF(AND(('Charge mensuelle'!$B$4*12+10)&gt;D114,MOD(('Charge mensuelle'!$B$4*12+10)-D114,E114)=0),1,0))</f>
        <v/>
      </c>
      <c r="P114">
        <f>IF(OR(D114="",E114&lt;=0),0,IF(AND(('Charge mensuelle'!$B$4*12+11)&gt;D114,MOD(('Charge mensuelle'!$B$4*12+11)-D114,E114)=0),1,0))</f>
        <v/>
      </c>
      <c r="Q114">
        <f>IF(OR(D114="",E114&lt;=0),0,IF(AND(('Charge mensuelle'!$B$4*12+12)&gt;D114,MOD(('Charge mensuelle'!$B$4*12+12)-D114,E114)=0),1,0))</f>
        <v/>
      </c>
      <c r="R114">
        <f>F114*C114</f>
        <v/>
      </c>
      <c r="S114">
        <f>G114*C114</f>
        <v/>
      </c>
      <c r="T114">
        <f>H114*C114</f>
        <v/>
      </c>
      <c r="U114">
        <f>I114*C114</f>
        <v/>
      </c>
      <c r="V114">
        <f>J114*C114</f>
        <v/>
      </c>
      <c r="W114">
        <f>K114*C114</f>
        <v/>
      </c>
      <c r="X114">
        <f>L114*C114</f>
        <v/>
      </c>
      <c r="Y114">
        <f>M114*C114</f>
        <v/>
      </c>
      <c r="Z114">
        <f>N114*C114</f>
        <v/>
      </c>
      <c r="AA114">
        <f>O114*C114</f>
        <v/>
      </c>
      <c r="AB114">
        <f>P114*C114</f>
        <v/>
      </c>
      <c r="AC114">
        <f>Q114*C114</f>
        <v/>
      </c>
      <c r="AD114">
        <f>SUM(R114:AC114)</f>
        <v/>
      </c>
      <c r="AE114">
        <f>SUM(F114:Q114)</f>
        <v/>
      </c>
    </row>
    <row r="115">
      <c r="A115">
        <f>IF('Échéancier'!B115="","",'Échéancier'!B115)</f>
        <v/>
      </c>
      <c r="B115">
        <f>IF('Échéancier'!V115="","",'Échéancier'!V115)</f>
        <v/>
      </c>
      <c r="C115">
        <f>IF('Échéancier'!N115="",0,'Échéancier'!N115)</f>
        <v/>
      </c>
      <c r="D115">
        <f>IF('Échéancier'!Q115="","",YEAR('Échéancier'!O115)*12+MONTH('Échéancier'!O115))</f>
        <v/>
      </c>
      <c r="E115">
        <f>IF('Échéancier'!Q115="","",'Échéancier'!L115)</f>
        <v/>
      </c>
      <c r="F115">
        <f>IF(OR(D115="",E115&lt;=0),0,IF(AND(('Charge mensuelle'!$B$4*12+1)&gt;D115,MOD(('Charge mensuelle'!$B$4*12+1)-D115,E115)=0),1,0))</f>
        <v/>
      </c>
      <c r="G115">
        <f>IF(OR(D115="",E115&lt;=0),0,IF(AND(('Charge mensuelle'!$B$4*12+2)&gt;D115,MOD(('Charge mensuelle'!$B$4*12+2)-D115,E115)=0),1,0))</f>
        <v/>
      </c>
      <c r="H115">
        <f>IF(OR(D115="",E115&lt;=0),0,IF(AND(('Charge mensuelle'!$B$4*12+3)&gt;D115,MOD(('Charge mensuelle'!$B$4*12+3)-D115,E115)=0),1,0))</f>
        <v/>
      </c>
      <c r="I115">
        <f>IF(OR(D115="",E115&lt;=0),0,IF(AND(('Charge mensuelle'!$B$4*12+4)&gt;D115,MOD(('Charge mensuelle'!$B$4*12+4)-D115,E115)=0),1,0))</f>
        <v/>
      </c>
      <c r="J115">
        <f>IF(OR(D115="",E115&lt;=0),0,IF(AND(('Charge mensuelle'!$B$4*12+5)&gt;D115,MOD(('Charge mensuelle'!$B$4*12+5)-D115,E115)=0),1,0))</f>
        <v/>
      </c>
      <c r="K115">
        <f>IF(OR(D115="",E115&lt;=0),0,IF(AND(('Charge mensuelle'!$B$4*12+6)&gt;D115,MOD(('Charge mensuelle'!$B$4*12+6)-D115,E115)=0),1,0))</f>
        <v/>
      </c>
      <c r="L115">
        <f>IF(OR(D115="",E115&lt;=0),0,IF(AND(('Charge mensuelle'!$B$4*12+7)&gt;D115,MOD(('Charge mensuelle'!$B$4*12+7)-D115,E115)=0),1,0))</f>
        <v/>
      </c>
      <c r="M115">
        <f>IF(OR(D115="",E115&lt;=0),0,IF(AND(('Charge mensuelle'!$B$4*12+8)&gt;D115,MOD(('Charge mensuelle'!$B$4*12+8)-D115,E115)=0),1,0))</f>
        <v/>
      </c>
      <c r="N115">
        <f>IF(OR(D115="",E115&lt;=0),0,IF(AND(('Charge mensuelle'!$B$4*12+9)&gt;D115,MOD(('Charge mensuelle'!$B$4*12+9)-D115,E115)=0),1,0))</f>
        <v/>
      </c>
      <c r="O115">
        <f>IF(OR(D115="",E115&lt;=0),0,IF(AND(('Charge mensuelle'!$B$4*12+10)&gt;D115,MOD(('Charge mensuelle'!$B$4*12+10)-D115,E115)=0),1,0))</f>
        <v/>
      </c>
      <c r="P115">
        <f>IF(OR(D115="",E115&lt;=0),0,IF(AND(('Charge mensuelle'!$B$4*12+11)&gt;D115,MOD(('Charge mensuelle'!$B$4*12+11)-D115,E115)=0),1,0))</f>
        <v/>
      </c>
      <c r="Q115">
        <f>IF(OR(D115="",E115&lt;=0),0,IF(AND(('Charge mensuelle'!$B$4*12+12)&gt;D115,MOD(('Charge mensuelle'!$B$4*12+12)-D115,E115)=0),1,0))</f>
        <v/>
      </c>
      <c r="R115">
        <f>F115*C115</f>
        <v/>
      </c>
      <c r="S115">
        <f>G115*C115</f>
        <v/>
      </c>
      <c r="T115">
        <f>H115*C115</f>
        <v/>
      </c>
      <c r="U115">
        <f>I115*C115</f>
        <v/>
      </c>
      <c r="V115">
        <f>J115*C115</f>
        <v/>
      </c>
      <c r="W115">
        <f>K115*C115</f>
        <v/>
      </c>
      <c r="X115">
        <f>L115*C115</f>
        <v/>
      </c>
      <c r="Y115">
        <f>M115*C115</f>
        <v/>
      </c>
      <c r="Z115">
        <f>N115*C115</f>
        <v/>
      </c>
      <c r="AA115">
        <f>O115*C115</f>
        <v/>
      </c>
      <c r="AB115">
        <f>P115*C115</f>
        <v/>
      </c>
      <c r="AC115">
        <f>Q115*C115</f>
        <v/>
      </c>
      <c r="AD115">
        <f>SUM(R115:AC115)</f>
        <v/>
      </c>
      <c r="AE115">
        <f>SUM(F115:Q115)</f>
        <v/>
      </c>
    </row>
    <row r="116">
      <c r="A116">
        <f>IF('Échéancier'!B116="","",'Échéancier'!B116)</f>
        <v/>
      </c>
      <c r="B116">
        <f>IF('Échéancier'!V116="","",'Échéancier'!V116)</f>
        <v/>
      </c>
      <c r="C116">
        <f>IF('Échéancier'!N116="",0,'Échéancier'!N116)</f>
        <v/>
      </c>
      <c r="D116">
        <f>IF('Échéancier'!Q116="","",YEAR('Échéancier'!O116)*12+MONTH('Échéancier'!O116))</f>
        <v/>
      </c>
      <c r="E116">
        <f>IF('Échéancier'!Q116="","",'Échéancier'!L116)</f>
        <v/>
      </c>
      <c r="F116">
        <f>IF(OR(D116="",E116&lt;=0),0,IF(AND(('Charge mensuelle'!$B$4*12+1)&gt;D116,MOD(('Charge mensuelle'!$B$4*12+1)-D116,E116)=0),1,0))</f>
        <v/>
      </c>
      <c r="G116">
        <f>IF(OR(D116="",E116&lt;=0),0,IF(AND(('Charge mensuelle'!$B$4*12+2)&gt;D116,MOD(('Charge mensuelle'!$B$4*12+2)-D116,E116)=0),1,0))</f>
        <v/>
      </c>
      <c r="H116">
        <f>IF(OR(D116="",E116&lt;=0),0,IF(AND(('Charge mensuelle'!$B$4*12+3)&gt;D116,MOD(('Charge mensuelle'!$B$4*12+3)-D116,E116)=0),1,0))</f>
        <v/>
      </c>
      <c r="I116">
        <f>IF(OR(D116="",E116&lt;=0),0,IF(AND(('Charge mensuelle'!$B$4*12+4)&gt;D116,MOD(('Charge mensuelle'!$B$4*12+4)-D116,E116)=0),1,0))</f>
        <v/>
      </c>
      <c r="J116">
        <f>IF(OR(D116="",E116&lt;=0),0,IF(AND(('Charge mensuelle'!$B$4*12+5)&gt;D116,MOD(('Charge mensuelle'!$B$4*12+5)-D116,E116)=0),1,0))</f>
        <v/>
      </c>
      <c r="K116">
        <f>IF(OR(D116="",E116&lt;=0),0,IF(AND(('Charge mensuelle'!$B$4*12+6)&gt;D116,MOD(('Charge mensuelle'!$B$4*12+6)-D116,E116)=0),1,0))</f>
        <v/>
      </c>
      <c r="L116">
        <f>IF(OR(D116="",E116&lt;=0),0,IF(AND(('Charge mensuelle'!$B$4*12+7)&gt;D116,MOD(('Charge mensuelle'!$B$4*12+7)-D116,E116)=0),1,0))</f>
        <v/>
      </c>
      <c r="M116">
        <f>IF(OR(D116="",E116&lt;=0),0,IF(AND(('Charge mensuelle'!$B$4*12+8)&gt;D116,MOD(('Charge mensuelle'!$B$4*12+8)-D116,E116)=0),1,0))</f>
        <v/>
      </c>
      <c r="N116">
        <f>IF(OR(D116="",E116&lt;=0),0,IF(AND(('Charge mensuelle'!$B$4*12+9)&gt;D116,MOD(('Charge mensuelle'!$B$4*12+9)-D116,E116)=0),1,0))</f>
        <v/>
      </c>
      <c r="O116">
        <f>IF(OR(D116="",E116&lt;=0),0,IF(AND(('Charge mensuelle'!$B$4*12+10)&gt;D116,MOD(('Charge mensuelle'!$B$4*12+10)-D116,E116)=0),1,0))</f>
        <v/>
      </c>
      <c r="P116">
        <f>IF(OR(D116="",E116&lt;=0),0,IF(AND(('Charge mensuelle'!$B$4*12+11)&gt;D116,MOD(('Charge mensuelle'!$B$4*12+11)-D116,E116)=0),1,0))</f>
        <v/>
      </c>
      <c r="Q116">
        <f>IF(OR(D116="",E116&lt;=0),0,IF(AND(('Charge mensuelle'!$B$4*12+12)&gt;D116,MOD(('Charge mensuelle'!$B$4*12+12)-D116,E116)=0),1,0))</f>
        <v/>
      </c>
      <c r="R116">
        <f>F116*C116</f>
        <v/>
      </c>
      <c r="S116">
        <f>G116*C116</f>
        <v/>
      </c>
      <c r="T116">
        <f>H116*C116</f>
        <v/>
      </c>
      <c r="U116">
        <f>I116*C116</f>
        <v/>
      </c>
      <c r="V116">
        <f>J116*C116</f>
        <v/>
      </c>
      <c r="W116">
        <f>K116*C116</f>
        <v/>
      </c>
      <c r="X116">
        <f>L116*C116</f>
        <v/>
      </c>
      <c r="Y116">
        <f>M116*C116</f>
        <v/>
      </c>
      <c r="Z116">
        <f>N116*C116</f>
        <v/>
      </c>
      <c r="AA116">
        <f>O116*C116</f>
        <v/>
      </c>
      <c r="AB116">
        <f>P116*C116</f>
        <v/>
      </c>
      <c r="AC116">
        <f>Q116*C116</f>
        <v/>
      </c>
      <c r="AD116">
        <f>SUM(R116:AC116)</f>
        <v/>
      </c>
      <c r="AE116">
        <f>SUM(F116:Q116)</f>
        <v/>
      </c>
    </row>
    <row r="117">
      <c r="A117">
        <f>IF('Échéancier'!B117="","",'Échéancier'!B117)</f>
        <v/>
      </c>
      <c r="B117">
        <f>IF('Échéancier'!V117="","",'Échéancier'!V117)</f>
        <v/>
      </c>
      <c r="C117">
        <f>IF('Échéancier'!N117="",0,'Échéancier'!N117)</f>
        <v/>
      </c>
      <c r="D117">
        <f>IF('Échéancier'!Q117="","",YEAR('Échéancier'!O117)*12+MONTH('Échéancier'!O117))</f>
        <v/>
      </c>
      <c r="E117">
        <f>IF('Échéancier'!Q117="","",'Échéancier'!L117)</f>
        <v/>
      </c>
      <c r="F117">
        <f>IF(OR(D117="",E117&lt;=0),0,IF(AND(('Charge mensuelle'!$B$4*12+1)&gt;D117,MOD(('Charge mensuelle'!$B$4*12+1)-D117,E117)=0),1,0))</f>
        <v/>
      </c>
      <c r="G117">
        <f>IF(OR(D117="",E117&lt;=0),0,IF(AND(('Charge mensuelle'!$B$4*12+2)&gt;D117,MOD(('Charge mensuelle'!$B$4*12+2)-D117,E117)=0),1,0))</f>
        <v/>
      </c>
      <c r="H117">
        <f>IF(OR(D117="",E117&lt;=0),0,IF(AND(('Charge mensuelle'!$B$4*12+3)&gt;D117,MOD(('Charge mensuelle'!$B$4*12+3)-D117,E117)=0),1,0))</f>
        <v/>
      </c>
      <c r="I117">
        <f>IF(OR(D117="",E117&lt;=0),0,IF(AND(('Charge mensuelle'!$B$4*12+4)&gt;D117,MOD(('Charge mensuelle'!$B$4*12+4)-D117,E117)=0),1,0))</f>
        <v/>
      </c>
      <c r="J117">
        <f>IF(OR(D117="",E117&lt;=0),0,IF(AND(('Charge mensuelle'!$B$4*12+5)&gt;D117,MOD(('Charge mensuelle'!$B$4*12+5)-D117,E117)=0),1,0))</f>
        <v/>
      </c>
      <c r="K117">
        <f>IF(OR(D117="",E117&lt;=0),0,IF(AND(('Charge mensuelle'!$B$4*12+6)&gt;D117,MOD(('Charge mensuelle'!$B$4*12+6)-D117,E117)=0),1,0))</f>
        <v/>
      </c>
      <c r="L117">
        <f>IF(OR(D117="",E117&lt;=0),0,IF(AND(('Charge mensuelle'!$B$4*12+7)&gt;D117,MOD(('Charge mensuelle'!$B$4*12+7)-D117,E117)=0),1,0))</f>
        <v/>
      </c>
      <c r="M117">
        <f>IF(OR(D117="",E117&lt;=0),0,IF(AND(('Charge mensuelle'!$B$4*12+8)&gt;D117,MOD(('Charge mensuelle'!$B$4*12+8)-D117,E117)=0),1,0))</f>
        <v/>
      </c>
      <c r="N117">
        <f>IF(OR(D117="",E117&lt;=0),0,IF(AND(('Charge mensuelle'!$B$4*12+9)&gt;D117,MOD(('Charge mensuelle'!$B$4*12+9)-D117,E117)=0),1,0))</f>
        <v/>
      </c>
      <c r="O117">
        <f>IF(OR(D117="",E117&lt;=0),0,IF(AND(('Charge mensuelle'!$B$4*12+10)&gt;D117,MOD(('Charge mensuelle'!$B$4*12+10)-D117,E117)=0),1,0))</f>
        <v/>
      </c>
      <c r="P117">
        <f>IF(OR(D117="",E117&lt;=0),0,IF(AND(('Charge mensuelle'!$B$4*12+11)&gt;D117,MOD(('Charge mensuelle'!$B$4*12+11)-D117,E117)=0),1,0))</f>
        <v/>
      </c>
      <c r="Q117">
        <f>IF(OR(D117="",E117&lt;=0),0,IF(AND(('Charge mensuelle'!$B$4*12+12)&gt;D117,MOD(('Charge mensuelle'!$B$4*12+12)-D117,E117)=0),1,0))</f>
        <v/>
      </c>
      <c r="R117">
        <f>F117*C117</f>
        <v/>
      </c>
      <c r="S117">
        <f>G117*C117</f>
        <v/>
      </c>
      <c r="T117">
        <f>H117*C117</f>
        <v/>
      </c>
      <c r="U117">
        <f>I117*C117</f>
        <v/>
      </c>
      <c r="V117">
        <f>J117*C117</f>
        <v/>
      </c>
      <c r="W117">
        <f>K117*C117</f>
        <v/>
      </c>
      <c r="X117">
        <f>L117*C117</f>
        <v/>
      </c>
      <c r="Y117">
        <f>M117*C117</f>
        <v/>
      </c>
      <c r="Z117">
        <f>N117*C117</f>
        <v/>
      </c>
      <c r="AA117">
        <f>O117*C117</f>
        <v/>
      </c>
      <c r="AB117">
        <f>P117*C117</f>
        <v/>
      </c>
      <c r="AC117">
        <f>Q117*C117</f>
        <v/>
      </c>
      <c r="AD117">
        <f>SUM(R117:AC117)</f>
        <v/>
      </c>
      <c r="AE117">
        <f>SUM(F117:Q117)</f>
        <v/>
      </c>
    </row>
    <row r="118">
      <c r="A118">
        <f>IF('Échéancier'!B118="","",'Échéancier'!B118)</f>
        <v/>
      </c>
      <c r="B118">
        <f>IF('Échéancier'!V118="","",'Échéancier'!V118)</f>
        <v/>
      </c>
      <c r="C118">
        <f>IF('Échéancier'!N118="",0,'Échéancier'!N118)</f>
        <v/>
      </c>
      <c r="D118">
        <f>IF('Échéancier'!Q118="","",YEAR('Échéancier'!O118)*12+MONTH('Échéancier'!O118))</f>
        <v/>
      </c>
      <c r="E118">
        <f>IF('Échéancier'!Q118="","",'Échéancier'!L118)</f>
        <v/>
      </c>
      <c r="F118">
        <f>IF(OR(D118="",E118&lt;=0),0,IF(AND(('Charge mensuelle'!$B$4*12+1)&gt;D118,MOD(('Charge mensuelle'!$B$4*12+1)-D118,E118)=0),1,0))</f>
        <v/>
      </c>
      <c r="G118">
        <f>IF(OR(D118="",E118&lt;=0),0,IF(AND(('Charge mensuelle'!$B$4*12+2)&gt;D118,MOD(('Charge mensuelle'!$B$4*12+2)-D118,E118)=0),1,0))</f>
        <v/>
      </c>
      <c r="H118">
        <f>IF(OR(D118="",E118&lt;=0),0,IF(AND(('Charge mensuelle'!$B$4*12+3)&gt;D118,MOD(('Charge mensuelle'!$B$4*12+3)-D118,E118)=0),1,0))</f>
        <v/>
      </c>
      <c r="I118">
        <f>IF(OR(D118="",E118&lt;=0),0,IF(AND(('Charge mensuelle'!$B$4*12+4)&gt;D118,MOD(('Charge mensuelle'!$B$4*12+4)-D118,E118)=0),1,0))</f>
        <v/>
      </c>
      <c r="J118">
        <f>IF(OR(D118="",E118&lt;=0),0,IF(AND(('Charge mensuelle'!$B$4*12+5)&gt;D118,MOD(('Charge mensuelle'!$B$4*12+5)-D118,E118)=0),1,0))</f>
        <v/>
      </c>
      <c r="K118">
        <f>IF(OR(D118="",E118&lt;=0),0,IF(AND(('Charge mensuelle'!$B$4*12+6)&gt;D118,MOD(('Charge mensuelle'!$B$4*12+6)-D118,E118)=0),1,0))</f>
        <v/>
      </c>
      <c r="L118">
        <f>IF(OR(D118="",E118&lt;=0),0,IF(AND(('Charge mensuelle'!$B$4*12+7)&gt;D118,MOD(('Charge mensuelle'!$B$4*12+7)-D118,E118)=0),1,0))</f>
        <v/>
      </c>
      <c r="M118">
        <f>IF(OR(D118="",E118&lt;=0),0,IF(AND(('Charge mensuelle'!$B$4*12+8)&gt;D118,MOD(('Charge mensuelle'!$B$4*12+8)-D118,E118)=0),1,0))</f>
        <v/>
      </c>
      <c r="N118">
        <f>IF(OR(D118="",E118&lt;=0),0,IF(AND(('Charge mensuelle'!$B$4*12+9)&gt;D118,MOD(('Charge mensuelle'!$B$4*12+9)-D118,E118)=0),1,0))</f>
        <v/>
      </c>
      <c r="O118">
        <f>IF(OR(D118="",E118&lt;=0),0,IF(AND(('Charge mensuelle'!$B$4*12+10)&gt;D118,MOD(('Charge mensuelle'!$B$4*12+10)-D118,E118)=0),1,0))</f>
        <v/>
      </c>
      <c r="P118">
        <f>IF(OR(D118="",E118&lt;=0),0,IF(AND(('Charge mensuelle'!$B$4*12+11)&gt;D118,MOD(('Charge mensuelle'!$B$4*12+11)-D118,E118)=0),1,0))</f>
        <v/>
      </c>
      <c r="Q118">
        <f>IF(OR(D118="",E118&lt;=0),0,IF(AND(('Charge mensuelle'!$B$4*12+12)&gt;D118,MOD(('Charge mensuelle'!$B$4*12+12)-D118,E118)=0),1,0))</f>
        <v/>
      </c>
      <c r="R118">
        <f>F118*C118</f>
        <v/>
      </c>
      <c r="S118">
        <f>G118*C118</f>
        <v/>
      </c>
      <c r="T118">
        <f>H118*C118</f>
        <v/>
      </c>
      <c r="U118">
        <f>I118*C118</f>
        <v/>
      </c>
      <c r="V118">
        <f>J118*C118</f>
        <v/>
      </c>
      <c r="W118">
        <f>K118*C118</f>
        <v/>
      </c>
      <c r="X118">
        <f>L118*C118</f>
        <v/>
      </c>
      <c r="Y118">
        <f>M118*C118</f>
        <v/>
      </c>
      <c r="Z118">
        <f>N118*C118</f>
        <v/>
      </c>
      <c r="AA118">
        <f>O118*C118</f>
        <v/>
      </c>
      <c r="AB118">
        <f>P118*C118</f>
        <v/>
      </c>
      <c r="AC118">
        <f>Q118*C118</f>
        <v/>
      </c>
      <c r="AD118">
        <f>SUM(R118:AC118)</f>
        <v/>
      </c>
      <c r="AE118">
        <f>SUM(F118:Q118)</f>
        <v/>
      </c>
    </row>
    <row r="119">
      <c r="A119">
        <f>IF('Échéancier'!B119="","",'Échéancier'!B119)</f>
        <v/>
      </c>
      <c r="B119">
        <f>IF('Échéancier'!V119="","",'Échéancier'!V119)</f>
        <v/>
      </c>
      <c r="C119">
        <f>IF('Échéancier'!N119="",0,'Échéancier'!N119)</f>
        <v/>
      </c>
      <c r="D119">
        <f>IF('Échéancier'!Q119="","",YEAR('Échéancier'!O119)*12+MONTH('Échéancier'!O119))</f>
        <v/>
      </c>
      <c r="E119">
        <f>IF('Échéancier'!Q119="","",'Échéancier'!L119)</f>
        <v/>
      </c>
      <c r="F119">
        <f>IF(OR(D119="",E119&lt;=0),0,IF(AND(('Charge mensuelle'!$B$4*12+1)&gt;D119,MOD(('Charge mensuelle'!$B$4*12+1)-D119,E119)=0),1,0))</f>
        <v/>
      </c>
      <c r="G119">
        <f>IF(OR(D119="",E119&lt;=0),0,IF(AND(('Charge mensuelle'!$B$4*12+2)&gt;D119,MOD(('Charge mensuelle'!$B$4*12+2)-D119,E119)=0),1,0))</f>
        <v/>
      </c>
      <c r="H119">
        <f>IF(OR(D119="",E119&lt;=0),0,IF(AND(('Charge mensuelle'!$B$4*12+3)&gt;D119,MOD(('Charge mensuelle'!$B$4*12+3)-D119,E119)=0),1,0))</f>
        <v/>
      </c>
      <c r="I119">
        <f>IF(OR(D119="",E119&lt;=0),0,IF(AND(('Charge mensuelle'!$B$4*12+4)&gt;D119,MOD(('Charge mensuelle'!$B$4*12+4)-D119,E119)=0),1,0))</f>
        <v/>
      </c>
      <c r="J119">
        <f>IF(OR(D119="",E119&lt;=0),0,IF(AND(('Charge mensuelle'!$B$4*12+5)&gt;D119,MOD(('Charge mensuelle'!$B$4*12+5)-D119,E119)=0),1,0))</f>
        <v/>
      </c>
      <c r="K119">
        <f>IF(OR(D119="",E119&lt;=0),0,IF(AND(('Charge mensuelle'!$B$4*12+6)&gt;D119,MOD(('Charge mensuelle'!$B$4*12+6)-D119,E119)=0),1,0))</f>
        <v/>
      </c>
      <c r="L119">
        <f>IF(OR(D119="",E119&lt;=0),0,IF(AND(('Charge mensuelle'!$B$4*12+7)&gt;D119,MOD(('Charge mensuelle'!$B$4*12+7)-D119,E119)=0),1,0))</f>
        <v/>
      </c>
      <c r="M119">
        <f>IF(OR(D119="",E119&lt;=0),0,IF(AND(('Charge mensuelle'!$B$4*12+8)&gt;D119,MOD(('Charge mensuelle'!$B$4*12+8)-D119,E119)=0),1,0))</f>
        <v/>
      </c>
      <c r="N119">
        <f>IF(OR(D119="",E119&lt;=0),0,IF(AND(('Charge mensuelle'!$B$4*12+9)&gt;D119,MOD(('Charge mensuelle'!$B$4*12+9)-D119,E119)=0),1,0))</f>
        <v/>
      </c>
      <c r="O119">
        <f>IF(OR(D119="",E119&lt;=0),0,IF(AND(('Charge mensuelle'!$B$4*12+10)&gt;D119,MOD(('Charge mensuelle'!$B$4*12+10)-D119,E119)=0),1,0))</f>
        <v/>
      </c>
      <c r="P119">
        <f>IF(OR(D119="",E119&lt;=0),0,IF(AND(('Charge mensuelle'!$B$4*12+11)&gt;D119,MOD(('Charge mensuelle'!$B$4*12+11)-D119,E119)=0),1,0))</f>
        <v/>
      </c>
      <c r="Q119">
        <f>IF(OR(D119="",E119&lt;=0),0,IF(AND(('Charge mensuelle'!$B$4*12+12)&gt;D119,MOD(('Charge mensuelle'!$B$4*12+12)-D119,E119)=0),1,0))</f>
        <v/>
      </c>
      <c r="R119">
        <f>F119*C119</f>
        <v/>
      </c>
      <c r="S119">
        <f>G119*C119</f>
        <v/>
      </c>
      <c r="T119">
        <f>H119*C119</f>
        <v/>
      </c>
      <c r="U119">
        <f>I119*C119</f>
        <v/>
      </c>
      <c r="V119">
        <f>J119*C119</f>
        <v/>
      </c>
      <c r="W119">
        <f>K119*C119</f>
        <v/>
      </c>
      <c r="X119">
        <f>L119*C119</f>
        <v/>
      </c>
      <c r="Y119">
        <f>M119*C119</f>
        <v/>
      </c>
      <c r="Z119">
        <f>N119*C119</f>
        <v/>
      </c>
      <c r="AA119">
        <f>O119*C119</f>
        <v/>
      </c>
      <c r="AB119">
        <f>P119*C119</f>
        <v/>
      </c>
      <c r="AC119">
        <f>Q119*C119</f>
        <v/>
      </c>
      <c r="AD119">
        <f>SUM(R119:AC119)</f>
        <v/>
      </c>
      <c r="AE119">
        <f>SUM(F119:Q119)</f>
        <v/>
      </c>
    </row>
    <row r="120">
      <c r="A120">
        <f>IF('Échéancier'!B120="","",'Échéancier'!B120)</f>
        <v/>
      </c>
      <c r="B120">
        <f>IF('Échéancier'!V120="","",'Échéancier'!V120)</f>
        <v/>
      </c>
      <c r="C120">
        <f>IF('Échéancier'!N120="",0,'Échéancier'!N120)</f>
        <v/>
      </c>
      <c r="D120">
        <f>IF('Échéancier'!Q120="","",YEAR('Échéancier'!O120)*12+MONTH('Échéancier'!O120))</f>
        <v/>
      </c>
      <c r="E120">
        <f>IF('Échéancier'!Q120="","",'Échéancier'!L120)</f>
        <v/>
      </c>
      <c r="F120">
        <f>IF(OR(D120="",E120&lt;=0),0,IF(AND(('Charge mensuelle'!$B$4*12+1)&gt;D120,MOD(('Charge mensuelle'!$B$4*12+1)-D120,E120)=0),1,0))</f>
        <v/>
      </c>
      <c r="G120">
        <f>IF(OR(D120="",E120&lt;=0),0,IF(AND(('Charge mensuelle'!$B$4*12+2)&gt;D120,MOD(('Charge mensuelle'!$B$4*12+2)-D120,E120)=0),1,0))</f>
        <v/>
      </c>
      <c r="H120">
        <f>IF(OR(D120="",E120&lt;=0),0,IF(AND(('Charge mensuelle'!$B$4*12+3)&gt;D120,MOD(('Charge mensuelle'!$B$4*12+3)-D120,E120)=0),1,0))</f>
        <v/>
      </c>
      <c r="I120">
        <f>IF(OR(D120="",E120&lt;=0),0,IF(AND(('Charge mensuelle'!$B$4*12+4)&gt;D120,MOD(('Charge mensuelle'!$B$4*12+4)-D120,E120)=0),1,0))</f>
        <v/>
      </c>
      <c r="J120">
        <f>IF(OR(D120="",E120&lt;=0),0,IF(AND(('Charge mensuelle'!$B$4*12+5)&gt;D120,MOD(('Charge mensuelle'!$B$4*12+5)-D120,E120)=0),1,0))</f>
        <v/>
      </c>
      <c r="K120">
        <f>IF(OR(D120="",E120&lt;=0),0,IF(AND(('Charge mensuelle'!$B$4*12+6)&gt;D120,MOD(('Charge mensuelle'!$B$4*12+6)-D120,E120)=0),1,0))</f>
        <v/>
      </c>
      <c r="L120">
        <f>IF(OR(D120="",E120&lt;=0),0,IF(AND(('Charge mensuelle'!$B$4*12+7)&gt;D120,MOD(('Charge mensuelle'!$B$4*12+7)-D120,E120)=0),1,0))</f>
        <v/>
      </c>
      <c r="M120">
        <f>IF(OR(D120="",E120&lt;=0),0,IF(AND(('Charge mensuelle'!$B$4*12+8)&gt;D120,MOD(('Charge mensuelle'!$B$4*12+8)-D120,E120)=0),1,0))</f>
        <v/>
      </c>
      <c r="N120">
        <f>IF(OR(D120="",E120&lt;=0),0,IF(AND(('Charge mensuelle'!$B$4*12+9)&gt;D120,MOD(('Charge mensuelle'!$B$4*12+9)-D120,E120)=0),1,0))</f>
        <v/>
      </c>
      <c r="O120">
        <f>IF(OR(D120="",E120&lt;=0),0,IF(AND(('Charge mensuelle'!$B$4*12+10)&gt;D120,MOD(('Charge mensuelle'!$B$4*12+10)-D120,E120)=0),1,0))</f>
        <v/>
      </c>
      <c r="P120">
        <f>IF(OR(D120="",E120&lt;=0),0,IF(AND(('Charge mensuelle'!$B$4*12+11)&gt;D120,MOD(('Charge mensuelle'!$B$4*12+11)-D120,E120)=0),1,0))</f>
        <v/>
      </c>
      <c r="Q120">
        <f>IF(OR(D120="",E120&lt;=0),0,IF(AND(('Charge mensuelle'!$B$4*12+12)&gt;D120,MOD(('Charge mensuelle'!$B$4*12+12)-D120,E120)=0),1,0))</f>
        <v/>
      </c>
      <c r="R120">
        <f>F120*C120</f>
        <v/>
      </c>
      <c r="S120">
        <f>G120*C120</f>
        <v/>
      </c>
      <c r="T120">
        <f>H120*C120</f>
        <v/>
      </c>
      <c r="U120">
        <f>I120*C120</f>
        <v/>
      </c>
      <c r="V120">
        <f>J120*C120</f>
        <v/>
      </c>
      <c r="W120">
        <f>K120*C120</f>
        <v/>
      </c>
      <c r="X120">
        <f>L120*C120</f>
        <v/>
      </c>
      <c r="Y120">
        <f>M120*C120</f>
        <v/>
      </c>
      <c r="Z120">
        <f>N120*C120</f>
        <v/>
      </c>
      <c r="AA120">
        <f>O120*C120</f>
        <v/>
      </c>
      <c r="AB120">
        <f>P120*C120</f>
        <v/>
      </c>
      <c r="AC120">
        <f>Q120*C120</f>
        <v/>
      </c>
      <c r="AD120">
        <f>SUM(R120:AC120)</f>
        <v/>
      </c>
      <c r="AE120">
        <f>SUM(F120:Q120)</f>
        <v/>
      </c>
    </row>
    <row r="121">
      <c r="A121">
        <f>IF('Échéancier'!B121="","",'Échéancier'!B121)</f>
        <v/>
      </c>
      <c r="B121">
        <f>IF('Échéancier'!V121="","",'Échéancier'!V121)</f>
        <v/>
      </c>
      <c r="C121">
        <f>IF('Échéancier'!N121="",0,'Échéancier'!N121)</f>
        <v/>
      </c>
      <c r="D121">
        <f>IF('Échéancier'!Q121="","",YEAR('Échéancier'!O121)*12+MONTH('Échéancier'!O121))</f>
        <v/>
      </c>
      <c r="E121">
        <f>IF('Échéancier'!Q121="","",'Échéancier'!L121)</f>
        <v/>
      </c>
      <c r="F121">
        <f>IF(OR(D121="",E121&lt;=0),0,IF(AND(('Charge mensuelle'!$B$4*12+1)&gt;D121,MOD(('Charge mensuelle'!$B$4*12+1)-D121,E121)=0),1,0))</f>
        <v/>
      </c>
      <c r="G121">
        <f>IF(OR(D121="",E121&lt;=0),0,IF(AND(('Charge mensuelle'!$B$4*12+2)&gt;D121,MOD(('Charge mensuelle'!$B$4*12+2)-D121,E121)=0),1,0))</f>
        <v/>
      </c>
      <c r="H121">
        <f>IF(OR(D121="",E121&lt;=0),0,IF(AND(('Charge mensuelle'!$B$4*12+3)&gt;D121,MOD(('Charge mensuelle'!$B$4*12+3)-D121,E121)=0),1,0))</f>
        <v/>
      </c>
      <c r="I121">
        <f>IF(OR(D121="",E121&lt;=0),0,IF(AND(('Charge mensuelle'!$B$4*12+4)&gt;D121,MOD(('Charge mensuelle'!$B$4*12+4)-D121,E121)=0),1,0))</f>
        <v/>
      </c>
      <c r="J121">
        <f>IF(OR(D121="",E121&lt;=0),0,IF(AND(('Charge mensuelle'!$B$4*12+5)&gt;D121,MOD(('Charge mensuelle'!$B$4*12+5)-D121,E121)=0),1,0))</f>
        <v/>
      </c>
      <c r="K121">
        <f>IF(OR(D121="",E121&lt;=0),0,IF(AND(('Charge mensuelle'!$B$4*12+6)&gt;D121,MOD(('Charge mensuelle'!$B$4*12+6)-D121,E121)=0),1,0))</f>
        <v/>
      </c>
      <c r="L121">
        <f>IF(OR(D121="",E121&lt;=0),0,IF(AND(('Charge mensuelle'!$B$4*12+7)&gt;D121,MOD(('Charge mensuelle'!$B$4*12+7)-D121,E121)=0),1,0))</f>
        <v/>
      </c>
      <c r="M121">
        <f>IF(OR(D121="",E121&lt;=0),0,IF(AND(('Charge mensuelle'!$B$4*12+8)&gt;D121,MOD(('Charge mensuelle'!$B$4*12+8)-D121,E121)=0),1,0))</f>
        <v/>
      </c>
      <c r="N121">
        <f>IF(OR(D121="",E121&lt;=0),0,IF(AND(('Charge mensuelle'!$B$4*12+9)&gt;D121,MOD(('Charge mensuelle'!$B$4*12+9)-D121,E121)=0),1,0))</f>
        <v/>
      </c>
      <c r="O121">
        <f>IF(OR(D121="",E121&lt;=0),0,IF(AND(('Charge mensuelle'!$B$4*12+10)&gt;D121,MOD(('Charge mensuelle'!$B$4*12+10)-D121,E121)=0),1,0))</f>
        <v/>
      </c>
      <c r="P121">
        <f>IF(OR(D121="",E121&lt;=0),0,IF(AND(('Charge mensuelle'!$B$4*12+11)&gt;D121,MOD(('Charge mensuelle'!$B$4*12+11)-D121,E121)=0),1,0))</f>
        <v/>
      </c>
      <c r="Q121">
        <f>IF(OR(D121="",E121&lt;=0),0,IF(AND(('Charge mensuelle'!$B$4*12+12)&gt;D121,MOD(('Charge mensuelle'!$B$4*12+12)-D121,E121)=0),1,0))</f>
        <v/>
      </c>
      <c r="R121">
        <f>F121*C121</f>
        <v/>
      </c>
      <c r="S121">
        <f>G121*C121</f>
        <v/>
      </c>
      <c r="T121">
        <f>H121*C121</f>
        <v/>
      </c>
      <c r="U121">
        <f>I121*C121</f>
        <v/>
      </c>
      <c r="V121">
        <f>J121*C121</f>
        <v/>
      </c>
      <c r="W121">
        <f>K121*C121</f>
        <v/>
      </c>
      <c r="X121">
        <f>L121*C121</f>
        <v/>
      </c>
      <c r="Y121">
        <f>M121*C121</f>
        <v/>
      </c>
      <c r="Z121">
        <f>N121*C121</f>
        <v/>
      </c>
      <c r="AA121">
        <f>O121*C121</f>
        <v/>
      </c>
      <c r="AB121">
        <f>P121*C121</f>
        <v/>
      </c>
      <c r="AC121">
        <f>Q121*C121</f>
        <v/>
      </c>
      <c r="AD121">
        <f>SUM(R121:AC121)</f>
        <v/>
      </c>
      <c r="AE121">
        <f>SUM(F121:Q121)</f>
        <v/>
      </c>
    </row>
    <row r="122">
      <c r="A122">
        <f>IF('Échéancier'!B122="","",'Échéancier'!B122)</f>
        <v/>
      </c>
      <c r="B122">
        <f>IF('Échéancier'!V122="","",'Échéancier'!V122)</f>
        <v/>
      </c>
      <c r="C122">
        <f>IF('Échéancier'!N122="",0,'Échéancier'!N122)</f>
        <v/>
      </c>
      <c r="D122">
        <f>IF('Échéancier'!Q122="","",YEAR('Échéancier'!O122)*12+MONTH('Échéancier'!O122))</f>
        <v/>
      </c>
      <c r="E122">
        <f>IF('Échéancier'!Q122="","",'Échéancier'!L122)</f>
        <v/>
      </c>
      <c r="F122">
        <f>IF(OR(D122="",E122&lt;=0),0,IF(AND(('Charge mensuelle'!$B$4*12+1)&gt;D122,MOD(('Charge mensuelle'!$B$4*12+1)-D122,E122)=0),1,0))</f>
        <v/>
      </c>
      <c r="G122">
        <f>IF(OR(D122="",E122&lt;=0),0,IF(AND(('Charge mensuelle'!$B$4*12+2)&gt;D122,MOD(('Charge mensuelle'!$B$4*12+2)-D122,E122)=0),1,0))</f>
        <v/>
      </c>
      <c r="H122">
        <f>IF(OR(D122="",E122&lt;=0),0,IF(AND(('Charge mensuelle'!$B$4*12+3)&gt;D122,MOD(('Charge mensuelle'!$B$4*12+3)-D122,E122)=0),1,0))</f>
        <v/>
      </c>
      <c r="I122">
        <f>IF(OR(D122="",E122&lt;=0),0,IF(AND(('Charge mensuelle'!$B$4*12+4)&gt;D122,MOD(('Charge mensuelle'!$B$4*12+4)-D122,E122)=0),1,0))</f>
        <v/>
      </c>
      <c r="J122">
        <f>IF(OR(D122="",E122&lt;=0),0,IF(AND(('Charge mensuelle'!$B$4*12+5)&gt;D122,MOD(('Charge mensuelle'!$B$4*12+5)-D122,E122)=0),1,0))</f>
        <v/>
      </c>
      <c r="K122">
        <f>IF(OR(D122="",E122&lt;=0),0,IF(AND(('Charge mensuelle'!$B$4*12+6)&gt;D122,MOD(('Charge mensuelle'!$B$4*12+6)-D122,E122)=0),1,0))</f>
        <v/>
      </c>
      <c r="L122">
        <f>IF(OR(D122="",E122&lt;=0),0,IF(AND(('Charge mensuelle'!$B$4*12+7)&gt;D122,MOD(('Charge mensuelle'!$B$4*12+7)-D122,E122)=0),1,0))</f>
        <v/>
      </c>
      <c r="M122">
        <f>IF(OR(D122="",E122&lt;=0),0,IF(AND(('Charge mensuelle'!$B$4*12+8)&gt;D122,MOD(('Charge mensuelle'!$B$4*12+8)-D122,E122)=0),1,0))</f>
        <v/>
      </c>
      <c r="N122">
        <f>IF(OR(D122="",E122&lt;=0),0,IF(AND(('Charge mensuelle'!$B$4*12+9)&gt;D122,MOD(('Charge mensuelle'!$B$4*12+9)-D122,E122)=0),1,0))</f>
        <v/>
      </c>
      <c r="O122">
        <f>IF(OR(D122="",E122&lt;=0),0,IF(AND(('Charge mensuelle'!$B$4*12+10)&gt;D122,MOD(('Charge mensuelle'!$B$4*12+10)-D122,E122)=0),1,0))</f>
        <v/>
      </c>
      <c r="P122">
        <f>IF(OR(D122="",E122&lt;=0),0,IF(AND(('Charge mensuelle'!$B$4*12+11)&gt;D122,MOD(('Charge mensuelle'!$B$4*12+11)-D122,E122)=0),1,0))</f>
        <v/>
      </c>
      <c r="Q122">
        <f>IF(OR(D122="",E122&lt;=0),0,IF(AND(('Charge mensuelle'!$B$4*12+12)&gt;D122,MOD(('Charge mensuelle'!$B$4*12+12)-D122,E122)=0),1,0))</f>
        <v/>
      </c>
      <c r="R122">
        <f>F122*C122</f>
        <v/>
      </c>
      <c r="S122">
        <f>G122*C122</f>
        <v/>
      </c>
      <c r="T122">
        <f>H122*C122</f>
        <v/>
      </c>
      <c r="U122">
        <f>I122*C122</f>
        <v/>
      </c>
      <c r="V122">
        <f>J122*C122</f>
        <v/>
      </c>
      <c r="W122">
        <f>K122*C122</f>
        <v/>
      </c>
      <c r="X122">
        <f>L122*C122</f>
        <v/>
      </c>
      <c r="Y122">
        <f>M122*C122</f>
        <v/>
      </c>
      <c r="Z122">
        <f>N122*C122</f>
        <v/>
      </c>
      <c r="AA122">
        <f>O122*C122</f>
        <v/>
      </c>
      <c r="AB122">
        <f>P122*C122</f>
        <v/>
      </c>
      <c r="AC122">
        <f>Q122*C122</f>
        <v/>
      </c>
      <c r="AD122">
        <f>SUM(R122:AC122)</f>
        <v/>
      </c>
      <c r="AE122">
        <f>SUM(F122:Q122)</f>
        <v/>
      </c>
    </row>
    <row r="123">
      <c r="A123">
        <f>IF('Échéancier'!B123="","",'Échéancier'!B123)</f>
        <v/>
      </c>
      <c r="B123">
        <f>IF('Échéancier'!V123="","",'Échéancier'!V123)</f>
        <v/>
      </c>
      <c r="C123">
        <f>IF('Échéancier'!N123="",0,'Échéancier'!N123)</f>
        <v/>
      </c>
      <c r="D123">
        <f>IF('Échéancier'!Q123="","",YEAR('Échéancier'!O123)*12+MONTH('Échéancier'!O123))</f>
        <v/>
      </c>
      <c r="E123">
        <f>IF('Échéancier'!Q123="","",'Échéancier'!L123)</f>
        <v/>
      </c>
      <c r="F123">
        <f>IF(OR(D123="",E123&lt;=0),0,IF(AND(('Charge mensuelle'!$B$4*12+1)&gt;D123,MOD(('Charge mensuelle'!$B$4*12+1)-D123,E123)=0),1,0))</f>
        <v/>
      </c>
      <c r="G123">
        <f>IF(OR(D123="",E123&lt;=0),0,IF(AND(('Charge mensuelle'!$B$4*12+2)&gt;D123,MOD(('Charge mensuelle'!$B$4*12+2)-D123,E123)=0),1,0))</f>
        <v/>
      </c>
      <c r="H123">
        <f>IF(OR(D123="",E123&lt;=0),0,IF(AND(('Charge mensuelle'!$B$4*12+3)&gt;D123,MOD(('Charge mensuelle'!$B$4*12+3)-D123,E123)=0),1,0))</f>
        <v/>
      </c>
      <c r="I123">
        <f>IF(OR(D123="",E123&lt;=0),0,IF(AND(('Charge mensuelle'!$B$4*12+4)&gt;D123,MOD(('Charge mensuelle'!$B$4*12+4)-D123,E123)=0),1,0))</f>
        <v/>
      </c>
      <c r="J123">
        <f>IF(OR(D123="",E123&lt;=0),0,IF(AND(('Charge mensuelle'!$B$4*12+5)&gt;D123,MOD(('Charge mensuelle'!$B$4*12+5)-D123,E123)=0),1,0))</f>
        <v/>
      </c>
      <c r="K123">
        <f>IF(OR(D123="",E123&lt;=0),0,IF(AND(('Charge mensuelle'!$B$4*12+6)&gt;D123,MOD(('Charge mensuelle'!$B$4*12+6)-D123,E123)=0),1,0))</f>
        <v/>
      </c>
      <c r="L123">
        <f>IF(OR(D123="",E123&lt;=0),0,IF(AND(('Charge mensuelle'!$B$4*12+7)&gt;D123,MOD(('Charge mensuelle'!$B$4*12+7)-D123,E123)=0),1,0))</f>
        <v/>
      </c>
      <c r="M123">
        <f>IF(OR(D123="",E123&lt;=0),0,IF(AND(('Charge mensuelle'!$B$4*12+8)&gt;D123,MOD(('Charge mensuelle'!$B$4*12+8)-D123,E123)=0),1,0))</f>
        <v/>
      </c>
      <c r="N123">
        <f>IF(OR(D123="",E123&lt;=0),0,IF(AND(('Charge mensuelle'!$B$4*12+9)&gt;D123,MOD(('Charge mensuelle'!$B$4*12+9)-D123,E123)=0),1,0))</f>
        <v/>
      </c>
      <c r="O123">
        <f>IF(OR(D123="",E123&lt;=0),0,IF(AND(('Charge mensuelle'!$B$4*12+10)&gt;D123,MOD(('Charge mensuelle'!$B$4*12+10)-D123,E123)=0),1,0))</f>
        <v/>
      </c>
      <c r="P123">
        <f>IF(OR(D123="",E123&lt;=0),0,IF(AND(('Charge mensuelle'!$B$4*12+11)&gt;D123,MOD(('Charge mensuelle'!$B$4*12+11)-D123,E123)=0),1,0))</f>
        <v/>
      </c>
      <c r="Q123">
        <f>IF(OR(D123="",E123&lt;=0),0,IF(AND(('Charge mensuelle'!$B$4*12+12)&gt;D123,MOD(('Charge mensuelle'!$B$4*12+12)-D123,E123)=0),1,0))</f>
        <v/>
      </c>
      <c r="R123">
        <f>F123*C123</f>
        <v/>
      </c>
      <c r="S123">
        <f>G123*C123</f>
        <v/>
      </c>
      <c r="T123">
        <f>H123*C123</f>
        <v/>
      </c>
      <c r="U123">
        <f>I123*C123</f>
        <v/>
      </c>
      <c r="V123">
        <f>J123*C123</f>
        <v/>
      </c>
      <c r="W123">
        <f>K123*C123</f>
        <v/>
      </c>
      <c r="X123">
        <f>L123*C123</f>
        <v/>
      </c>
      <c r="Y123">
        <f>M123*C123</f>
        <v/>
      </c>
      <c r="Z123">
        <f>N123*C123</f>
        <v/>
      </c>
      <c r="AA123">
        <f>O123*C123</f>
        <v/>
      </c>
      <c r="AB123">
        <f>P123*C123</f>
        <v/>
      </c>
      <c r="AC123">
        <f>Q123*C123</f>
        <v/>
      </c>
      <c r="AD123">
        <f>SUM(R123:AC123)</f>
        <v/>
      </c>
      <c r="AE123">
        <f>SUM(F123:Q123)</f>
        <v/>
      </c>
    </row>
    <row r="124">
      <c r="A124">
        <f>IF('Échéancier'!B124="","",'Échéancier'!B124)</f>
        <v/>
      </c>
      <c r="B124">
        <f>IF('Échéancier'!V124="","",'Échéancier'!V124)</f>
        <v/>
      </c>
      <c r="C124">
        <f>IF('Échéancier'!N124="",0,'Échéancier'!N124)</f>
        <v/>
      </c>
      <c r="D124">
        <f>IF('Échéancier'!Q124="","",YEAR('Échéancier'!O124)*12+MONTH('Échéancier'!O124))</f>
        <v/>
      </c>
      <c r="E124">
        <f>IF('Échéancier'!Q124="","",'Échéancier'!L124)</f>
        <v/>
      </c>
      <c r="F124">
        <f>IF(OR(D124="",E124&lt;=0),0,IF(AND(('Charge mensuelle'!$B$4*12+1)&gt;D124,MOD(('Charge mensuelle'!$B$4*12+1)-D124,E124)=0),1,0))</f>
        <v/>
      </c>
      <c r="G124">
        <f>IF(OR(D124="",E124&lt;=0),0,IF(AND(('Charge mensuelle'!$B$4*12+2)&gt;D124,MOD(('Charge mensuelle'!$B$4*12+2)-D124,E124)=0),1,0))</f>
        <v/>
      </c>
      <c r="H124">
        <f>IF(OR(D124="",E124&lt;=0),0,IF(AND(('Charge mensuelle'!$B$4*12+3)&gt;D124,MOD(('Charge mensuelle'!$B$4*12+3)-D124,E124)=0),1,0))</f>
        <v/>
      </c>
      <c r="I124">
        <f>IF(OR(D124="",E124&lt;=0),0,IF(AND(('Charge mensuelle'!$B$4*12+4)&gt;D124,MOD(('Charge mensuelle'!$B$4*12+4)-D124,E124)=0),1,0))</f>
        <v/>
      </c>
      <c r="J124">
        <f>IF(OR(D124="",E124&lt;=0),0,IF(AND(('Charge mensuelle'!$B$4*12+5)&gt;D124,MOD(('Charge mensuelle'!$B$4*12+5)-D124,E124)=0),1,0))</f>
        <v/>
      </c>
      <c r="K124">
        <f>IF(OR(D124="",E124&lt;=0),0,IF(AND(('Charge mensuelle'!$B$4*12+6)&gt;D124,MOD(('Charge mensuelle'!$B$4*12+6)-D124,E124)=0),1,0))</f>
        <v/>
      </c>
      <c r="L124">
        <f>IF(OR(D124="",E124&lt;=0),0,IF(AND(('Charge mensuelle'!$B$4*12+7)&gt;D124,MOD(('Charge mensuelle'!$B$4*12+7)-D124,E124)=0),1,0))</f>
        <v/>
      </c>
      <c r="M124">
        <f>IF(OR(D124="",E124&lt;=0),0,IF(AND(('Charge mensuelle'!$B$4*12+8)&gt;D124,MOD(('Charge mensuelle'!$B$4*12+8)-D124,E124)=0),1,0))</f>
        <v/>
      </c>
      <c r="N124">
        <f>IF(OR(D124="",E124&lt;=0),0,IF(AND(('Charge mensuelle'!$B$4*12+9)&gt;D124,MOD(('Charge mensuelle'!$B$4*12+9)-D124,E124)=0),1,0))</f>
        <v/>
      </c>
      <c r="O124">
        <f>IF(OR(D124="",E124&lt;=0),0,IF(AND(('Charge mensuelle'!$B$4*12+10)&gt;D124,MOD(('Charge mensuelle'!$B$4*12+10)-D124,E124)=0),1,0))</f>
        <v/>
      </c>
      <c r="P124">
        <f>IF(OR(D124="",E124&lt;=0),0,IF(AND(('Charge mensuelle'!$B$4*12+11)&gt;D124,MOD(('Charge mensuelle'!$B$4*12+11)-D124,E124)=0),1,0))</f>
        <v/>
      </c>
      <c r="Q124">
        <f>IF(OR(D124="",E124&lt;=0),0,IF(AND(('Charge mensuelle'!$B$4*12+12)&gt;D124,MOD(('Charge mensuelle'!$B$4*12+12)-D124,E124)=0),1,0))</f>
        <v/>
      </c>
      <c r="R124">
        <f>F124*C124</f>
        <v/>
      </c>
      <c r="S124">
        <f>G124*C124</f>
        <v/>
      </c>
      <c r="T124">
        <f>H124*C124</f>
        <v/>
      </c>
      <c r="U124">
        <f>I124*C124</f>
        <v/>
      </c>
      <c r="V124">
        <f>J124*C124</f>
        <v/>
      </c>
      <c r="W124">
        <f>K124*C124</f>
        <v/>
      </c>
      <c r="X124">
        <f>L124*C124</f>
        <v/>
      </c>
      <c r="Y124">
        <f>M124*C124</f>
        <v/>
      </c>
      <c r="Z124">
        <f>N124*C124</f>
        <v/>
      </c>
      <c r="AA124">
        <f>O124*C124</f>
        <v/>
      </c>
      <c r="AB124">
        <f>P124*C124</f>
        <v/>
      </c>
      <c r="AC124">
        <f>Q124*C124</f>
        <v/>
      </c>
      <c r="AD124">
        <f>SUM(R124:AC124)</f>
        <v/>
      </c>
      <c r="AE124">
        <f>SUM(F124:Q124)</f>
        <v/>
      </c>
    </row>
    <row r="125">
      <c r="A125">
        <f>IF('Échéancier'!B125="","",'Échéancier'!B125)</f>
        <v/>
      </c>
      <c r="B125">
        <f>IF('Échéancier'!V125="","",'Échéancier'!V125)</f>
        <v/>
      </c>
      <c r="C125">
        <f>IF('Échéancier'!N125="",0,'Échéancier'!N125)</f>
        <v/>
      </c>
      <c r="D125">
        <f>IF('Échéancier'!Q125="","",YEAR('Échéancier'!O125)*12+MONTH('Échéancier'!O125))</f>
        <v/>
      </c>
      <c r="E125">
        <f>IF('Échéancier'!Q125="","",'Échéancier'!L125)</f>
        <v/>
      </c>
      <c r="F125">
        <f>IF(OR(D125="",E125&lt;=0),0,IF(AND(('Charge mensuelle'!$B$4*12+1)&gt;D125,MOD(('Charge mensuelle'!$B$4*12+1)-D125,E125)=0),1,0))</f>
        <v/>
      </c>
      <c r="G125">
        <f>IF(OR(D125="",E125&lt;=0),0,IF(AND(('Charge mensuelle'!$B$4*12+2)&gt;D125,MOD(('Charge mensuelle'!$B$4*12+2)-D125,E125)=0),1,0))</f>
        <v/>
      </c>
      <c r="H125">
        <f>IF(OR(D125="",E125&lt;=0),0,IF(AND(('Charge mensuelle'!$B$4*12+3)&gt;D125,MOD(('Charge mensuelle'!$B$4*12+3)-D125,E125)=0),1,0))</f>
        <v/>
      </c>
      <c r="I125">
        <f>IF(OR(D125="",E125&lt;=0),0,IF(AND(('Charge mensuelle'!$B$4*12+4)&gt;D125,MOD(('Charge mensuelle'!$B$4*12+4)-D125,E125)=0),1,0))</f>
        <v/>
      </c>
      <c r="J125">
        <f>IF(OR(D125="",E125&lt;=0),0,IF(AND(('Charge mensuelle'!$B$4*12+5)&gt;D125,MOD(('Charge mensuelle'!$B$4*12+5)-D125,E125)=0),1,0))</f>
        <v/>
      </c>
      <c r="K125">
        <f>IF(OR(D125="",E125&lt;=0),0,IF(AND(('Charge mensuelle'!$B$4*12+6)&gt;D125,MOD(('Charge mensuelle'!$B$4*12+6)-D125,E125)=0),1,0))</f>
        <v/>
      </c>
      <c r="L125">
        <f>IF(OR(D125="",E125&lt;=0),0,IF(AND(('Charge mensuelle'!$B$4*12+7)&gt;D125,MOD(('Charge mensuelle'!$B$4*12+7)-D125,E125)=0),1,0))</f>
        <v/>
      </c>
      <c r="M125">
        <f>IF(OR(D125="",E125&lt;=0),0,IF(AND(('Charge mensuelle'!$B$4*12+8)&gt;D125,MOD(('Charge mensuelle'!$B$4*12+8)-D125,E125)=0),1,0))</f>
        <v/>
      </c>
      <c r="N125">
        <f>IF(OR(D125="",E125&lt;=0),0,IF(AND(('Charge mensuelle'!$B$4*12+9)&gt;D125,MOD(('Charge mensuelle'!$B$4*12+9)-D125,E125)=0),1,0))</f>
        <v/>
      </c>
      <c r="O125">
        <f>IF(OR(D125="",E125&lt;=0),0,IF(AND(('Charge mensuelle'!$B$4*12+10)&gt;D125,MOD(('Charge mensuelle'!$B$4*12+10)-D125,E125)=0),1,0))</f>
        <v/>
      </c>
      <c r="P125">
        <f>IF(OR(D125="",E125&lt;=0),0,IF(AND(('Charge mensuelle'!$B$4*12+11)&gt;D125,MOD(('Charge mensuelle'!$B$4*12+11)-D125,E125)=0),1,0))</f>
        <v/>
      </c>
      <c r="Q125">
        <f>IF(OR(D125="",E125&lt;=0),0,IF(AND(('Charge mensuelle'!$B$4*12+12)&gt;D125,MOD(('Charge mensuelle'!$B$4*12+12)-D125,E125)=0),1,0))</f>
        <v/>
      </c>
      <c r="R125">
        <f>F125*C125</f>
        <v/>
      </c>
      <c r="S125">
        <f>G125*C125</f>
        <v/>
      </c>
      <c r="T125">
        <f>H125*C125</f>
        <v/>
      </c>
      <c r="U125">
        <f>I125*C125</f>
        <v/>
      </c>
      <c r="V125">
        <f>J125*C125</f>
        <v/>
      </c>
      <c r="W125">
        <f>K125*C125</f>
        <v/>
      </c>
      <c r="X125">
        <f>L125*C125</f>
        <v/>
      </c>
      <c r="Y125">
        <f>M125*C125</f>
        <v/>
      </c>
      <c r="Z125">
        <f>N125*C125</f>
        <v/>
      </c>
      <c r="AA125">
        <f>O125*C125</f>
        <v/>
      </c>
      <c r="AB125">
        <f>P125*C125</f>
        <v/>
      </c>
      <c r="AC125">
        <f>Q125*C125</f>
        <v/>
      </c>
      <c r="AD125">
        <f>SUM(R125:AC125)</f>
        <v/>
      </c>
      <c r="AE125">
        <f>SUM(F125:Q125)</f>
        <v/>
      </c>
    </row>
    <row r="126">
      <c r="A126">
        <f>IF('Échéancier'!B126="","",'Échéancier'!B126)</f>
        <v/>
      </c>
      <c r="B126">
        <f>IF('Échéancier'!V126="","",'Échéancier'!V126)</f>
        <v/>
      </c>
      <c r="C126">
        <f>IF('Échéancier'!N126="",0,'Échéancier'!N126)</f>
        <v/>
      </c>
      <c r="D126">
        <f>IF('Échéancier'!Q126="","",YEAR('Échéancier'!O126)*12+MONTH('Échéancier'!O126))</f>
        <v/>
      </c>
      <c r="E126">
        <f>IF('Échéancier'!Q126="","",'Échéancier'!L126)</f>
        <v/>
      </c>
      <c r="F126">
        <f>IF(OR(D126="",E126&lt;=0),0,IF(AND(('Charge mensuelle'!$B$4*12+1)&gt;D126,MOD(('Charge mensuelle'!$B$4*12+1)-D126,E126)=0),1,0))</f>
        <v/>
      </c>
      <c r="G126">
        <f>IF(OR(D126="",E126&lt;=0),0,IF(AND(('Charge mensuelle'!$B$4*12+2)&gt;D126,MOD(('Charge mensuelle'!$B$4*12+2)-D126,E126)=0),1,0))</f>
        <v/>
      </c>
      <c r="H126">
        <f>IF(OR(D126="",E126&lt;=0),0,IF(AND(('Charge mensuelle'!$B$4*12+3)&gt;D126,MOD(('Charge mensuelle'!$B$4*12+3)-D126,E126)=0),1,0))</f>
        <v/>
      </c>
      <c r="I126">
        <f>IF(OR(D126="",E126&lt;=0),0,IF(AND(('Charge mensuelle'!$B$4*12+4)&gt;D126,MOD(('Charge mensuelle'!$B$4*12+4)-D126,E126)=0),1,0))</f>
        <v/>
      </c>
      <c r="J126">
        <f>IF(OR(D126="",E126&lt;=0),0,IF(AND(('Charge mensuelle'!$B$4*12+5)&gt;D126,MOD(('Charge mensuelle'!$B$4*12+5)-D126,E126)=0),1,0))</f>
        <v/>
      </c>
      <c r="K126">
        <f>IF(OR(D126="",E126&lt;=0),0,IF(AND(('Charge mensuelle'!$B$4*12+6)&gt;D126,MOD(('Charge mensuelle'!$B$4*12+6)-D126,E126)=0),1,0))</f>
        <v/>
      </c>
      <c r="L126">
        <f>IF(OR(D126="",E126&lt;=0),0,IF(AND(('Charge mensuelle'!$B$4*12+7)&gt;D126,MOD(('Charge mensuelle'!$B$4*12+7)-D126,E126)=0),1,0))</f>
        <v/>
      </c>
      <c r="M126">
        <f>IF(OR(D126="",E126&lt;=0),0,IF(AND(('Charge mensuelle'!$B$4*12+8)&gt;D126,MOD(('Charge mensuelle'!$B$4*12+8)-D126,E126)=0),1,0))</f>
        <v/>
      </c>
      <c r="N126">
        <f>IF(OR(D126="",E126&lt;=0),0,IF(AND(('Charge mensuelle'!$B$4*12+9)&gt;D126,MOD(('Charge mensuelle'!$B$4*12+9)-D126,E126)=0),1,0))</f>
        <v/>
      </c>
      <c r="O126">
        <f>IF(OR(D126="",E126&lt;=0),0,IF(AND(('Charge mensuelle'!$B$4*12+10)&gt;D126,MOD(('Charge mensuelle'!$B$4*12+10)-D126,E126)=0),1,0))</f>
        <v/>
      </c>
      <c r="P126">
        <f>IF(OR(D126="",E126&lt;=0),0,IF(AND(('Charge mensuelle'!$B$4*12+11)&gt;D126,MOD(('Charge mensuelle'!$B$4*12+11)-D126,E126)=0),1,0))</f>
        <v/>
      </c>
      <c r="Q126">
        <f>IF(OR(D126="",E126&lt;=0),0,IF(AND(('Charge mensuelle'!$B$4*12+12)&gt;D126,MOD(('Charge mensuelle'!$B$4*12+12)-D126,E126)=0),1,0))</f>
        <v/>
      </c>
      <c r="R126">
        <f>F126*C126</f>
        <v/>
      </c>
      <c r="S126">
        <f>G126*C126</f>
        <v/>
      </c>
      <c r="T126">
        <f>H126*C126</f>
        <v/>
      </c>
      <c r="U126">
        <f>I126*C126</f>
        <v/>
      </c>
      <c r="V126">
        <f>J126*C126</f>
        <v/>
      </c>
      <c r="W126">
        <f>K126*C126</f>
        <v/>
      </c>
      <c r="X126">
        <f>L126*C126</f>
        <v/>
      </c>
      <c r="Y126">
        <f>M126*C126</f>
        <v/>
      </c>
      <c r="Z126">
        <f>N126*C126</f>
        <v/>
      </c>
      <c r="AA126">
        <f>O126*C126</f>
        <v/>
      </c>
      <c r="AB126">
        <f>P126*C126</f>
        <v/>
      </c>
      <c r="AC126">
        <f>Q126*C126</f>
        <v/>
      </c>
      <c r="AD126">
        <f>SUM(R126:AC126)</f>
        <v/>
      </c>
      <c r="AE126">
        <f>SUM(F126:Q126)</f>
        <v/>
      </c>
    </row>
    <row r="127">
      <c r="A127">
        <f>IF('Échéancier'!B127="","",'Échéancier'!B127)</f>
        <v/>
      </c>
      <c r="B127">
        <f>IF('Échéancier'!V127="","",'Échéancier'!V127)</f>
        <v/>
      </c>
      <c r="C127">
        <f>IF('Échéancier'!N127="",0,'Échéancier'!N127)</f>
        <v/>
      </c>
      <c r="D127">
        <f>IF('Échéancier'!Q127="","",YEAR('Échéancier'!O127)*12+MONTH('Échéancier'!O127))</f>
        <v/>
      </c>
      <c r="E127">
        <f>IF('Échéancier'!Q127="","",'Échéancier'!L127)</f>
        <v/>
      </c>
      <c r="F127">
        <f>IF(OR(D127="",E127&lt;=0),0,IF(AND(('Charge mensuelle'!$B$4*12+1)&gt;D127,MOD(('Charge mensuelle'!$B$4*12+1)-D127,E127)=0),1,0))</f>
        <v/>
      </c>
      <c r="G127">
        <f>IF(OR(D127="",E127&lt;=0),0,IF(AND(('Charge mensuelle'!$B$4*12+2)&gt;D127,MOD(('Charge mensuelle'!$B$4*12+2)-D127,E127)=0),1,0))</f>
        <v/>
      </c>
      <c r="H127">
        <f>IF(OR(D127="",E127&lt;=0),0,IF(AND(('Charge mensuelle'!$B$4*12+3)&gt;D127,MOD(('Charge mensuelle'!$B$4*12+3)-D127,E127)=0),1,0))</f>
        <v/>
      </c>
      <c r="I127">
        <f>IF(OR(D127="",E127&lt;=0),0,IF(AND(('Charge mensuelle'!$B$4*12+4)&gt;D127,MOD(('Charge mensuelle'!$B$4*12+4)-D127,E127)=0),1,0))</f>
        <v/>
      </c>
      <c r="J127">
        <f>IF(OR(D127="",E127&lt;=0),0,IF(AND(('Charge mensuelle'!$B$4*12+5)&gt;D127,MOD(('Charge mensuelle'!$B$4*12+5)-D127,E127)=0),1,0))</f>
        <v/>
      </c>
      <c r="K127">
        <f>IF(OR(D127="",E127&lt;=0),0,IF(AND(('Charge mensuelle'!$B$4*12+6)&gt;D127,MOD(('Charge mensuelle'!$B$4*12+6)-D127,E127)=0),1,0))</f>
        <v/>
      </c>
      <c r="L127">
        <f>IF(OR(D127="",E127&lt;=0),0,IF(AND(('Charge mensuelle'!$B$4*12+7)&gt;D127,MOD(('Charge mensuelle'!$B$4*12+7)-D127,E127)=0),1,0))</f>
        <v/>
      </c>
      <c r="M127">
        <f>IF(OR(D127="",E127&lt;=0),0,IF(AND(('Charge mensuelle'!$B$4*12+8)&gt;D127,MOD(('Charge mensuelle'!$B$4*12+8)-D127,E127)=0),1,0))</f>
        <v/>
      </c>
      <c r="N127">
        <f>IF(OR(D127="",E127&lt;=0),0,IF(AND(('Charge mensuelle'!$B$4*12+9)&gt;D127,MOD(('Charge mensuelle'!$B$4*12+9)-D127,E127)=0),1,0))</f>
        <v/>
      </c>
      <c r="O127">
        <f>IF(OR(D127="",E127&lt;=0),0,IF(AND(('Charge mensuelle'!$B$4*12+10)&gt;D127,MOD(('Charge mensuelle'!$B$4*12+10)-D127,E127)=0),1,0))</f>
        <v/>
      </c>
      <c r="P127">
        <f>IF(OR(D127="",E127&lt;=0),0,IF(AND(('Charge mensuelle'!$B$4*12+11)&gt;D127,MOD(('Charge mensuelle'!$B$4*12+11)-D127,E127)=0),1,0))</f>
        <v/>
      </c>
      <c r="Q127">
        <f>IF(OR(D127="",E127&lt;=0),0,IF(AND(('Charge mensuelle'!$B$4*12+12)&gt;D127,MOD(('Charge mensuelle'!$B$4*12+12)-D127,E127)=0),1,0))</f>
        <v/>
      </c>
      <c r="R127">
        <f>F127*C127</f>
        <v/>
      </c>
      <c r="S127">
        <f>G127*C127</f>
        <v/>
      </c>
      <c r="T127">
        <f>H127*C127</f>
        <v/>
      </c>
      <c r="U127">
        <f>I127*C127</f>
        <v/>
      </c>
      <c r="V127">
        <f>J127*C127</f>
        <v/>
      </c>
      <c r="W127">
        <f>K127*C127</f>
        <v/>
      </c>
      <c r="X127">
        <f>L127*C127</f>
        <v/>
      </c>
      <c r="Y127">
        <f>M127*C127</f>
        <v/>
      </c>
      <c r="Z127">
        <f>N127*C127</f>
        <v/>
      </c>
      <c r="AA127">
        <f>O127*C127</f>
        <v/>
      </c>
      <c r="AB127">
        <f>P127*C127</f>
        <v/>
      </c>
      <c r="AC127">
        <f>Q127*C127</f>
        <v/>
      </c>
      <c r="AD127">
        <f>SUM(R127:AC127)</f>
        <v/>
      </c>
      <c r="AE127">
        <f>SUM(F127:Q127)</f>
        <v/>
      </c>
    </row>
    <row r="128">
      <c r="A128">
        <f>IF('Échéancier'!B128="","",'Échéancier'!B128)</f>
        <v/>
      </c>
      <c r="B128">
        <f>IF('Échéancier'!V128="","",'Échéancier'!V128)</f>
        <v/>
      </c>
      <c r="C128">
        <f>IF('Échéancier'!N128="",0,'Échéancier'!N128)</f>
        <v/>
      </c>
      <c r="D128">
        <f>IF('Échéancier'!Q128="","",YEAR('Échéancier'!O128)*12+MONTH('Échéancier'!O128))</f>
        <v/>
      </c>
      <c r="E128">
        <f>IF('Échéancier'!Q128="","",'Échéancier'!L128)</f>
        <v/>
      </c>
      <c r="F128">
        <f>IF(OR(D128="",E128&lt;=0),0,IF(AND(('Charge mensuelle'!$B$4*12+1)&gt;D128,MOD(('Charge mensuelle'!$B$4*12+1)-D128,E128)=0),1,0))</f>
        <v/>
      </c>
      <c r="G128">
        <f>IF(OR(D128="",E128&lt;=0),0,IF(AND(('Charge mensuelle'!$B$4*12+2)&gt;D128,MOD(('Charge mensuelle'!$B$4*12+2)-D128,E128)=0),1,0))</f>
        <v/>
      </c>
      <c r="H128">
        <f>IF(OR(D128="",E128&lt;=0),0,IF(AND(('Charge mensuelle'!$B$4*12+3)&gt;D128,MOD(('Charge mensuelle'!$B$4*12+3)-D128,E128)=0),1,0))</f>
        <v/>
      </c>
      <c r="I128">
        <f>IF(OR(D128="",E128&lt;=0),0,IF(AND(('Charge mensuelle'!$B$4*12+4)&gt;D128,MOD(('Charge mensuelle'!$B$4*12+4)-D128,E128)=0),1,0))</f>
        <v/>
      </c>
      <c r="J128">
        <f>IF(OR(D128="",E128&lt;=0),0,IF(AND(('Charge mensuelle'!$B$4*12+5)&gt;D128,MOD(('Charge mensuelle'!$B$4*12+5)-D128,E128)=0),1,0))</f>
        <v/>
      </c>
      <c r="K128">
        <f>IF(OR(D128="",E128&lt;=0),0,IF(AND(('Charge mensuelle'!$B$4*12+6)&gt;D128,MOD(('Charge mensuelle'!$B$4*12+6)-D128,E128)=0),1,0))</f>
        <v/>
      </c>
      <c r="L128">
        <f>IF(OR(D128="",E128&lt;=0),0,IF(AND(('Charge mensuelle'!$B$4*12+7)&gt;D128,MOD(('Charge mensuelle'!$B$4*12+7)-D128,E128)=0),1,0))</f>
        <v/>
      </c>
      <c r="M128">
        <f>IF(OR(D128="",E128&lt;=0),0,IF(AND(('Charge mensuelle'!$B$4*12+8)&gt;D128,MOD(('Charge mensuelle'!$B$4*12+8)-D128,E128)=0),1,0))</f>
        <v/>
      </c>
      <c r="N128">
        <f>IF(OR(D128="",E128&lt;=0),0,IF(AND(('Charge mensuelle'!$B$4*12+9)&gt;D128,MOD(('Charge mensuelle'!$B$4*12+9)-D128,E128)=0),1,0))</f>
        <v/>
      </c>
      <c r="O128">
        <f>IF(OR(D128="",E128&lt;=0),0,IF(AND(('Charge mensuelle'!$B$4*12+10)&gt;D128,MOD(('Charge mensuelle'!$B$4*12+10)-D128,E128)=0),1,0))</f>
        <v/>
      </c>
      <c r="P128">
        <f>IF(OR(D128="",E128&lt;=0),0,IF(AND(('Charge mensuelle'!$B$4*12+11)&gt;D128,MOD(('Charge mensuelle'!$B$4*12+11)-D128,E128)=0),1,0))</f>
        <v/>
      </c>
      <c r="Q128">
        <f>IF(OR(D128="",E128&lt;=0),0,IF(AND(('Charge mensuelle'!$B$4*12+12)&gt;D128,MOD(('Charge mensuelle'!$B$4*12+12)-D128,E128)=0),1,0))</f>
        <v/>
      </c>
      <c r="R128">
        <f>F128*C128</f>
        <v/>
      </c>
      <c r="S128">
        <f>G128*C128</f>
        <v/>
      </c>
      <c r="T128">
        <f>H128*C128</f>
        <v/>
      </c>
      <c r="U128">
        <f>I128*C128</f>
        <v/>
      </c>
      <c r="V128">
        <f>J128*C128</f>
        <v/>
      </c>
      <c r="W128">
        <f>K128*C128</f>
        <v/>
      </c>
      <c r="X128">
        <f>L128*C128</f>
        <v/>
      </c>
      <c r="Y128">
        <f>M128*C128</f>
        <v/>
      </c>
      <c r="Z128">
        <f>N128*C128</f>
        <v/>
      </c>
      <c r="AA128">
        <f>O128*C128</f>
        <v/>
      </c>
      <c r="AB128">
        <f>P128*C128</f>
        <v/>
      </c>
      <c r="AC128">
        <f>Q128*C128</f>
        <v/>
      </c>
      <c r="AD128">
        <f>SUM(R128:AC128)</f>
        <v/>
      </c>
      <c r="AE128">
        <f>SUM(F128:Q128)</f>
        <v/>
      </c>
    </row>
    <row r="129">
      <c r="A129">
        <f>IF('Échéancier'!B129="","",'Échéancier'!B129)</f>
        <v/>
      </c>
      <c r="B129">
        <f>IF('Échéancier'!V129="","",'Échéancier'!V129)</f>
        <v/>
      </c>
      <c r="C129">
        <f>IF('Échéancier'!N129="",0,'Échéancier'!N129)</f>
        <v/>
      </c>
      <c r="D129">
        <f>IF('Échéancier'!Q129="","",YEAR('Échéancier'!O129)*12+MONTH('Échéancier'!O129))</f>
        <v/>
      </c>
      <c r="E129">
        <f>IF('Échéancier'!Q129="","",'Échéancier'!L129)</f>
        <v/>
      </c>
      <c r="F129">
        <f>IF(OR(D129="",E129&lt;=0),0,IF(AND(('Charge mensuelle'!$B$4*12+1)&gt;D129,MOD(('Charge mensuelle'!$B$4*12+1)-D129,E129)=0),1,0))</f>
        <v/>
      </c>
      <c r="G129">
        <f>IF(OR(D129="",E129&lt;=0),0,IF(AND(('Charge mensuelle'!$B$4*12+2)&gt;D129,MOD(('Charge mensuelle'!$B$4*12+2)-D129,E129)=0),1,0))</f>
        <v/>
      </c>
      <c r="H129">
        <f>IF(OR(D129="",E129&lt;=0),0,IF(AND(('Charge mensuelle'!$B$4*12+3)&gt;D129,MOD(('Charge mensuelle'!$B$4*12+3)-D129,E129)=0),1,0))</f>
        <v/>
      </c>
      <c r="I129">
        <f>IF(OR(D129="",E129&lt;=0),0,IF(AND(('Charge mensuelle'!$B$4*12+4)&gt;D129,MOD(('Charge mensuelle'!$B$4*12+4)-D129,E129)=0),1,0))</f>
        <v/>
      </c>
      <c r="J129">
        <f>IF(OR(D129="",E129&lt;=0),0,IF(AND(('Charge mensuelle'!$B$4*12+5)&gt;D129,MOD(('Charge mensuelle'!$B$4*12+5)-D129,E129)=0),1,0))</f>
        <v/>
      </c>
      <c r="K129">
        <f>IF(OR(D129="",E129&lt;=0),0,IF(AND(('Charge mensuelle'!$B$4*12+6)&gt;D129,MOD(('Charge mensuelle'!$B$4*12+6)-D129,E129)=0),1,0))</f>
        <v/>
      </c>
      <c r="L129">
        <f>IF(OR(D129="",E129&lt;=0),0,IF(AND(('Charge mensuelle'!$B$4*12+7)&gt;D129,MOD(('Charge mensuelle'!$B$4*12+7)-D129,E129)=0),1,0))</f>
        <v/>
      </c>
      <c r="M129">
        <f>IF(OR(D129="",E129&lt;=0),0,IF(AND(('Charge mensuelle'!$B$4*12+8)&gt;D129,MOD(('Charge mensuelle'!$B$4*12+8)-D129,E129)=0),1,0))</f>
        <v/>
      </c>
      <c r="N129">
        <f>IF(OR(D129="",E129&lt;=0),0,IF(AND(('Charge mensuelle'!$B$4*12+9)&gt;D129,MOD(('Charge mensuelle'!$B$4*12+9)-D129,E129)=0),1,0))</f>
        <v/>
      </c>
      <c r="O129">
        <f>IF(OR(D129="",E129&lt;=0),0,IF(AND(('Charge mensuelle'!$B$4*12+10)&gt;D129,MOD(('Charge mensuelle'!$B$4*12+10)-D129,E129)=0),1,0))</f>
        <v/>
      </c>
      <c r="P129">
        <f>IF(OR(D129="",E129&lt;=0),0,IF(AND(('Charge mensuelle'!$B$4*12+11)&gt;D129,MOD(('Charge mensuelle'!$B$4*12+11)-D129,E129)=0),1,0))</f>
        <v/>
      </c>
      <c r="Q129">
        <f>IF(OR(D129="",E129&lt;=0),0,IF(AND(('Charge mensuelle'!$B$4*12+12)&gt;D129,MOD(('Charge mensuelle'!$B$4*12+12)-D129,E129)=0),1,0))</f>
        <v/>
      </c>
      <c r="R129">
        <f>F129*C129</f>
        <v/>
      </c>
      <c r="S129">
        <f>G129*C129</f>
        <v/>
      </c>
      <c r="T129">
        <f>H129*C129</f>
        <v/>
      </c>
      <c r="U129">
        <f>I129*C129</f>
        <v/>
      </c>
      <c r="V129">
        <f>J129*C129</f>
        <v/>
      </c>
      <c r="W129">
        <f>K129*C129</f>
        <v/>
      </c>
      <c r="X129">
        <f>L129*C129</f>
        <v/>
      </c>
      <c r="Y129">
        <f>M129*C129</f>
        <v/>
      </c>
      <c r="Z129">
        <f>N129*C129</f>
        <v/>
      </c>
      <c r="AA129">
        <f>O129*C129</f>
        <v/>
      </c>
      <c r="AB129">
        <f>P129*C129</f>
        <v/>
      </c>
      <c r="AC129">
        <f>Q129*C129</f>
        <v/>
      </c>
      <c r="AD129">
        <f>SUM(R129:AC129)</f>
        <v/>
      </c>
      <c r="AE129">
        <f>SUM(F129:Q129)</f>
        <v/>
      </c>
    </row>
    <row r="130">
      <c r="A130">
        <f>IF('Échéancier'!B130="","",'Échéancier'!B130)</f>
        <v/>
      </c>
      <c r="B130">
        <f>IF('Échéancier'!V130="","",'Échéancier'!V130)</f>
        <v/>
      </c>
      <c r="C130">
        <f>IF('Échéancier'!N130="",0,'Échéancier'!N130)</f>
        <v/>
      </c>
      <c r="D130">
        <f>IF('Échéancier'!Q130="","",YEAR('Échéancier'!O130)*12+MONTH('Échéancier'!O130))</f>
        <v/>
      </c>
      <c r="E130">
        <f>IF('Échéancier'!Q130="","",'Échéancier'!L130)</f>
        <v/>
      </c>
      <c r="F130">
        <f>IF(OR(D130="",E130&lt;=0),0,IF(AND(('Charge mensuelle'!$B$4*12+1)&gt;D130,MOD(('Charge mensuelle'!$B$4*12+1)-D130,E130)=0),1,0))</f>
        <v/>
      </c>
      <c r="G130">
        <f>IF(OR(D130="",E130&lt;=0),0,IF(AND(('Charge mensuelle'!$B$4*12+2)&gt;D130,MOD(('Charge mensuelle'!$B$4*12+2)-D130,E130)=0),1,0))</f>
        <v/>
      </c>
      <c r="H130">
        <f>IF(OR(D130="",E130&lt;=0),0,IF(AND(('Charge mensuelle'!$B$4*12+3)&gt;D130,MOD(('Charge mensuelle'!$B$4*12+3)-D130,E130)=0),1,0))</f>
        <v/>
      </c>
      <c r="I130">
        <f>IF(OR(D130="",E130&lt;=0),0,IF(AND(('Charge mensuelle'!$B$4*12+4)&gt;D130,MOD(('Charge mensuelle'!$B$4*12+4)-D130,E130)=0),1,0))</f>
        <v/>
      </c>
      <c r="J130">
        <f>IF(OR(D130="",E130&lt;=0),0,IF(AND(('Charge mensuelle'!$B$4*12+5)&gt;D130,MOD(('Charge mensuelle'!$B$4*12+5)-D130,E130)=0),1,0))</f>
        <v/>
      </c>
      <c r="K130">
        <f>IF(OR(D130="",E130&lt;=0),0,IF(AND(('Charge mensuelle'!$B$4*12+6)&gt;D130,MOD(('Charge mensuelle'!$B$4*12+6)-D130,E130)=0),1,0))</f>
        <v/>
      </c>
      <c r="L130">
        <f>IF(OR(D130="",E130&lt;=0),0,IF(AND(('Charge mensuelle'!$B$4*12+7)&gt;D130,MOD(('Charge mensuelle'!$B$4*12+7)-D130,E130)=0),1,0))</f>
        <v/>
      </c>
      <c r="M130">
        <f>IF(OR(D130="",E130&lt;=0),0,IF(AND(('Charge mensuelle'!$B$4*12+8)&gt;D130,MOD(('Charge mensuelle'!$B$4*12+8)-D130,E130)=0),1,0))</f>
        <v/>
      </c>
      <c r="N130">
        <f>IF(OR(D130="",E130&lt;=0),0,IF(AND(('Charge mensuelle'!$B$4*12+9)&gt;D130,MOD(('Charge mensuelle'!$B$4*12+9)-D130,E130)=0),1,0))</f>
        <v/>
      </c>
      <c r="O130">
        <f>IF(OR(D130="",E130&lt;=0),0,IF(AND(('Charge mensuelle'!$B$4*12+10)&gt;D130,MOD(('Charge mensuelle'!$B$4*12+10)-D130,E130)=0),1,0))</f>
        <v/>
      </c>
      <c r="P130">
        <f>IF(OR(D130="",E130&lt;=0),0,IF(AND(('Charge mensuelle'!$B$4*12+11)&gt;D130,MOD(('Charge mensuelle'!$B$4*12+11)-D130,E130)=0),1,0))</f>
        <v/>
      </c>
      <c r="Q130">
        <f>IF(OR(D130="",E130&lt;=0),0,IF(AND(('Charge mensuelle'!$B$4*12+12)&gt;D130,MOD(('Charge mensuelle'!$B$4*12+12)-D130,E130)=0),1,0))</f>
        <v/>
      </c>
      <c r="R130">
        <f>F130*C130</f>
        <v/>
      </c>
      <c r="S130">
        <f>G130*C130</f>
        <v/>
      </c>
      <c r="T130">
        <f>H130*C130</f>
        <v/>
      </c>
      <c r="U130">
        <f>I130*C130</f>
        <v/>
      </c>
      <c r="V130">
        <f>J130*C130</f>
        <v/>
      </c>
      <c r="W130">
        <f>K130*C130</f>
        <v/>
      </c>
      <c r="X130">
        <f>L130*C130</f>
        <v/>
      </c>
      <c r="Y130">
        <f>M130*C130</f>
        <v/>
      </c>
      <c r="Z130">
        <f>N130*C130</f>
        <v/>
      </c>
      <c r="AA130">
        <f>O130*C130</f>
        <v/>
      </c>
      <c r="AB130">
        <f>P130*C130</f>
        <v/>
      </c>
      <c r="AC130">
        <f>Q130*C130</f>
        <v/>
      </c>
      <c r="AD130">
        <f>SUM(R130:AC130)</f>
        <v/>
      </c>
      <c r="AE130">
        <f>SUM(F130:Q130)</f>
        <v/>
      </c>
    </row>
    <row r="131">
      <c r="A131">
        <f>IF('Échéancier'!B131="","",'Échéancier'!B131)</f>
        <v/>
      </c>
      <c r="B131">
        <f>IF('Échéancier'!V131="","",'Échéancier'!V131)</f>
        <v/>
      </c>
      <c r="C131">
        <f>IF('Échéancier'!N131="",0,'Échéancier'!N131)</f>
        <v/>
      </c>
      <c r="D131">
        <f>IF('Échéancier'!Q131="","",YEAR('Échéancier'!O131)*12+MONTH('Échéancier'!O131))</f>
        <v/>
      </c>
      <c r="E131">
        <f>IF('Échéancier'!Q131="","",'Échéancier'!L131)</f>
        <v/>
      </c>
      <c r="F131">
        <f>IF(OR(D131="",E131&lt;=0),0,IF(AND(('Charge mensuelle'!$B$4*12+1)&gt;D131,MOD(('Charge mensuelle'!$B$4*12+1)-D131,E131)=0),1,0))</f>
        <v/>
      </c>
      <c r="G131">
        <f>IF(OR(D131="",E131&lt;=0),0,IF(AND(('Charge mensuelle'!$B$4*12+2)&gt;D131,MOD(('Charge mensuelle'!$B$4*12+2)-D131,E131)=0),1,0))</f>
        <v/>
      </c>
      <c r="H131">
        <f>IF(OR(D131="",E131&lt;=0),0,IF(AND(('Charge mensuelle'!$B$4*12+3)&gt;D131,MOD(('Charge mensuelle'!$B$4*12+3)-D131,E131)=0),1,0))</f>
        <v/>
      </c>
      <c r="I131">
        <f>IF(OR(D131="",E131&lt;=0),0,IF(AND(('Charge mensuelle'!$B$4*12+4)&gt;D131,MOD(('Charge mensuelle'!$B$4*12+4)-D131,E131)=0),1,0))</f>
        <v/>
      </c>
      <c r="J131">
        <f>IF(OR(D131="",E131&lt;=0),0,IF(AND(('Charge mensuelle'!$B$4*12+5)&gt;D131,MOD(('Charge mensuelle'!$B$4*12+5)-D131,E131)=0),1,0))</f>
        <v/>
      </c>
      <c r="K131">
        <f>IF(OR(D131="",E131&lt;=0),0,IF(AND(('Charge mensuelle'!$B$4*12+6)&gt;D131,MOD(('Charge mensuelle'!$B$4*12+6)-D131,E131)=0),1,0))</f>
        <v/>
      </c>
      <c r="L131">
        <f>IF(OR(D131="",E131&lt;=0),0,IF(AND(('Charge mensuelle'!$B$4*12+7)&gt;D131,MOD(('Charge mensuelle'!$B$4*12+7)-D131,E131)=0),1,0))</f>
        <v/>
      </c>
      <c r="M131">
        <f>IF(OR(D131="",E131&lt;=0),0,IF(AND(('Charge mensuelle'!$B$4*12+8)&gt;D131,MOD(('Charge mensuelle'!$B$4*12+8)-D131,E131)=0),1,0))</f>
        <v/>
      </c>
      <c r="N131">
        <f>IF(OR(D131="",E131&lt;=0),0,IF(AND(('Charge mensuelle'!$B$4*12+9)&gt;D131,MOD(('Charge mensuelle'!$B$4*12+9)-D131,E131)=0),1,0))</f>
        <v/>
      </c>
      <c r="O131">
        <f>IF(OR(D131="",E131&lt;=0),0,IF(AND(('Charge mensuelle'!$B$4*12+10)&gt;D131,MOD(('Charge mensuelle'!$B$4*12+10)-D131,E131)=0),1,0))</f>
        <v/>
      </c>
      <c r="P131">
        <f>IF(OR(D131="",E131&lt;=0),0,IF(AND(('Charge mensuelle'!$B$4*12+11)&gt;D131,MOD(('Charge mensuelle'!$B$4*12+11)-D131,E131)=0),1,0))</f>
        <v/>
      </c>
      <c r="Q131">
        <f>IF(OR(D131="",E131&lt;=0),0,IF(AND(('Charge mensuelle'!$B$4*12+12)&gt;D131,MOD(('Charge mensuelle'!$B$4*12+12)-D131,E131)=0),1,0))</f>
        <v/>
      </c>
      <c r="R131">
        <f>F131*C131</f>
        <v/>
      </c>
      <c r="S131">
        <f>G131*C131</f>
        <v/>
      </c>
      <c r="T131">
        <f>H131*C131</f>
        <v/>
      </c>
      <c r="U131">
        <f>I131*C131</f>
        <v/>
      </c>
      <c r="V131">
        <f>J131*C131</f>
        <v/>
      </c>
      <c r="W131">
        <f>K131*C131</f>
        <v/>
      </c>
      <c r="X131">
        <f>L131*C131</f>
        <v/>
      </c>
      <c r="Y131">
        <f>M131*C131</f>
        <v/>
      </c>
      <c r="Z131">
        <f>N131*C131</f>
        <v/>
      </c>
      <c r="AA131">
        <f>O131*C131</f>
        <v/>
      </c>
      <c r="AB131">
        <f>P131*C131</f>
        <v/>
      </c>
      <c r="AC131">
        <f>Q131*C131</f>
        <v/>
      </c>
      <c r="AD131">
        <f>SUM(R131:AC131)</f>
        <v/>
      </c>
      <c r="AE131">
        <f>SUM(F131:Q131)</f>
        <v/>
      </c>
    </row>
    <row r="132">
      <c r="A132">
        <f>IF('Échéancier'!B132="","",'Échéancier'!B132)</f>
        <v/>
      </c>
      <c r="B132">
        <f>IF('Échéancier'!V132="","",'Échéancier'!V132)</f>
        <v/>
      </c>
      <c r="C132">
        <f>IF('Échéancier'!N132="",0,'Échéancier'!N132)</f>
        <v/>
      </c>
      <c r="D132">
        <f>IF('Échéancier'!Q132="","",YEAR('Échéancier'!O132)*12+MONTH('Échéancier'!O132))</f>
        <v/>
      </c>
      <c r="E132">
        <f>IF('Échéancier'!Q132="","",'Échéancier'!L132)</f>
        <v/>
      </c>
      <c r="F132">
        <f>IF(OR(D132="",E132&lt;=0),0,IF(AND(('Charge mensuelle'!$B$4*12+1)&gt;D132,MOD(('Charge mensuelle'!$B$4*12+1)-D132,E132)=0),1,0))</f>
        <v/>
      </c>
      <c r="G132">
        <f>IF(OR(D132="",E132&lt;=0),0,IF(AND(('Charge mensuelle'!$B$4*12+2)&gt;D132,MOD(('Charge mensuelle'!$B$4*12+2)-D132,E132)=0),1,0))</f>
        <v/>
      </c>
      <c r="H132">
        <f>IF(OR(D132="",E132&lt;=0),0,IF(AND(('Charge mensuelle'!$B$4*12+3)&gt;D132,MOD(('Charge mensuelle'!$B$4*12+3)-D132,E132)=0),1,0))</f>
        <v/>
      </c>
      <c r="I132">
        <f>IF(OR(D132="",E132&lt;=0),0,IF(AND(('Charge mensuelle'!$B$4*12+4)&gt;D132,MOD(('Charge mensuelle'!$B$4*12+4)-D132,E132)=0),1,0))</f>
        <v/>
      </c>
      <c r="J132">
        <f>IF(OR(D132="",E132&lt;=0),0,IF(AND(('Charge mensuelle'!$B$4*12+5)&gt;D132,MOD(('Charge mensuelle'!$B$4*12+5)-D132,E132)=0),1,0))</f>
        <v/>
      </c>
      <c r="K132">
        <f>IF(OR(D132="",E132&lt;=0),0,IF(AND(('Charge mensuelle'!$B$4*12+6)&gt;D132,MOD(('Charge mensuelle'!$B$4*12+6)-D132,E132)=0),1,0))</f>
        <v/>
      </c>
      <c r="L132">
        <f>IF(OR(D132="",E132&lt;=0),0,IF(AND(('Charge mensuelle'!$B$4*12+7)&gt;D132,MOD(('Charge mensuelle'!$B$4*12+7)-D132,E132)=0),1,0))</f>
        <v/>
      </c>
      <c r="M132">
        <f>IF(OR(D132="",E132&lt;=0),0,IF(AND(('Charge mensuelle'!$B$4*12+8)&gt;D132,MOD(('Charge mensuelle'!$B$4*12+8)-D132,E132)=0),1,0))</f>
        <v/>
      </c>
      <c r="N132">
        <f>IF(OR(D132="",E132&lt;=0),0,IF(AND(('Charge mensuelle'!$B$4*12+9)&gt;D132,MOD(('Charge mensuelle'!$B$4*12+9)-D132,E132)=0),1,0))</f>
        <v/>
      </c>
      <c r="O132">
        <f>IF(OR(D132="",E132&lt;=0),0,IF(AND(('Charge mensuelle'!$B$4*12+10)&gt;D132,MOD(('Charge mensuelle'!$B$4*12+10)-D132,E132)=0),1,0))</f>
        <v/>
      </c>
      <c r="P132">
        <f>IF(OR(D132="",E132&lt;=0),0,IF(AND(('Charge mensuelle'!$B$4*12+11)&gt;D132,MOD(('Charge mensuelle'!$B$4*12+11)-D132,E132)=0),1,0))</f>
        <v/>
      </c>
      <c r="Q132">
        <f>IF(OR(D132="",E132&lt;=0),0,IF(AND(('Charge mensuelle'!$B$4*12+12)&gt;D132,MOD(('Charge mensuelle'!$B$4*12+12)-D132,E132)=0),1,0))</f>
        <v/>
      </c>
      <c r="R132">
        <f>F132*C132</f>
        <v/>
      </c>
      <c r="S132">
        <f>G132*C132</f>
        <v/>
      </c>
      <c r="T132">
        <f>H132*C132</f>
        <v/>
      </c>
      <c r="U132">
        <f>I132*C132</f>
        <v/>
      </c>
      <c r="V132">
        <f>J132*C132</f>
        <v/>
      </c>
      <c r="W132">
        <f>K132*C132</f>
        <v/>
      </c>
      <c r="X132">
        <f>L132*C132</f>
        <v/>
      </c>
      <c r="Y132">
        <f>M132*C132</f>
        <v/>
      </c>
      <c r="Z132">
        <f>N132*C132</f>
        <v/>
      </c>
      <c r="AA132">
        <f>O132*C132</f>
        <v/>
      </c>
      <c r="AB132">
        <f>P132*C132</f>
        <v/>
      </c>
      <c r="AC132">
        <f>Q132*C132</f>
        <v/>
      </c>
      <c r="AD132">
        <f>SUM(R132:AC132)</f>
        <v/>
      </c>
      <c r="AE132">
        <f>SUM(F132:Q132)</f>
        <v/>
      </c>
    </row>
    <row r="133">
      <c r="A133">
        <f>IF('Échéancier'!B133="","",'Échéancier'!B133)</f>
        <v/>
      </c>
      <c r="B133">
        <f>IF('Échéancier'!V133="","",'Échéancier'!V133)</f>
        <v/>
      </c>
      <c r="C133">
        <f>IF('Échéancier'!N133="",0,'Échéancier'!N133)</f>
        <v/>
      </c>
      <c r="D133">
        <f>IF('Échéancier'!Q133="","",YEAR('Échéancier'!O133)*12+MONTH('Échéancier'!O133))</f>
        <v/>
      </c>
      <c r="E133">
        <f>IF('Échéancier'!Q133="","",'Échéancier'!L133)</f>
        <v/>
      </c>
      <c r="F133">
        <f>IF(OR(D133="",E133&lt;=0),0,IF(AND(('Charge mensuelle'!$B$4*12+1)&gt;D133,MOD(('Charge mensuelle'!$B$4*12+1)-D133,E133)=0),1,0))</f>
        <v/>
      </c>
      <c r="G133">
        <f>IF(OR(D133="",E133&lt;=0),0,IF(AND(('Charge mensuelle'!$B$4*12+2)&gt;D133,MOD(('Charge mensuelle'!$B$4*12+2)-D133,E133)=0),1,0))</f>
        <v/>
      </c>
      <c r="H133">
        <f>IF(OR(D133="",E133&lt;=0),0,IF(AND(('Charge mensuelle'!$B$4*12+3)&gt;D133,MOD(('Charge mensuelle'!$B$4*12+3)-D133,E133)=0),1,0))</f>
        <v/>
      </c>
      <c r="I133">
        <f>IF(OR(D133="",E133&lt;=0),0,IF(AND(('Charge mensuelle'!$B$4*12+4)&gt;D133,MOD(('Charge mensuelle'!$B$4*12+4)-D133,E133)=0),1,0))</f>
        <v/>
      </c>
      <c r="J133">
        <f>IF(OR(D133="",E133&lt;=0),0,IF(AND(('Charge mensuelle'!$B$4*12+5)&gt;D133,MOD(('Charge mensuelle'!$B$4*12+5)-D133,E133)=0),1,0))</f>
        <v/>
      </c>
      <c r="K133">
        <f>IF(OR(D133="",E133&lt;=0),0,IF(AND(('Charge mensuelle'!$B$4*12+6)&gt;D133,MOD(('Charge mensuelle'!$B$4*12+6)-D133,E133)=0),1,0))</f>
        <v/>
      </c>
      <c r="L133">
        <f>IF(OR(D133="",E133&lt;=0),0,IF(AND(('Charge mensuelle'!$B$4*12+7)&gt;D133,MOD(('Charge mensuelle'!$B$4*12+7)-D133,E133)=0),1,0))</f>
        <v/>
      </c>
      <c r="M133">
        <f>IF(OR(D133="",E133&lt;=0),0,IF(AND(('Charge mensuelle'!$B$4*12+8)&gt;D133,MOD(('Charge mensuelle'!$B$4*12+8)-D133,E133)=0),1,0))</f>
        <v/>
      </c>
      <c r="N133">
        <f>IF(OR(D133="",E133&lt;=0),0,IF(AND(('Charge mensuelle'!$B$4*12+9)&gt;D133,MOD(('Charge mensuelle'!$B$4*12+9)-D133,E133)=0),1,0))</f>
        <v/>
      </c>
      <c r="O133">
        <f>IF(OR(D133="",E133&lt;=0),0,IF(AND(('Charge mensuelle'!$B$4*12+10)&gt;D133,MOD(('Charge mensuelle'!$B$4*12+10)-D133,E133)=0),1,0))</f>
        <v/>
      </c>
      <c r="P133">
        <f>IF(OR(D133="",E133&lt;=0),0,IF(AND(('Charge mensuelle'!$B$4*12+11)&gt;D133,MOD(('Charge mensuelle'!$B$4*12+11)-D133,E133)=0),1,0))</f>
        <v/>
      </c>
      <c r="Q133">
        <f>IF(OR(D133="",E133&lt;=0),0,IF(AND(('Charge mensuelle'!$B$4*12+12)&gt;D133,MOD(('Charge mensuelle'!$B$4*12+12)-D133,E133)=0),1,0))</f>
        <v/>
      </c>
      <c r="R133">
        <f>F133*C133</f>
        <v/>
      </c>
      <c r="S133">
        <f>G133*C133</f>
        <v/>
      </c>
      <c r="T133">
        <f>H133*C133</f>
        <v/>
      </c>
      <c r="U133">
        <f>I133*C133</f>
        <v/>
      </c>
      <c r="V133">
        <f>J133*C133</f>
        <v/>
      </c>
      <c r="W133">
        <f>K133*C133</f>
        <v/>
      </c>
      <c r="X133">
        <f>L133*C133</f>
        <v/>
      </c>
      <c r="Y133">
        <f>M133*C133</f>
        <v/>
      </c>
      <c r="Z133">
        <f>N133*C133</f>
        <v/>
      </c>
      <c r="AA133">
        <f>O133*C133</f>
        <v/>
      </c>
      <c r="AB133">
        <f>P133*C133</f>
        <v/>
      </c>
      <c r="AC133">
        <f>Q133*C133</f>
        <v/>
      </c>
      <c r="AD133">
        <f>SUM(R133:AC133)</f>
        <v/>
      </c>
      <c r="AE133">
        <f>SUM(F133:Q133)</f>
        <v/>
      </c>
    </row>
    <row r="134">
      <c r="A134">
        <f>IF('Échéancier'!B134="","",'Échéancier'!B134)</f>
        <v/>
      </c>
      <c r="B134">
        <f>IF('Échéancier'!V134="","",'Échéancier'!V134)</f>
        <v/>
      </c>
      <c r="C134">
        <f>IF('Échéancier'!N134="",0,'Échéancier'!N134)</f>
        <v/>
      </c>
      <c r="D134">
        <f>IF('Échéancier'!Q134="","",YEAR('Échéancier'!O134)*12+MONTH('Échéancier'!O134))</f>
        <v/>
      </c>
      <c r="E134">
        <f>IF('Échéancier'!Q134="","",'Échéancier'!L134)</f>
        <v/>
      </c>
      <c r="F134">
        <f>IF(OR(D134="",E134&lt;=0),0,IF(AND(('Charge mensuelle'!$B$4*12+1)&gt;D134,MOD(('Charge mensuelle'!$B$4*12+1)-D134,E134)=0),1,0))</f>
        <v/>
      </c>
      <c r="G134">
        <f>IF(OR(D134="",E134&lt;=0),0,IF(AND(('Charge mensuelle'!$B$4*12+2)&gt;D134,MOD(('Charge mensuelle'!$B$4*12+2)-D134,E134)=0),1,0))</f>
        <v/>
      </c>
      <c r="H134">
        <f>IF(OR(D134="",E134&lt;=0),0,IF(AND(('Charge mensuelle'!$B$4*12+3)&gt;D134,MOD(('Charge mensuelle'!$B$4*12+3)-D134,E134)=0),1,0))</f>
        <v/>
      </c>
      <c r="I134">
        <f>IF(OR(D134="",E134&lt;=0),0,IF(AND(('Charge mensuelle'!$B$4*12+4)&gt;D134,MOD(('Charge mensuelle'!$B$4*12+4)-D134,E134)=0),1,0))</f>
        <v/>
      </c>
      <c r="J134">
        <f>IF(OR(D134="",E134&lt;=0),0,IF(AND(('Charge mensuelle'!$B$4*12+5)&gt;D134,MOD(('Charge mensuelle'!$B$4*12+5)-D134,E134)=0),1,0))</f>
        <v/>
      </c>
      <c r="K134">
        <f>IF(OR(D134="",E134&lt;=0),0,IF(AND(('Charge mensuelle'!$B$4*12+6)&gt;D134,MOD(('Charge mensuelle'!$B$4*12+6)-D134,E134)=0),1,0))</f>
        <v/>
      </c>
      <c r="L134">
        <f>IF(OR(D134="",E134&lt;=0),0,IF(AND(('Charge mensuelle'!$B$4*12+7)&gt;D134,MOD(('Charge mensuelle'!$B$4*12+7)-D134,E134)=0),1,0))</f>
        <v/>
      </c>
      <c r="M134">
        <f>IF(OR(D134="",E134&lt;=0),0,IF(AND(('Charge mensuelle'!$B$4*12+8)&gt;D134,MOD(('Charge mensuelle'!$B$4*12+8)-D134,E134)=0),1,0))</f>
        <v/>
      </c>
      <c r="N134">
        <f>IF(OR(D134="",E134&lt;=0),0,IF(AND(('Charge mensuelle'!$B$4*12+9)&gt;D134,MOD(('Charge mensuelle'!$B$4*12+9)-D134,E134)=0),1,0))</f>
        <v/>
      </c>
      <c r="O134">
        <f>IF(OR(D134="",E134&lt;=0),0,IF(AND(('Charge mensuelle'!$B$4*12+10)&gt;D134,MOD(('Charge mensuelle'!$B$4*12+10)-D134,E134)=0),1,0))</f>
        <v/>
      </c>
      <c r="P134">
        <f>IF(OR(D134="",E134&lt;=0),0,IF(AND(('Charge mensuelle'!$B$4*12+11)&gt;D134,MOD(('Charge mensuelle'!$B$4*12+11)-D134,E134)=0),1,0))</f>
        <v/>
      </c>
      <c r="Q134">
        <f>IF(OR(D134="",E134&lt;=0),0,IF(AND(('Charge mensuelle'!$B$4*12+12)&gt;D134,MOD(('Charge mensuelle'!$B$4*12+12)-D134,E134)=0),1,0))</f>
        <v/>
      </c>
      <c r="R134">
        <f>F134*C134</f>
        <v/>
      </c>
      <c r="S134">
        <f>G134*C134</f>
        <v/>
      </c>
      <c r="T134">
        <f>H134*C134</f>
        <v/>
      </c>
      <c r="U134">
        <f>I134*C134</f>
        <v/>
      </c>
      <c r="V134">
        <f>J134*C134</f>
        <v/>
      </c>
      <c r="W134">
        <f>K134*C134</f>
        <v/>
      </c>
      <c r="X134">
        <f>L134*C134</f>
        <v/>
      </c>
      <c r="Y134">
        <f>M134*C134</f>
        <v/>
      </c>
      <c r="Z134">
        <f>N134*C134</f>
        <v/>
      </c>
      <c r="AA134">
        <f>O134*C134</f>
        <v/>
      </c>
      <c r="AB134">
        <f>P134*C134</f>
        <v/>
      </c>
      <c r="AC134">
        <f>Q134*C134</f>
        <v/>
      </c>
      <c r="AD134">
        <f>SUM(R134:AC134)</f>
        <v/>
      </c>
      <c r="AE134">
        <f>SUM(F134:Q134)</f>
        <v/>
      </c>
    </row>
    <row r="135">
      <c r="A135">
        <f>IF('Échéancier'!B135="","",'Échéancier'!B135)</f>
        <v/>
      </c>
      <c r="B135">
        <f>IF('Échéancier'!V135="","",'Échéancier'!V135)</f>
        <v/>
      </c>
      <c r="C135">
        <f>IF('Échéancier'!N135="",0,'Échéancier'!N135)</f>
        <v/>
      </c>
      <c r="D135">
        <f>IF('Échéancier'!Q135="","",YEAR('Échéancier'!O135)*12+MONTH('Échéancier'!O135))</f>
        <v/>
      </c>
      <c r="E135">
        <f>IF('Échéancier'!Q135="","",'Échéancier'!L135)</f>
        <v/>
      </c>
      <c r="F135">
        <f>IF(OR(D135="",E135&lt;=0),0,IF(AND(('Charge mensuelle'!$B$4*12+1)&gt;D135,MOD(('Charge mensuelle'!$B$4*12+1)-D135,E135)=0),1,0))</f>
        <v/>
      </c>
      <c r="G135">
        <f>IF(OR(D135="",E135&lt;=0),0,IF(AND(('Charge mensuelle'!$B$4*12+2)&gt;D135,MOD(('Charge mensuelle'!$B$4*12+2)-D135,E135)=0),1,0))</f>
        <v/>
      </c>
      <c r="H135">
        <f>IF(OR(D135="",E135&lt;=0),0,IF(AND(('Charge mensuelle'!$B$4*12+3)&gt;D135,MOD(('Charge mensuelle'!$B$4*12+3)-D135,E135)=0),1,0))</f>
        <v/>
      </c>
      <c r="I135">
        <f>IF(OR(D135="",E135&lt;=0),0,IF(AND(('Charge mensuelle'!$B$4*12+4)&gt;D135,MOD(('Charge mensuelle'!$B$4*12+4)-D135,E135)=0),1,0))</f>
        <v/>
      </c>
      <c r="J135">
        <f>IF(OR(D135="",E135&lt;=0),0,IF(AND(('Charge mensuelle'!$B$4*12+5)&gt;D135,MOD(('Charge mensuelle'!$B$4*12+5)-D135,E135)=0),1,0))</f>
        <v/>
      </c>
      <c r="K135">
        <f>IF(OR(D135="",E135&lt;=0),0,IF(AND(('Charge mensuelle'!$B$4*12+6)&gt;D135,MOD(('Charge mensuelle'!$B$4*12+6)-D135,E135)=0),1,0))</f>
        <v/>
      </c>
      <c r="L135">
        <f>IF(OR(D135="",E135&lt;=0),0,IF(AND(('Charge mensuelle'!$B$4*12+7)&gt;D135,MOD(('Charge mensuelle'!$B$4*12+7)-D135,E135)=0),1,0))</f>
        <v/>
      </c>
      <c r="M135">
        <f>IF(OR(D135="",E135&lt;=0),0,IF(AND(('Charge mensuelle'!$B$4*12+8)&gt;D135,MOD(('Charge mensuelle'!$B$4*12+8)-D135,E135)=0),1,0))</f>
        <v/>
      </c>
      <c r="N135">
        <f>IF(OR(D135="",E135&lt;=0),0,IF(AND(('Charge mensuelle'!$B$4*12+9)&gt;D135,MOD(('Charge mensuelle'!$B$4*12+9)-D135,E135)=0),1,0))</f>
        <v/>
      </c>
      <c r="O135">
        <f>IF(OR(D135="",E135&lt;=0),0,IF(AND(('Charge mensuelle'!$B$4*12+10)&gt;D135,MOD(('Charge mensuelle'!$B$4*12+10)-D135,E135)=0),1,0))</f>
        <v/>
      </c>
      <c r="P135">
        <f>IF(OR(D135="",E135&lt;=0),0,IF(AND(('Charge mensuelle'!$B$4*12+11)&gt;D135,MOD(('Charge mensuelle'!$B$4*12+11)-D135,E135)=0),1,0))</f>
        <v/>
      </c>
      <c r="Q135">
        <f>IF(OR(D135="",E135&lt;=0),0,IF(AND(('Charge mensuelle'!$B$4*12+12)&gt;D135,MOD(('Charge mensuelle'!$B$4*12+12)-D135,E135)=0),1,0))</f>
        <v/>
      </c>
      <c r="R135">
        <f>F135*C135</f>
        <v/>
      </c>
      <c r="S135">
        <f>G135*C135</f>
        <v/>
      </c>
      <c r="T135">
        <f>H135*C135</f>
        <v/>
      </c>
      <c r="U135">
        <f>I135*C135</f>
        <v/>
      </c>
      <c r="V135">
        <f>J135*C135</f>
        <v/>
      </c>
      <c r="W135">
        <f>K135*C135</f>
        <v/>
      </c>
      <c r="X135">
        <f>L135*C135</f>
        <v/>
      </c>
      <c r="Y135">
        <f>M135*C135</f>
        <v/>
      </c>
      <c r="Z135">
        <f>N135*C135</f>
        <v/>
      </c>
      <c r="AA135">
        <f>O135*C135</f>
        <v/>
      </c>
      <c r="AB135">
        <f>P135*C135</f>
        <v/>
      </c>
      <c r="AC135">
        <f>Q135*C135</f>
        <v/>
      </c>
      <c r="AD135">
        <f>SUM(R135:AC135)</f>
        <v/>
      </c>
      <c r="AE135">
        <f>SUM(F135:Q135)</f>
        <v/>
      </c>
    </row>
    <row r="136">
      <c r="A136">
        <f>IF('Échéancier'!B136="","",'Échéancier'!B136)</f>
        <v/>
      </c>
      <c r="B136">
        <f>IF('Échéancier'!V136="","",'Échéancier'!V136)</f>
        <v/>
      </c>
      <c r="C136">
        <f>IF('Échéancier'!N136="",0,'Échéancier'!N136)</f>
        <v/>
      </c>
      <c r="D136">
        <f>IF('Échéancier'!Q136="","",YEAR('Échéancier'!O136)*12+MONTH('Échéancier'!O136))</f>
        <v/>
      </c>
      <c r="E136">
        <f>IF('Échéancier'!Q136="","",'Échéancier'!L136)</f>
        <v/>
      </c>
      <c r="F136">
        <f>IF(OR(D136="",E136&lt;=0),0,IF(AND(('Charge mensuelle'!$B$4*12+1)&gt;D136,MOD(('Charge mensuelle'!$B$4*12+1)-D136,E136)=0),1,0))</f>
        <v/>
      </c>
      <c r="G136">
        <f>IF(OR(D136="",E136&lt;=0),0,IF(AND(('Charge mensuelle'!$B$4*12+2)&gt;D136,MOD(('Charge mensuelle'!$B$4*12+2)-D136,E136)=0),1,0))</f>
        <v/>
      </c>
      <c r="H136">
        <f>IF(OR(D136="",E136&lt;=0),0,IF(AND(('Charge mensuelle'!$B$4*12+3)&gt;D136,MOD(('Charge mensuelle'!$B$4*12+3)-D136,E136)=0),1,0))</f>
        <v/>
      </c>
      <c r="I136">
        <f>IF(OR(D136="",E136&lt;=0),0,IF(AND(('Charge mensuelle'!$B$4*12+4)&gt;D136,MOD(('Charge mensuelle'!$B$4*12+4)-D136,E136)=0),1,0))</f>
        <v/>
      </c>
      <c r="J136">
        <f>IF(OR(D136="",E136&lt;=0),0,IF(AND(('Charge mensuelle'!$B$4*12+5)&gt;D136,MOD(('Charge mensuelle'!$B$4*12+5)-D136,E136)=0),1,0))</f>
        <v/>
      </c>
      <c r="K136">
        <f>IF(OR(D136="",E136&lt;=0),0,IF(AND(('Charge mensuelle'!$B$4*12+6)&gt;D136,MOD(('Charge mensuelle'!$B$4*12+6)-D136,E136)=0),1,0))</f>
        <v/>
      </c>
      <c r="L136">
        <f>IF(OR(D136="",E136&lt;=0),0,IF(AND(('Charge mensuelle'!$B$4*12+7)&gt;D136,MOD(('Charge mensuelle'!$B$4*12+7)-D136,E136)=0),1,0))</f>
        <v/>
      </c>
      <c r="M136">
        <f>IF(OR(D136="",E136&lt;=0),0,IF(AND(('Charge mensuelle'!$B$4*12+8)&gt;D136,MOD(('Charge mensuelle'!$B$4*12+8)-D136,E136)=0),1,0))</f>
        <v/>
      </c>
      <c r="N136">
        <f>IF(OR(D136="",E136&lt;=0),0,IF(AND(('Charge mensuelle'!$B$4*12+9)&gt;D136,MOD(('Charge mensuelle'!$B$4*12+9)-D136,E136)=0),1,0))</f>
        <v/>
      </c>
      <c r="O136">
        <f>IF(OR(D136="",E136&lt;=0),0,IF(AND(('Charge mensuelle'!$B$4*12+10)&gt;D136,MOD(('Charge mensuelle'!$B$4*12+10)-D136,E136)=0),1,0))</f>
        <v/>
      </c>
      <c r="P136">
        <f>IF(OR(D136="",E136&lt;=0),0,IF(AND(('Charge mensuelle'!$B$4*12+11)&gt;D136,MOD(('Charge mensuelle'!$B$4*12+11)-D136,E136)=0),1,0))</f>
        <v/>
      </c>
      <c r="Q136">
        <f>IF(OR(D136="",E136&lt;=0),0,IF(AND(('Charge mensuelle'!$B$4*12+12)&gt;D136,MOD(('Charge mensuelle'!$B$4*12+12)-D136,E136)=0),1,0))</f>
        <v/>
      </c>
      <c r="R136">
        <f>F136*C136</f>
        <v/>
      </c>
      <c r="S136">
        <f>G136*C136</f>
        <v/>
      </c>
      <c r="T136">
        <f>H136*C136</f>
        <v/>
      </c>
      <c r="U136">
        <f>I136*C136</f>
        <v/>
      </c>
      <c r="V136">
        <f>J136*C136</f>
        <v/>
      </c>
      <c r="W136">
        <f>K136*C136</f>
        <v/>
      </c>
      <c r="X136">
        <f>L136*C136</f>
        <v/>
      </c>
      <c r="Y136">
        <f>M136*C136</f>
        <v/>
      </c>
      <c r="Z136">
        <f>N136*C136</f>
        <v/>
      </c>
      <c r="AA136">
        <f>O136*C136</f>
        <v/>
      </c>
      <c r="AB136">
        <f>P136*C136</f>
        <v/>
      </c>
      <c r="AC136">
        <f>Q136*C136</f>
        <v/>
      </c>
      <c r="AD136">
        <f>SUM(R136:AC136)</f>
        <v/>
      </c>
      <c r="AE136">
        <f>SUM(F136:Q136)</f>
        <v/>
      </c>
    </row>
    <row r="137">
      <c r="A137">
        <f>IF('Échéancier'!B137="","",'Échéancier'!B137)</f>
        <v/>
      </c>
      <c r="B137">
        <f>IF('Échéancier'!V137="","",'Échéancier'!V137)</f>
        <v/>
      </c>
      <c r="C137">
        <f>IF('Échéancier'!N137="",0,'Échéancier'!N137)</f>
        <v/>
      </c>
      <c r="D137">
        <f>IF('Échéancier'!Q137="","",YEAR('Échéancier'!O137)*12+MONTH('Échéancier'!O137))</f>
        <v/>
      </c>
      <c r="E137">
        <f>IF('Échéancier'!Q137="","",'Échéancier'!L137)</f>
        <v/>
      </c>
      <c r="F137">
        <f>IF(OR(D137="",E137&lt;=0),0,IF(AND(('Charge mensuelle'!$B$4*12+1)&gt;D137,MOD(('Charge mensuelle'!$B$4*12+1)-D137,E137)=0),1,0))</f>
        <v/>
      </c>
      <c r="G137">
        <f>IF(OR(D137="",E137&lt;=0),0,IF(AND(('Charge mensuelle'!$B$4*12+2)&gt;D137,MOD(('Charge mensuelle'!$B$4*12+2)-D137,E137)=0),1,0))</f>
        <v/>
      </c>
      <c r="H137">
        <f>IF(OR(D137="",E137&lt;=0),0,IF(AND(('Charge mensuelle'!$B$4*12+3)&gt;D137,MOD(('Charge mensuelle'!$B$4*12+3)-D137,E137)=0),1,0))</f>
        <v/>
      </c>
      <c r="I137">
        <f>IF(OR(D137="",E137&lt;=0),0,IF(AND(('Charge mensuelle'!$B$4*12+4)&gt;D137,MOD(('Charge mensuelle'!$B$4*12+4)-D137,E137)=0),1,0))</f>
        <v/>
      </c>
      <c r="J137">
        <f>IF(OR(D137="",E137&lt;=0),0,IF(AND(('Charge mensuelle'!$B$4*12+5)&gt;D137,MOD(('Charge mensuelle'!$B$4*12+5)-D137,E137)=0),1,0))</f>
        <v/>
      </c>
      <c r="K137">
        <f>IF(OR(D137="",E137&lt;=0),0,IF(AND(('Charge mensuelle'!$B$4*12+6)&gt;D137,MOD(('Charge mensuelle'!$B$4*12+6)-D137,E137)=0),1,0))</f>
        <v/>
      </c>
      <c r="L137">
        <f>IF(OR(D137="",E137&lt;=0),0,IF(AND(('Charge mensuelle'!$B$4*12+7)&gt;D137,MOD(('Charge mensuelle'!$B$4*12+7)-D137,E137)=0),1,0))</f>
        <v/>
      </c>
      <c r="M137">
        <f>IF(OR(D137="",E137&lt;=0),0,IF(AND(('Charge mensuelle'!$B$4*12+8)&gt;D137,MOD(('Charge mensuelle'!$B$4*12+8)-D137,E137)=0),1,0))</f>
        <v/>
      </c>
      <c r="N137">
        <f>IF(OR(D137="",E137&lt;=0),0,IF(AND(('Charge mensuelle'!$B$4*12+9)&gt;D137,MOD(('Charge mensuelle'!$B$4*12+9)-D137,E137)=0),1,0))</f>
        <v/>
      </c>
      <c r="O137">
        <f>IF(OR(D137="",E137&lt;=0),0,IF(AND(('Charge mensuelle'!$B$4*12+10)&gt;D137,MOD(('Charge mensuelle'!$B$4*12+10)-D137,E137)=0),1,0))</f>
        <v/>
      </c>
      <c r="P137">
        <f>IF(OR(D137="",E137&lt;=0),0,IF(AND(('Charge mensuelle'!$B$4*12+11)&gt;D137,MOD(('Charge mensuelle'!$B$4*12+11)-D137,E137)=0),1,0))</f>
        <v/>
      </c>
      <c r="Q137">
        <f>IF(OR(D137="",E137&lt;=0),0,IF(AND(('Charge mensuelle'!$B$4*12+12)&gt;D137,MOD(('Charge mensuelle'!$B$4*12+12)-D137,E137)=0),1,0))</f>
        <v/>
      </c>
      <c r="R137">
        <f>F137*C137</f>
        <v/>
      </c>
      <c r="S137">
        <f>G137*C137</f>
        <v/>
      </c>
      <c r="T137">
        <f>H137*C137</f>
        <v/>
      </c>
      <c r="U137">
        <f>I137*C137</f>
        <v/>
      </c>
      <c r="V137">
        <f>J137*C137</f>
        <v/>
      </c>
      <c r="W137">
        <f>K137*C137</f>
        <v/>
      </c>
      <c r="X137">
        <f>L137*C137</f>
        <v/>
      </c>
      <c r="Y137">
        <f>M137*C137</f>
        <v/>
      </c>
      <c r="Z137">
        <f>N137*C137</f>
        <v/>
      </c>
      <c r="AA137">
        <f>O137*C137</f>
        <v/>
      </c>
      <c r="AB137">
        <f>P137*C137</f>
        <v/>
      </c>
      <c r="AC137">
        <f>Q137*C137</f>
        <v/>
      </c>
      <c r="AD137">
        <f>SUM(R137:AC137)</f>
        <v/>
      </c>
      <c r="AE137">
        <f>SUM(F137:Q137)</f>
        <v/>
      </c>
    </row>
    <row r="138">
      <c r="A138">
        <f>IF('Échéancier'!B138="","",'Échéancier'!B138)</f>
        <v/>
      </c>
      <c r="B138">
        <f>IF('Échéancier'!V138="","",'Échéancier'!V138)</f>
        <v/>
      </c>
      <c r="C138">
        <f>IF('Échéancier'!N138="",0,'Échéancier'!N138)</f>
        <v/>
      </c>
      <c r="D138">
        <f>IF('Échéancier'!Q138="","",YEAR('Échéancier'!O138)*12+MONTH('Échéancier'!O138))</f>
        <v/>
      </c>
      <c r="E138">
        <f>IF('Échéancier'!Q138="","",'Échéancier'!L138)</f>
        <v/>
      </c>
      <c r="F138">
        <f>IF(OR(D138="",E138&lt;=0),0,IF(AND(('Charge mensuelle'!$B$4*12+1)&gt;D138,MOD(('Charge mensuelle'!$B$4*12+1)-D138,E138)=0),1,0))</f>
        <v/>
      </c>
      <c r="G138">
        <f>IF(OR(D138="",E138&lt;=0),0,IF(AND(('Charge mensuelle'!$B$4*12+2)&gt;D138,MOD(('Charge mensuelle'!$B$4*12+2)-D138,E138)=0),1,0))</f>
        <v/>
      </c>
      <c r="H138">
        <f>IF(OR(D138="",E138&lt;=0),0,IF(AND(('Charge mensuelle'!$B$4*12+3)&gt;D138,MOD(('Charge mensuelle'!$B$4*12+3)-D138,E138)=0),1,0))</f>
        <v/>
      </c>
      <c r="I138">
        <f>IF(OR(D138="",E138&lt;=0),0,IF(AND(('Charge mensuelle'!$B$4*12+4)&gt;D138,MOD(('Charge mensuelle'!$B$4*12+4)-D138,E138)=0),1,0))</f>
        <v/>
      </c>
      <c r="J138">
        <f>IF(OR(D138="",E138&lt;=0),0,IF(AND(('Charge mensuelle'!$B$4*12+5)&gt;D138,MOD(('Charge mensuelle'!$B$4*12+5)-D138,E138)=0),1,0))</f>
        <v/>
      </c>
      <c r="K138">
        <f>IF(OR(D138="",E138&lt;=0),0,IF(AND(('Charge mensuelle'!$B$4*12+6)&gt;D138,MOD(('Charge mensuelle'!$B$4*12+6)-D138,E138)=0),1,0))</f>
        <v/>
      </c>
      <c r="L138">
        <f>IF(OR(D138="",E138&lt;=0),0,IF(AND(('Charge mensuelle'!$B$4*12+7)&gt;D138,MOD(('Charge mensuelle'!$B$4*12+7)-D138,E138)=0),1,0))</f>
        <v/>
      </c>
      <c r="M138">
        <f>IF(OR(D138="",E138&lt;=0),0,IF(AND(('Charge mensuelle'!$B$4*12+8)&gt;D138,MOD(('Charge mensuelle'!$B$4*12+8)-D138,E138)=0),1,0))</f>
        <v/>
      </c>
      <c r="N138">
        <f>IF(OR(D138="",E138&lt;=0),0,IF(AND(('Charge mensuelle'!$B$4*12+9)&gt;D138,MOD(('Charge mensuelle'!$B$4*12+9)-D138,E138)=0),1,0))</f>
        <v/>
      </c>
      <c r="O138">
        <f>IF(OR(D138="",E138&lt;=0),0,IF(AND(('Charge mensuelle'!$B$4*12+10)&gt;D138,MOD(('Charge mensuelle'!$B$4*12+10)-D138,E138)=0),1,0))</f>
        <v/>
      </c>
      <c r="P138">
        <f>IF(OR(D138="",E138&lt;=0),0,IF(AND(('Charge mensuelle'!$B$4*12+11)&gt;D138,MOD(('Charge mensuelle'!$B$4*12+11)-D138,E138)=0),1,0))</f>
        <v/>
      </c>
      <c r="Q138">
        <f>IF(OR(D138="",E138&lt;=0),0,IF(AND(('Charge mensuelle'!$B$4*12+12)&gt;D138,MOD(('Charge mensuelle'!$B$4*12+12)-D138,E138)=0),1,0))</f>
        <v/>
      </c>
      <c r="R138">
        <f>F138*C138</f>
        <v/>
      </c>
      <c r="S138">
        <f>G138*C138</f>
        <v/>
      </c>
      <c r="T138">
        <f>H138*C138</f>
        <v/>
      </c>
      <c r="U138">
        <f>I138*C138</f>
        <v/>
      </c>
      <c r="V138">
        <f>J138*C138</f>
        <v/>
      </c>
      <c r="W138">
        <f>K138*C138</f>
        <v/>
      </c>
      <c r="X138">
        <f>L138*C138</f>
        <v/>
      </c>
      <c r="Y138">
        <f>M138*C138</f>
        <v/>
      </c>
      <c r="Z138">
        <f>N138*C138</f>
        <v/>
      </c>
      <c r="AA138">
        <f>O138*C138</f>
        <v/>
      </c>
      <c r="AB138">
        <f>P138*C138</f>
        <v/>
      </c>
      <c r="AC138">
        <f>Q138*C138</f>
        <v/>
      </c>
      <c r="AD138">
        <f>SUM(R138:AC138)</f>
        <v/>
      </c>
      <c r="AE138">
        <f>SUM(F138:Q138)</f>
        <v/>
      </c>
    </row>
    <row r="139">
      <c r="A139">
        <f>IF('Échéancier'!B139="","",'Échéancier'!B139)</f>
        <v/>
      </c>
      <c r="B139">
        <f>IF('Échéancier'!V139="","",'Échéancier'!V139)</f>
        <v/>
      </c>
      <c r="C139">
        <f>IF('Échéancier'!N139="",0,'Échéancier'!N139)</f>
        <v/>
      </c>
      <c r="D139">
        <f>IF('Échéancier'!Q139="","",YEAR('Échéancier'!O139)*12+MONTH('Échéancier'!O139))</f>
        <v/>
      </c>
      <c r="E139">
        <f>IF('Échéancier'!Q139="","",'Échéancier'!L139)</f>
        <v/>
      </c>
      <c r="F139">
        <f>IF(OR(D139="",E139&lt;=0),0,IF(AND(('Charge mensuelle'!$B$4*12+1)&gt;D139,MOD(('Charge mensuelle'!$B$4*12+1)-D139,E139)=0),1,0))</f>
        <v/>
      </c>
      <c r="G139">
        <f>IF(OR(D139="",E139&lt;=0),0,IF(AND(('Charge mensuelle'!$B$4*12+2)&gt;D139,MOD(('Charge mensuelle'!$B$4*12+2)-D139,E139)=0),1,0))</f>
        <v/>
      </c>
      <c r="H139">
        <f>IF(OR(D139="",E139&lt;=0),0,IF(AND(('Charge mensuelle'!$B$4*12+3)&gt;D139,MOD(('Charge mensuelle'!$B$4*12+3)-D139,E139)=0),1,0))</f>
        <v/>
      </c>
      <c r="I139">
        <f>IF(OR(D139="",E139&lt;=0),0,IF(AND(('Charge mensuelle'!$B$4*12+4)&gt;D139,MOD(('Charge mensuelle'!$B$4*12+4)-D139,E139)=0),1,0))</f>
        <v/>
      </c>
      <c r="J139">
        <f>IF(OR(D139="",E139&lt;=0),0,IF(AND(('Charge mensuelle'!$B$4*12+5)&gt;D139,MOD(('Charge mensuelle'!$B$4*12+5)-D139,E139)=0),1,0))</f>
        <v/>
      </c>
      <c r="K139">
        <f>IF(OR(D139="",E139&lt;=0),0,IF(AND(('Charge mensuelle'!$B$4*12+6)&gt;D139,MOD(('Charge mensuelle'!$B$4*12+6)-D139,E139)=0),1,0))</f>
        <v/>
      </c>
      <c r="L139">
        <f>IF(OR(D139="",E139&lt;=0),0,IF(AND(('Charge mensuelle'!$B$4*12+7)&gt;D139,MOD(('Charge mensuelle'!$B$4*12+7)-D139,E139)=0),1,0))</f>
        <v/>
      </c>
      <c r="M139">
        <f>IF(OR(D139="",E139&lt;=0),0,IF(AND(('Charge mensuelle'!$B$4*12+8)&gt;D139,MOD(('Charge mensuelle'!$B$4*12+8)-D139,E139)=0),1,0))</f>
        <v/>
      </c>
      <c r="N139">
        <f>IF(OR(D139="",E139&lt;=0),0,IF(AND(('Charge mensuelle'!$B$4*12+9)&gt;D139,MOD(('Charge mensuelle'!$B$4*12+9)-D139,E139)=0),1,0))</f>
        <v/>
      </c>
      <c r="O139">
        <f>IF(OR(D139="",E139&lt;=0),0,IF(AND(('Charge mensuelle'!$B$4*12+10)&gt;D139,MOD(('Charge mensuelle'!$B$4*12+10)-D139,E139)=0),1,0))</f>
        <v/>
      </c>
      <c r="P139">
        <f>IF(OR(D139="",E139&lt;=0),0,IF(AND(('Charge mensuelle'!$B$4*12+11)&gt;D139,MOD(('Charge mensuelle'!$B$4*12+11)-D139,E139)=0),1,0))</f>
        <v/>
      </c>
      <c r="Q139">
        <f>IF(OR(D139="",E139&lt;=0),0,IF(AND(('Charge mensuelle'!$B$4*12+12)&gt;D139,MOD(('Charge mensuelle'!$B$4*12+12)-D139,E139)=0),1,0))</f>
        <v/>
      </c>
      <c r="R139">
        <f>F139*C139</f>
        <v/>
      </c>
      <c r="S139">
        <f>G139*C139</f>
        <v/>
      </c>
      <c r="T139">
        <f>H139*C139</f>
        <v/>
      </c>
      <c r="U139">
        <f>I139*C139</f>
        <v/>
      </c>
      <c r="V139">
        <f>J139*C139</f>
        <v/>
      </c>
      <c r="W139">
        <f>K139*C139</f>
        <v/>
      </c>
      <c r="X139">
        <f>L139*C139</f>
        <v/>
      </c>
      <c r="Y139">
        <f>M139*C139</f>
        <v/>
      </c>
      <c r="Z139">
        <f>N139*C139</f>
        <v/>
      </c>
      <c r="AA139">
        <f>O139*C139</f>
        <v/>
      </c>
      <c r="AB139">
        <f>P139*C139</f>
        <v/>
      </c>
      <c r="AC139">
        <f>Q139*C139</f>
        <v/>
      </c>
      <c r="AD139">
        <f>SUM(R139:AC139)</f>
        <v/>
      </c>
      <c r="AE139">
        <f>SUM(F139:Q139)</f>
        <v/>
      </c>
    </row>
    <row r="140">
      <c r="A140">
        <f>IF('Échéancier'!B140="","",'Échéancier'!B140)</f>
        <v/>
      </c>
      <c r="B140">
        <f>IF('Échéancier'!V140="","",'Échéancier'!V140)</f>
        <v/>
      </c>
      <c r="C140">
        <f>IF('Échéancier'!N140="",0,'Échéancier'!N140)</f>
        <v/>
      </c>
      <c r="D140">
        <f>IF('Échéancier'!Q140="","",YEAR('Échéancier'!O140)*12+MONTH('Échéancier'!O140))</f>
        <v/>
      </c>
      <c r="E140">
        <f>IF('Échéancier'!Q140="","",'Échéancier'!L140)</f>
        <v/>
      </c>
      <c r="F140">
        <f>IF(OR(D140="",E140&lt;=0),0,IF(AND(('Charge mensuelle'!$B$4*12+1)&gt;D140,MOD(('Charge mensuelle'!$B$4*12+1)-D140,E140)=0),1,0))</f>
        <v/>
      </c>
      <c r="G140">
        <f>IF(OR(D140="",E140&lt;=0),0,IF(AND(('Charge mensuelle'!$B$4*12+2)&gt;D140,MOD(('Charge mensuelle'!$B$4*12+2)-D140,E140)=0),1,0))</f>
        <v/>
      </c>
      <c r="H140">
        <f>IF(OR(D140="",E140&lt;=0),0,IF(AND(('Charge mensuelle'!$B$4*12+3)&gt;D140,MOD(('Charge mensuelle'!$B$4*12+3)-D140,E140)=0),1,0))</f>
        <v/>
      </c>
      <c r="I140">
        <f>IF(OR(D140="",E140&lt;=0),0,IF(AND(('Charge mensuelle'!$B$4*12+4)&gt;D140,MOD(('Charge mensuelle'!$B$4*12+4)-D140,E140)=0),1,0))</f>
        <v/>
      </c>
      <c r="J140">
        <f>IF(OR(D140="",E140&lt;=0),0,IF(AND(('Charge mensuelle'!$B$4*12+5)&gt;D140,MOD(('Charge mensuelle'!$B$4*12+5)-D140,E140)=0),1,0))</f>
        <v/>
      </c>
      <c r="K140">
        <f>IF(OR(D140="",E140&lt;=0),0,IF(AND(('Charge mensuelle'!$B$4*12+6)&gt;D140,MOD(('Charge mensuelle'!$B$4*12+6)-D140,E140)=0),1,0))</f>
        <v/>
      </c>
      <c r="L140">
        <f>IF(OR(D140="",E140&lt;=0),0,IF(AND(('Charge mensuelle'!$B$4*12+7)&gt;D140,MOD(('Charge mensuelle'!$B$4*12+7)-D140,E140)=0),1,0))</f>
        <v/>
      </c>
      <c r="M140">
        <f>IF(OR(D140="",E140&lt;=0),0,IF(AND(('Charge mensuelle'!$B$4*12+8)&gt;D140,MOD(('Charge mensuelle'!$B$4*12+8)-D140,E140)=0),1,0))</f>
        <v/>
      </c>
      <c r="N140">
        <f>IF(OR(D140="",E140&lt;=0),0,IF(AND(('Charge mensuelle'!$B$4*12+9)&gt;D140,MOD(('Charge mensuelle'!$B$4*12+9)-D140,E140)=0),1,0))</f>
        <v/>
      </c>
      <c r="O140">
        <f>IF(OR(D140="",E140&lt;=0),0,IF(AND(('Charge mensuelle'!$B$4*12+10)&gt;D140,MOD(('Charge mensuelle'!$B$4*12+10)-D140,E140)=0),1,0))</f>
        <v/>
      </c>
      <c r="P140">
        <f>IF(OR(D140="",E140&lt;=0),0,IF(AND(('Charge mensuelle'!$B$4*12+11)&gt;D140,MOD(('Charge mensuelle'!$B$4*12+11)-D140,E140)=0),1,0))</f>
        <v/>
      </c>
      <c r="Q140">
        <f>IF(OR(D140="",E140&lt;=0),0,IF(AND(('Charge mensuelle'!$B$4*12+12)&gt;D140,MOD(('Charge mensuelle'!$B$4*12+12)-D140,E140)=0),1,0))</f>
        <v/>
      </c>
      <c r="R140">
        <f>F140*C140</f>
        <v/>
      </c>
      <c r="S140">
        <f>G140*C140</f>
        <v/>
      </c>
      <c r="T140">
        <f>H140*C140</f>
        <v/>
      </c>
      <c r="U140">
        <f>I140*C140</f>
        <v/>
      </c>
      <c r="V140">
        <f>J140*C140</f>
        <v/>
      </c>
      <c r="W140">
        <f>K140*C140</f>
        <v/>
      </c>
      <c r="X140">
        <f>L140*C140</f>
        <v/>
      </c>
      <c r="Y140">
        <f>M140*C140</f>
        <v/>
      </c>
      <c r="Z140">
        <f>N140*C140</f>
        <v/>
      </c>
      <c r="AA140">
        <f>O140*C140</f>
        <v/>
      </c>
      <c r="AB140">
        <f>P140*C140</f>
        <v/>
      </c>
      <c r="AC140">
        <f>Q140*C140</f>
        <v/>
      </c>
      <c r="AD140">
        <f>SUM(R140:AC140)</f>
        <v/>
      </c>
      <c r="AE140">
        <f>SUM(F140:Q140)</f>
        <v/>
      </c>
    </row>
    <row r="141">
      <c r="A141">
        <f>IF('Échéancier'!B141="","",'Échéancier'!B141)</f>
        <v/>
      </c>
      <c r="B141">
        <f>IF('Échéancier'!V141="","",'Échéancier'!V141)</f>
        <v/>
      </c>
      <c r="C141">
        <f>IF('Échéancier'!N141="",0,'Échéancier'!N141)</f>
        <v/>
      </c>
      <c r="D141">
        <f>IF('Échéancier'!Q141="","",YEAR('Échéancier'!O141)*12+MONTH('Échéancier'!O141))</f>
        <v/>
      </c>
      <c r="E141">
        <f>IF('Échéancier'!Q141="","",'Échéancier'!L141)</f>
        <v/>
      </c>
      <c r="F141">
        <f>IF(OR(D141="",E141&lt;=0),0,IF(AND(('Charge mensuelle'!$B$4*12+1)&gt;D141,MOD(('Charge mensuelle'!$B$4*12+1)-D141,E141)=0),1,0))</f>
        <v/>
      </c>
      <c r="G141">
        <f>IF(OR(D141="",E141&lt;=0),0,IF(AND(('Charge mensuelle'!$B$4*12+2)&gt;D141,MOD(('Charge mensuelle'!$B$4*12+2)-D141,E141)=0),1,0))</f>
        <v/>
      </c>
      <c r="H141">
        <f>IF(OR(D141="",E141&lt;=0),0,IF(AND(('Charge mensuelle'!$B$4*12+3)&gt;D141,MOD(('Charge mensuelle'!$B$4*12+3)-D141,E141)=0),1,0))</f>
        <v/>
      </c>
      <c r="I141">
        <f>IF(OR(D141="",E141&lt;=0),0,IF(AND(('Charge mensuelle'!$B$4*12+4)&gt;D141,MOD(('Charge mensuelle'!$B$4*12+4)-D141,E141)=0),1,0))</f>
        <v/>
      </c>
      <c r="J141">
        <f>IF(OR(D141="",E141&lt;=0),0,IF(AND(('Charge mensuelle'!$B$4*12+5)&gt;D141,MOD(('Charge mensuelle'!$B$4*12+5)-D141,E141)=0),1,0))</f>
        <v/>
      </c>
      <c r="K141">
        <f>IF(OR(D141="",E141&lt;=0),0,IF(AND(('Charge mensuelle'!$B$4*12+6)&gt;D141,MOD(('Charge mensuelle'!$B$4*12+6)-D141,E141)=0),1,0))</f>
        <v/>
      </c>
      <c r="L141">
        <f>IF(OR(D141="",E141&lt;=0),0,IF(AND(('Charge mensuelle'!$B$4*12+7)&gt;D141,MOD(('Charge mensuelle'!$B$4*12+7)-D141,E141)=0),1,0))</f>
        <v/>
      </c>
      <c r="M141">
        <f>IF(OR(D141="",E141&lt;=0),0,IF(AND(('Charge mensuelle'!$B$4*12+8)&gt;D141,MOD(('Charge mensuelle'!$B$4*12+8)-D141,E141)=0),1,0))</f>
        <v/>
      </c>
      <c r="N141">
        <f>IF(OR(D141="",E141&lt;=0),0,IF(AND(('Charge mensuelle'!$B$4*12+9)&gt;D141,MOD(('Charge mensuelle'!$B$4*12+9)-D141,E141)=0),1,0))</f>
        <v/>
      </c>
      <c r="O141">
        <f>IF(OR(D141="",E141&lt;=0),0,IF(AND(('Charge mensuelle'!$B$4*12+10)&gt;D141,MOD(('Charge mensuelle'!$B$4*12+10)-D141,E141)=0),1,0))</f>
        <v/>
      </c>
      <c r="P141">
        <f>IF(OR(D141="",E141&lt;=0),0,IF(AND(('Charge mensuelle'!$B$4*12+11)&gt;D141,MOD(('Charge mensuelle'!$B$4*12+11)-D141,E141)=0),1,0))</f>
        <v/>
      </c>
      <c r="Q141">
        <f>IF(OR(D141="",E141&lt;=0),0,IF(AND(('Charge mensuelle'!$B$4*12+12)&gt;D141,MOD(('Charge mensuelle'!$B$4*12+12)-D141,E141)=0),1,0))</f>
        <v/>
      </c>
      <c r="R141">
        <f>F141*C141</f>
        <v/>
      </c>
      <c r="S141">
        <f>G141*C141</f>
        <v/>
      </c>
      <c r="T141">
        <f>H141*C141</f>
        <v/>
      </c>
      <c r="U141">
        <f>I141*C141</f>
        <v/>
      </c>
      <c r="V141">
        <f>J141*C141</f>
        <v/>
      </c>
      <c r="W141">
        <f>K141*C141</f>
        <v/>
      </c>
      <c r="X141">
        <f>L141*C141</f>
        <v/>
      </c>
      <c r="Y141">
        <f>M141*C141</f>
        <v/>
      </c>
      <c r="Z141">
        <f>N141*C141</f>
        <v/>
      </c>
      <c r="AA141">
        <f>O141*C141</f>
        <v/>
      </c>
      <c r="AB141">
        <f>P141*C141</f>
        <v/>
      </c>
      <c r="AC141">
        <f>Q141*C141</f>
        <v/>
      </c>
      <c r="AD141">
        <f>SUM(R141:AC141)</f>
        <v/>
      </c>
      <c r="AE141">
        <f>SUM(F141:Q141)</f>
        <v/>
      </c>
    </row>
    <row r="142">
      <c r="A142">
        <f>IF('Échéancier'!B142="","",'Échéancier'!B142)</f>
        <v/>
      </c>
      <c r="B142">
        <f>IF('Échéancier'!V142="","",'Échéancier'!V142)</f>
        <v/>
      </c>
      <c r="C142">
        <f>IF('Échéancier'!N142="",0,'Échéancier'!N142)</f>
        <v/>
      </c>
      <c r="D142">
        <f>IF('Échéancier'!Q142="","",YEAR('Échéancier'!O142)*12+MONTH('Échéancier'!O142))</f>
        <v/>
      </c>
      <c r="E142">
        <f>IF('Échéancier'!Q142="","",'Échéancier'!L142)</f>
        <v/>
      </c>
      <c r="F142">
        <f>IF(OR(D142="",E142&lt;=0),0,IF(AND(('Charge mensuelle'!$B$4*12+1)&gt;D142,MOD(('Charge mensuelle'!$B$4*12+1)-D142,E142)=0),1,0))</f>
        <v/>
      </c>
      <c r="G142">
        <f>IF(OR(D142="",E142&lt;=0),0,IF(AND(('Charge mensuelle'!$B$4*12+2)&gt;D142,MOD(('Charge mensuelle'!$B$4*12+2)-D142,E142)=0),1,0))</f>
        <v/>
      </c>
      <c r="H142">
        <f>IF(OR(D142="",E142&lt;=0),0,IF(AND(('Charge mensuelle'!$B$4*12+3)&gt;D142,MOD(('Charge mensuelle'!$B$4*12+3)-D142,E142)=0),1,0))</f>
        <v/>
      </c>
      <c r="I142">
        <f>IF(OR(D142="",E142&lt;=0),0,IF(AND(('Charge mensuelle'!$B$4*12+4)&gt;D142,MOD(('Charge mensuelle'!$B$4*12+4)-D142,E142)=0),1,0))</f>
        <v/>
      </c>
      <c r="J142">
        <f>IF(OR(D142="",E142&lt;=0),0,IF(AND(('Charge mensuelle'!$B$4*12+5)&gt;D142,MOD(('Charge mensuelle'!$B$4*12+5)-D142,E142)=0),1,0))</f>
        <v/>
      </c>
      <c r="K142">
        <f>IF(OR(D142="",E142&lt;=0),0,IF(AND(('Charge mensuelle'!$B$4*12+6)&gt;D142,MOD(('Charge mensuelle'!$B$4*12+6)-D142,E142)=0),1,0))</f>
        <v/>
      </c>
      <c r="L142">
        <f>IF(OR(D142="",E142&lt;=0),0,IF(AND(('Charge mensuelle'!$B$4*12+7)&gt;D142,MOD(('Charge mensuelle'!$B$4*12+7)-D142,E142)=0),1,0))</f>
        <v/>
      </c>
      <c r="M142">
        <f>IF(OR(D142="",E142&lt;=0),0,IF(AND(('Charge mensuelle'!$B$4*12+8)&gt;D142,MOD(('Charge mensuelle'!$B$4*12+8)-D142,E142)=0),1,0))</f>
        <v/>
      </c>
      <c r="N142">
        <f>IF(OR(D142="",E142&lt;=0),0,IF(AND(('Charge mensuelle'!$B$4*12+9)&gt;D142,MOD(('Charge mensuelle'!$B$4*12+9)-D142,E142)=0),1,0))</f>
        <v/>
      </c>
      <c r="O142">
        <f>IF(OR(D142="",E142&lt;=0),0,IF(AND(('Charge mensuelle'!$B$4*12+10)&gt;D142,MOD(('Charge mensuelle'!$B$4*12+10)-D142,E142)=0),1,0))</f>
        <v/>
      </c>
      <c r="P142">
        <f>IF(OR(D142="",E142&lt;=0),0,IF(AND(('Charge mensuelle'!$B$4*12+11)&gt;D142,MOD(('Charge mensuelle'!$B$4*12+11)-D142,E142)=0),1,0))</f>
        <v/>
      </c>
      <c r="Q142">
        <f>IF(OR(D142="",E142&lt;=0),0,IF(AND(('Charge mensuelle'!$B$4*12+12)&gt;D142,MOD(('Charge mensuelle'!$B$4*12+12)-D142,E142)=0),1,0))</f>
        <v/>
      </c>
      <c r="R142">
        <f>F142*C142</f>
        <v/>
      </c>
      <c r="S142">
        <f>G142*C142</f>
        <v/>
      </c>
      <c r="T142">
        <f>H142*C142</f>
        <v/>
      </c>
      <c r="U142">
        <f>I142*C142</f>
        <v/>
      </c>
      <c r="V142">
        <f>J142*C142</f>
        <v/>
      </c>
      <c r="W142">
        <f>K142*C142</f>
        <v/>
      </c>
      <c r="X142">
        <f>L142*C142</f>
        <v/>
      </c>
      <c r="Y142">
        <f>M142*C142</f>
        <v/>
      </c>
      <c r="Z142">
        <f>N142*C142</f>
        <v/>
      </c>
      <c r="AA142">
        <f>O142*C142</f>
        <v/>
      </c>
      <c r="AB142">
        <f>P142*C142</f>
        <v/>
      </c>
      <c r="AC142">
        <f>Q142*C142</f>
        <v/>
      </c>
      <c r="AD142">
        <f>SUM(R142:AC142)</f>
        <v/>
      </c>
      <c r="AE142">
        <f>SUM(F142:Q142)</f>
        <v/>
      </c>
    </row>
    <row r="143">
      <c r="A143">
        <f>IF('Échéancier'!B143="","",'Échéancier'!B143)</f>
        <v/>
      </c>
      <c r="B143">
        <f>IF('Échéancier'!V143="","",'Échéancier'!V143)</f>
        <v/>
      </c>
      <c r="C143">
        <f>IF('Échéancier'!N143="",0,'Échéancier'!N143)</f>
        <v/>
      </c>
      <c r="D143">
        <f>IF('Échéancier'!Q143="","",YEAR('Échéancier'!O143)*12+MONTH('Échéancier'!O143))</f>
        <v/>
      </c>
      <c r="E143">
        <f>IF('Échéancier'!Q143="","",'Échéancier'!L143)</f>
        <v/>
      </c>
      <c r="F143">
        <f>IF(OR(D143="",E143&lt;=0),0,IF(AND(('Charge mensuelle'!$B$4*12+1)&gt;D143,MOD(('Charge mensuelle'!$B$4*12+1)-D143,E143)=0),1,0))</f>
        <v/>
      </c>
      <c r="G143">
        <f>IF(OR(D143="",E143&lt;=0),0,IF(AND(('Charge mensuelle'!$B$4*12+2)&gt;D143,MOD(('Charge mensuelle'!$B$4*12+2)-D143,E143)=0),1,0))</f>
        <v/>
      </c>
      <c r="H143">
        <f>IF(OR(D143="",E143&lt;=0),0,IF(AND(('Charge mensuelle'!$B$4*12+3)&gt;D143,MOD(('Charge mensuelle'!$B$4*12+3)-D143,E143)=0),1,0))</f>
        <v/>
      </c>
      <c r="I143">
        <f>IF(OR(D143="",E143&lt;=0),0,IF(AND(('Charge mensuelle'!$B$4*12+4)&gt;D143,MOD(('Charge mensuelle'!$B$4*12+4)-D143,E143)=0),1,0))</f>
        <v/>
      </c>
      <c r="J143">
        <f>IF(OR(D143="",E143&lt;=0),0,IF(AND(('Charge mensuelle'!$B$4*12+5)&gt;D143,MOD(('Charge mensuelle'!$B$4*12+5)-D143,E143)=0),1,0))</f>
        <v/>
      </c>
      <c r="K143">
        <f>IF(OR(D143="",E143&lt;=0),0,IF(AND(('Charge mensuelle'!$B$4*12+6)&gt;D143,MOD(('Charge mensuelle'!$B$4*12+6)-D143,E143)=0),1,0))</f>
        <v/>
      </c>
      <c r="L143">
        <f>IF(OR(D143="",E143&lt;=0),0,IF(AND(('Charge mensuelle'!$B$4*12+7)&gt;D143,MOD(('Charge mensuelle'!$B$4*12+7)-D143,E143)=0),1,0))</f>
        <v/>
      </c>
      <c r="M143">
        <f>IF(OR(D143="",E143&lt;=0),0,IF(AND(('Charge mensuelle'!$B$4*12+8)&gt;D143,MOD(('Charge mensuelle'!$B$4*12+8)-D143,E143)=0),1,0))</f>
        <v/>
      </c>
      <c r="N143">
        <f>IF(OR(D143="",E143&lt;=0),0,IF(AND(('Charge mensuelle'!$B$4*12+9)&gt;D143,MOD(('Charge mensuelle'!$B$4*12+9)-D143,E143)=0),1,0))</f>
        <v/>
      </c>
      <c r="O143">
        <f>IF(OR(D143="",E143&lt;=0),0,IF(AND(('Charge mensuelle'!$B$4*12+10)&gt;D143,MOD(('Charge mensuelle'!$B$4*12+10)-D143,E143)=0),1,0))</f>
        <v/>
      </c>
      <c r="P143">
        <f>IF(OR(D143="",E143&lt;=0),0,IF(AND(('Charge mensuelle'!$B$4*12+11)&gt;D143,MOD(('Charge mensuelle'!$B$4*12+11)-D143,E143)=0),1,0))</f>
        <v/>
      </c>
      <c r="Q143">
        <f>IF(OR(D143="",E143&lt;=0),0,IF(AND(('Charge mensuelle'!$B$4*12+12)&gt;D143,MOD(('Charge mensuelle'!$B$4*12+12)-D143,E143)=0),1,0))</f>
        <v/>
      </c>
      <c r="R143">
        <f>F143*C143</f>
        <v/>
      </c>
      <c r="S143">
        <f>G143*C143</f>
        <v/>
      </c>
      <c r="T143">
        <f>H143*C143</f>
        <v/>
      </c>
      <c r="U143">
        <f>I143*C143</f>
        <v/>
      </c>
      <c r="V143">
        <f>J143*C143</f>
        <v/>
      </c>
      <c r="W143">
        <f>K143*C143</f>
        <v/>
      </c>
      <c r="X143">
        <f>L143*C143</f>
        <v/>
      </c>
      <c r="Y143">
        <f>M143*C143</f>
        <v/>
      </c>
      <c r="Z143">
        <f>N143*C143</f>
        <v/>
      </c>
      <c r="AA143">
        <f>O143*C143</f>
        <v/>
      </c>
      <c r="AB143">
        <f>P143*C143</f>
        <v/>
      </c>
      <c r="AC143">
        <f>Q143*C143</f>
        <v/>
      </c>
      <c r="AD143">
        <f>SUM(R143:AC143)</f>
        <v/>
      </c>
      <c r="AE143">
        <f>SUM(F143:Q143)</f>
        <v/>
      </c>
    </row>
    <row r="144">
      <c r="A144">
        <f>IF('Échéancier'!B144="","",'Échéancier'!B144)</f>
        <v/>
      </c>
      <c r="B144">
        <f>IF('Échéancier'!V144="","",'Échéancier'!V144)</f>
        <v/>
      </c>
      <c r="C144">
        <f>IF('Échéancier'!N144="",0,'Échéancier'!N144)</f>
        <v/>
      </c>
      <c r="D144">
        <f>IF('Échéancier'!Q144="","",YEAR('Échéancier'!O144)*12+MONTH('Échéancier'!O144))</f>
        <v/>
      </c>
      <c r="E144">
        <f>IF('Échéancier'!Q144="","",'Échéancier'!L144)</f>
        <v/>
      </c>
      <c r="F144">
        <f>IF(OR(D144="",E144&lt;=0),0,IF(AND(('Charge mensuelle'!$B$4*12+1)&gt;D144,MOD(('Charge mensuelle'!$B$4*12+1)-D144,E144)=0),1,0))</f>
        <v/>
      </c>
      <c r="G144">
        <f>IF(OR(D144="",E144&lt;=0),0,IF(AND(('Charge mensuelle'!$B$4*12+2)&gt;D144,MOD(('Charge mensuelle'!$B$4*12+2)-D144,E144)=0),1,0))</f>
        <v/>
      </c>
      <c r="H144">
        <f>IF(OR(D144="",E144&lt;=0),0,IF(AND(('Charge mensuelle'!$B$4*12+3)&gt;D144,MOD(('Charge mensuelle'!$B$4*12+3)-D144,E144)=0),1,0))</f>
        <v/>
      </c>
      <c r="I144">
        <f>IF(OR(D144="",E144&lt;=0),0,IF(AND(('Charge mensuelle'!$B$4*12+4)&gt;D144,MOD(('Charge mensuelle'!$B$4*12+4)-D144,E144)=0),1,0))</f>
        <v/>
      </c>
      <c r="J144">
        <f>IF(OR(D144="",E144&lt;=0),0,IF(AND(('Charge mensuelle'!$B$4*12+5)&gt;D144,MOD(('Charge mensuelle'!$B$4*12+5)-D144,E144)=0),1,0))</f>
        <v/>
      </c>
      <c r="K144">
        <f>IF(OR(D144="",E144&lt;=0),0,IF(AND(('Charge mensuelle'!$B$4*12+6)&gt;D144,MOD(('Charge mensuelle'!$B$4*12+6)-D144,E144)=0),1,0))</f>
        <v/>
      </c>
      <c r="L144">
        <f>IF(OR(D144="",E144&lt;=0),0,IF(AND(('Charge mensuelle'!$B$4*12+7)&gt;D144,MOD(('Charge mensuelle'!$B$4*12+7)-D144,E144)=0),1,0))</f>
        <v/>
      </c>
      <c r="M144">
        <f>IF(OR(D144="",E144&lt;=0),0,IF(AND(('Charge mensuelle'!$B$4*12+8)&gt;D144,MOD(('Charge mensuelle'!$B$4*12+8)-D144,E144)=0),1,0))</f>
        <v/>
      </c>
      <c r="N144">
        <f>IF(OR(D144="",E144&lt;=0),0,IF(AND(('Charge mensuelle'!$B$4*12+9)&gt;D144,MOD(('Charge mensuelle'!$B$4*12+9)-D144,E144)=0),1,0))</f>
        <v/>
      </c>
      <c r="O144">
        <f>IF(OR(D144="",E144&lt;=0),0,IF(AND(('Charge mensuelle'!$B$4*12+10)&gt;D144,MOD(('Charge mensuelle'!$B$4*12+10)-D144,E144)=0),1,0))</f>
        <v/>
      </c>
      <c r="P144">
        <f>IF(OR(D144="",E144&lt;=0),0,IF(AND(('Charge mensuelle'!$B$4*12+11)&gt;D144,MOD(('Charge mensuelle'!$B$4*12+11)-D144,E144)=0),1,0))</f>
        <v/>
      </c>
      <c r="Q144">
        <f>IF(OR(D144="",E144&lt;=0),0,IF(AND(('Charge mensuelle'!$B$4*12+12)&gt;D144,MOD(('Charge mensuelle'!$B$4*12+12)-D144,E144)=0),1,0))</f>
        <v/>
      </c>
      <c r="R144">
        <f>F144*C144</f>
        <v/>
      </c>
      <c r="S144">
        <f>G144*C144</f>
        <v/>
      </c>
      <c r="T144">
        <f>H144*C144</f>
        <v/>
      </c>
      <c r="U144">
        <f>I144*C144</f>
        <v/>
      </c>
      <c r="V144">
        <f>J144*C144</f>
        <v/>
      </c>
      <c r="W144">
        <f>K144*C144</f>
        <v/>
      </c>
      <c r="X144">
        <f>L144*C144</f>
        <v/>
      </c>
      <c r="Y144">
        <f>M144*C144</f>
        <v/>
      </c>
      <c r="Z144">
        <f>N144*C144</f>
        <v/>
      </c>
      <c r="AA144">
        <f>O144*C144</f>
        <v/>
      </c>
      <c r="AB144">
        <f>P144*C144</f>
        <v/>
      </c>
      <c r="AC144">
        <f>Q144*C144</f>
        <v/>
      </c>
      <c r="AD144">
        <f>SUM(R144:AC144)</f>
        <v/>
      </c>
      <c r="AE144">
        <f>SUM(F144:Q144)</f>
        <v/>
      </c>
    </row>
    <row r="145">
      <c r="A145">
        <f>IF('Échéancier'!B145="","",'Échéancier'!B145)</f>
        <v/>
      </c>
      <c r="B145">
        <f>IF('Échéancier'!V145="","",'Échéancier'!V145)</f>
        <v/>
      </c>
      <c r="C145">
        <f>IF('Échéancier'!N145="",0,'Échéancier'!N145)</f>
        <v/>
      </c>
      <c r="D145">
        <f>IF('Échéancier'!Q145="","",YEAR('Échéancier'!O145)*12+MONTH('Échéancier'!O145))</f>
        <v/>
      </c>
      <c r="E145">
        <f>IF('Échéancier'!Q145="","",'Échéancier'!L145)</f>
        <v/>
      </c>
      <c r="F145">
        <f>IF(OR(D145="",E145&lt;=0),0,IF(AND(('Charge mensuelle'!$B$4*12+1)&gt;D145,MOD(('Charge mensuelle'!$B$4*12+1)-D145,E145)=0),1,0))</f>
        <v/>
      </c>
      <c r="G145">
        <f>IF(OR(D145="",E145&lt;=0),0,IF(AND(('Charge mensuelle'!$B$4*12+2)&gt;D145,MOD(('Charge mensuelle'!$B$4*12+2)-D145,E145)=0),1,0))</f>
        <v/>
      </c>
      <c r="H145">
        <f>IF(OR(D145="",E145&lt;=0),0,IF(AND(('Charge mensuelle'!$B$4*12+3)&gt;D145,MOD(('Charge mensuelle'!$B$4*12+3)-D145,E145)=0),1,0))</f>
        <v/>
      </c>
      <c r="I145">
        <f>IF(OR(D145="",E145&lt;=0),0,IF(AND(('Charge mensuelle'!$B$4*12+4)&gt;D145,MOD(('Charge mensuelle'!$B$4*12+4)-D145,E145)=0),1,0))</f>
        <v/>
      </c>
      <c r="J145">
        <f>IF(OR(D145="",E145&lt;=0),0,IF(AND(('Charge mensuelle'!$B$4*12+5)&gt;D145,MOD(('Charge mensuelle'!$B$4*12+5)-D145,E145)=0),1,0))</f>
        <v/>
      </c>
      <c r="K145">
        <f>IF(OR(D145="",E145&lt;=0),0,IF(AND(('Charge mensuelle'!$B$4*12+6)&gt;D145,MOD(('Charge mensuelle'!$B$4*12+6)-D145,E145)=0),1,0))</f>
        <v/>
      </c>
      <c r="L145">
        <f>IF(OR(D145="",E145&lt;=0),0,IF(AND(('Charge mensuelle'!$B$4*12+7)&gt;D145,MOD(('Charge mensuelle'!$B$4*12+7)-D145,E145)=0),1,0))</f>
        <v/>
      </c>
      <c r="M145">
        <f>IF(OR(D145="",E145&lt;=0),0,IF(AND(('Charge mensuelle'!$B$4*12+8)&gt;D145,MOD(('Charge mensuelle'!$B$4*12+8)-D145,E145)=0),1,0))</f>
        <v/>
      </c>
      <c r="N145">
        <f>IF(OR(D145="",E145&lt;=0),0,IF(AND(('Charge mensuelle'!$B$4*12+9)&gt;D145,MOD(('Charge mensuelle'!$B$4*12+9)-D145,E145)=0),1,0))</f>
        <v/>
      </c>
      <c r="O145">
        <f>IF(OR(D145="",E145&lt;=0),0,IF(AND(('Charge mensuelle'!$B$4*12+10)&gt;D145,MOD(('Charge mensuelle'!$B$4*12+10)-D145,E145)=0),1,0))</f>
        <v/>
      </c>
      <c r="P145">
        <f>IF(OR(D145="",E145&lt;=0),0,IF(AND(('Charge mensuelle'!$B$4*12+11)&gt;D145,MOD(('Charge mensuelle'!$B$4*12+11)-D145,E145)=0),1,0))</f>
        <v/>
      </c>
      <c r="Q145">
        <f>IF(OR(D145="",E145&lt;=0),0,IF(AND(('Charge mensuelle'!$B$4*12+12)&gt;D145,MOD(('Charge mensuelle'!$B$4*12+12)-D145,E145)=0),1,0))</f>
        <v/>
      </c>
      <c r="R145">
        <f>F145*C145</f>
        <v/>
      </c>
      <c r="S145">
        <f>G145*C145</f>
        <v/>
      </c>
      <c r="T145">
        <f>H145*C145</f>
        <v/>
      </c>
      <c r="U145">
        <f>I145*C145</f>
        <v/>
      </c>
      <c r="V145">
        <f>J145*C145</f>
        <v/>
      </c>
      <c r="W145">
        <f>K145*C145</f>
        <v/>
      </c>
      <c r="X145">
        <f>L145*C145</f>
        <v/>
      </c>
      <c r="Y145">
        <f>M145*C145</f>
        <v/>
      </c>
      <c r="Z145">
        <f>N145*C145</f>
        <v/>
      </c>
      <c r="AA145">
        <f>O145*C145</f>
        <v/>
      </c>
      <c r="AB145">
        <f>P145*C145</f>
        <v/>
      </c>
      <c r="AC145">
        <f>Q145*C145</f>
        <v/>
      </c>
      <c r="AD145">
        <f>SUM(R145:AC145)</f>
        <v/>
      </c>
      <c r="AE145">
        <f>SUM(F145:Q145)</f>
        <v/>
      </c>
    </row>
    <row r="146">
      <c r="A146">
        <f>IF('Échéancier'!B146="","",'Échéancier'!B146)</f>
        <v/>
      </c>
      <c r="B146">
        <f>IF('Échéancier'!V146="","",'Échéancier'!V146)</f>
        <v/>
      </c>
      <c r="C146">
        <f>IF('Échéancier'!N146="",0,'Échéancier'!N146)</f>
        <v/>
      </c>
      <c r="D146">
        <f>IF('Échéancier'!Q146="","",YEAR('Échéancier'!O146)*12+MONTH('Échéancier'!O146))</f>
        <v/>
      </c>
      <c r="E146">
        <f>IF('Échéancier'!Q146="","",'Échéancier'!L146)</f>
        <v/>
      </c>
      <c r="F146">
        <f>IF(OR(D146="",E146&lt;=0),0,IF(AND(('Charge mensuelle'!$B$4*12+1)&gt;D146,MOD(('Charge mensuelle'!$B$4*12+1)-D146,E146)=0),1,0))</f>
        <v/>
      </c>
      <c r="G146">
        <f>IF(OR(D146="",E146&lt;=0),0,IF(AND(('Charge mensuelle'!$B$4*12+2)&gt;D146,MOD(('Charge mensuelle'!$B$4*12+2)-D146,E146)=0),1,0))</f>
        <v/>
      </c>
      <c r="H146">
        <f>IF(OR(D146="",E146&lt;=0),0,IF(AND(('Charge mensuelle'!$B$4*12+3)&gt;D146,MOD(('Charge mensuelle'!$B$4*12+3)-D146,E146)=0),1,0))</f>
        <v/>
      </c>
      <c r="I146">
        <f>IF(OR(D146="",E146&lt;=0),0,IF(AND(('Charge mensuelle'!$B$4*12+4)&gt;D146,MOD(('Charge mensuelle'!$B$4*12+4)-D146,E146)=0),1,0))</f>
        <v/>
      </c>
      <c r="J146">
        <f>IF(OR(D146="",E146&lt;=0),0,IF(AND(('Charge mensuelle'!$B$4*12+5)&gt;D146,MOD(('Charge mensuelle'!$B$4*12+5)-D146,E146)=0),1,0))</f>
        <v/>
      </c>
      <c r="K146">
        <f>IF(OR(D146="",E146&lt;=0),0,IF(AND(('Charge mensuelle'!$B$4*12+6)&gt;D146,MOD(('Charge mensuelle'!$B$4*12+6)-D146,E146)=0),1,0))</f>
        <v/>
      </c>
      <c r="L146">
        <f>IF(OR(D146="",E146&lt;=0),0,IF(AND(('Charge mensuelle'!$B$4*12+7)&gt;D146,MOD(('Charge mensuelle'!$B$4*12+7)-D146,E146)=0),1,0))</f>
        <v/>
      </c>
      <c r="M146">
        <f>IF(OR(D146="",E146&lt;=0),0,IF(AND(('Charge mensuelle'!$B$4*12+8)&gt;D146,MOD(('Charge mensuelle'!$B$4*12+8)-D146,E146)=0),1,0))</f>
        <v/>
      </c>
      <c r="N146">
        <f>IF(OR(D146="",E146&lt;=0),0,IF(AND(('Charge mensuelle'!$B$4*12+9)&gt;D146,MOD(('Charge mensuelle'!$B$4*12+9)-D146,E146)=0),1,0))</f>
        <v/>
      </c>
      <c r="O146">
        <f>IF(OR(D146="",E146&lt;=0),0,IF(AND(('Charge mensuelle'!$B$4*12+10)&gt;D146,MOD(('Charge mensuelle'!$B$4*12+10)-D146,E146)=0),1,0))</f>
        <v/>
      </c>
      <c r="P146">
        <f>IF(OR(D146="",E146&lt;=0),0,IF(AND(('Charge mensuelle'!$B$4*12+11)&gt;D146,MOD(('Charge mensuelle'!$B$4*12+11)-D146,E146)=0),1,0))</f>
        <v/>
      </c>
      <c r="Q146">
        <f>IF(OR(D146="",E146&lt;=0),0,IF(AND(('Charge mensuelle'!$B$4*12+12)&gt;D146,MOD(('Charge mensuelle'!$B$4*12+12)-D146,E146)=0),1,0))</f>
        <v/>
      </c>
      <c r="R146">
        <f>F146*C146</f>
        <v/>
      </c>
      <c r="S146">
        <f>G146*C146</f>
        <v/>
      </c>
      <c r="T146">
        <f>H146*C146</f>
        <v/>
      </c>
      <c r="U146">
        <f>I146*C146</f>
        <v/>
      </c>
      <c r="V146">
        <f>J146*C146</f>
        <v/>
      </c>
      <c r="W146">
        <f>K146*C146</f>
        <v/>
      </c>
      <c r="X146">
        <f>L146*C146</f>
        <v/>
      </c>
      <c r="Y146">
        <f>M146*C146</f>
        <v/>
      </c>
      <c r="Z146">
        <f>N146*C146</f>
        <v/>
      </c>
      <c r="AA146">
        <f>O146*C146</f>
        <v/>
      </c>
      <c r="AB146">
        <f>P146*C146</f>
        <v/>
      </c>
      <c r="AC146">
        <f>Q146*C146</f>
        <v/>
      </c>
      <c r="AD146">
        <f>SUM(R146:AC146)</f>
        <v/>
      </c>
      <c r="AE146">
        <f>SUM(F146:Q146)</f>
        <v/>
      </c>
    </row>
    <row r="147">
      <c r="A147">
        <f>IF('Échéancier'!B147="","",'Échéancier'!B147)</f>
        <v/>
      </c>
      <c r="B147">
        <f>IF('Échéancier'!V147="","",'Échéancier'!V147)</f>
        <v/>
      </c>
      <c r="C147">
        <f>IF('Échéancier'!N147="",0,'Échéancier'!N147)</f>
        <v/>
      </c>
      <c r="D147">
        <f>IF('Échéancier'!Q147="","",YEAR('Échéancier'!O147)*12+MONTH('Échéancier'!O147))</f>
        <v/>
      </c>
      <c r="E147">
        <f>IF('Échéancier'!Q147="","",'Échéancier'!L147)</f>
        <v/>
      </c>
      <c r="F147">
        <f>IF(OR(D147="",E147&lt;=0),0,IF(AND(('Charge mensuelle'!$B$4*12+1)&gt;D147,MOD(('Charge mensuelle'!$B$4*12+1)-D147,E147)=0),1,0))</f>
        <v/>
      </c>
      <c r="G147">
        <f>IF(OR(D147="",E147&lt;=0),0,IF(AND(('Charge mensuelle'!$B$4*12+2)&gt;D147,MOD(('Charge mensuelle'!$B$4*12+2)-D147,E147)=0),1,0))</f>
        <v/>
      </c>
      <c r="H147">
        <f>IF(OR(D147="",E147&lt;=0),0,IF(AND(('Charge mensuelle'!$B$4*12+3)&gt;D147,MOD(('Charge mensuelle'!$B$4*12+3)-D147,E147)=0),1,0))</f>
        <v/>
      </c>
      <c r="I147">
        <f>IF(OR(D147="",E147&lt;=0),0,IF(AND(('Charge mensuelle'!$B$4*12+4)&gt;D147,MOD(('Charge mensuelle'!$B$4*12+4)-D147,E147)=0),1,0))</f>
        <v/>
      </c>
      <c r="J147">
        <f>IF(OR(D147="",E147&lt;=0),0,IF(AND(('Charge mensuelle'!$B$4*12+5)&gt;D147,MOD(('Charge mensuelle'!$B$4*12+5)-D147,E147)=0),1,0))</f>
        <v/>
      </c>
      <c r="K147">
        <f>IF(OR(D147="",E147&lt;=0),0,IF(AND(('Charge mensuelle'!$B$4*12+6)&gt;D147,MOD(('Charge mensuelle'!$B$4*12+6)-D147,E147)=0),1,0))</f>
        <v/>
      </c>
      <c r="L147">
        <f>IF(OR(D147="",E147&lt;=0),0,IF(AND(('Charge mensuelle'!$B$4*12+7)&gt;D147,MOD(('Charge mensuelle'!$B$4*12+7)-D147,E147)=0),1,0))</f>
        <v/>
      </c>
      <c r="M147">
        <f>IF(OR(D147="",E147&lt;=0),0,IF(AND(('Charge mensuelle'!$B$4*12+8)&gt;D147,MOD(('Charge mensuelle'!$B$4*12+8)-D147,E147)=0),1,0))</f>
        <v/>
      </c>
      <c r="N147">
        <f>IF(OR(D147="",E147&lt;=0),0,IF(AND(('Charge mensuelle'!$B$4*12+9)&gt;D147,MOD(('Charge mensuelle'!$B$4*12+9)-D147,E147)=0),1,0))</f>
        <v/>
      </c>
      <c r="O147">
        <f>IF(OR(D147="",E147&lt;=0),0,IF(AND(('Charge mensuelle'!$B$4*12+10)&gt;D147,MOD(('Charge mensuelle'!$B$4*12+10)-D147,E147)=0),1,0))</f>
        <v/>
      </c>
      <c r="P147">
        <f>IF(OR(D147="",E147&lt;=0),0,IF(AND(('Charge mensuelle'!$B$4*12+11)&gt;D147,MOD(('Charge mensuelle'!$B$4*12+11)-D147,E147)=0),1,0))</f>
        <v/>
      </c>
      <c r="Q147">
        <f>IF(OR(D147="",E147&lt;=0),0,IF(AND(('Charge mensuelle'!$B$4*12+12)&gt;D147,MOD(('Charge mensuelle'!$B$4*12+12)-D147,E147)=0),1,0))</f>
        <v/>
      </c>
      <c r="R147">
        <f>F147*C147</f>
        <v/>
      </c>
      <c r="S147">
        <f>G147*C147</f>
        <v/>
      </c>
      <c r="T147">
        <f>H147*C147</f>
        <v/>
      </c>
      <c r="U147">
        <f>I147*C147</f>
        <v/>
      </c>
      <c r="V147">
        <f>J147*C147</f>
        <v/>
      </c>
      <c r="W147">
        <f>K147*C147</f>
        <v/>
      </c>
      <c r="X147">
        <f>L147*C147</f>
        <v/>
      </c>
      <c r="Y147">
        <f>M147*C147</f>
        <v/>
      </c>
      <c r="Z147">
        <f>N147*C147</f>
        <v/>
      </c>
      <c r="AA147">
        <f>O147*C147</f>
        <v/>
      </c>
      <c r="AB147">
        <f>P147*C147</f>
        <v/>
      </c>
      <c r="AC147">
        <f>Q147*C147</f>
        <v/>
      </c>
      <c r="AD147">
        <f>SUM(R147:AC147)</f>
        <v/>
      </c>
      <c r="AE147">
        <f>SUM(F147:Q147)</f>
        <v/>
      </c>
    </row>
    <row r="148">
      <c r="A148">
        <f>IF('Échéancier'!B148="","",'Échéancier'!B148)</f>
        <v/>
      </c>
      <c r="B148">
        <f>IF('Échéancier'!V148="","",'Échéancier'!V148)</f>
        <v/>
      </c>
      <c r="C148">
        <f>IF('Échéancier'!N148="",0,'Échéancier'!N148)</f>
        <v/>
      </c>
      <c r="D148">
        <f>IF('Échéancier'!Q148="","",YEAR('Échéancier'!O148)*12+MONTH('Échéancier'!O148))</f>
        <v/>
      </c>
      <c r="E148">
        <f>IF('Échéancier'!Q148="","",'Échéancier'!L148)</f>
        <v/>
      </c>
      <c r="F148">
        <f>IF(OR(D148="",E148&lt;=0),0,IF(AND(('Charge mensuelle'!$B$4*12+1)&gt;D148,MOD(('Charge mensuelle'!$B$4*12+1)-D148,E148)=0),1,0))</f>
        <v/>
      </c>
      <c r="G148">
        <f>IF(OR(D148="",E148&lt;=0),0,IF(AND(('Charge mensuelle'!$B$4*12+2)&gt;D148,MOD(('Charge mensuelle'!$B$4*12+2)-D148,E148)=0),1,0))</f>
        <v/>
      </c>
      <c r="H148">
        <f>IF(OR(D148="",E148&lt;=0),0,IF(AND(('Charge mensuelle'!$B$4*12+3)&gt;D148,MOD(('Charge mensuelle'!$B$4*12+3)-D148,E148)=0),1,0))</f>
        <v/>
      </c>
      <c r="I148">
        <f>IF(OR(D148="",E148&lt;=0),0,IF(AND(('Charge mensuelle'!$B$4*12+4)&gt;D148,MOD(('Charge mensuelle'!$B$4*12+4)-D148,E148)=0),1,0))</f>
        <v/>
      </c>
      <c r="J148">
        <f>IF(OR(D148="",E148&lt;=0),0,IF(AND(('Charge mensuelle'!$B$4*12+5)&gt;D148,MOD(('Charge mensuelle'!$B$4*12+5)-D148,E148)=0),1,0))</f>
        <v/>
      </c>
      <c r="K148">
        <f>IF(OR(D148="",E148&lt;=0),0,IF(AND(('Charge mensuelle'!$B$4*12+6)&gt;D148,MOD(('Charge mensuelle'!$B$4*12+6)-D148,E148)=0),1,0))</f>
        <v/>
      </c>
      <c r="L148">
        <f>IF(OR(D148="",E148&lt;=0),0,IF(AND(('Charge mensuelle'!$B$4*12+7)&gt;D148,MOD(('Charge mensuelle'!$B$4*12+7)-D148,E148)=0),1,0))</f>
        <v/>
      </c>
      <c r="M148">
        <f>IF(OR(D148="",E148&lt;=0),0,IF(AND(('Charge mensuelle'!$B$4*12+8)&gt;D148,MOD(('Charge mensuelle'!$B$4*12+8)-D148,E148)=0),1,0))</f>
        <v/>
      </c>
      <c r="N148">
        <f>IF(OR(D148="",E148&lt;=0),0,IF(AND(('Charge mensuelle'!$B$4*12+9)&gt;D148,MOD(('Charge mensuelle'!$B$4*12+9)-D148,E148)=0),1,0))</f>
        <v/>
      </c>
      <c r="O148">
        <f>IF(OR(D148="",E148&lt;=0),0,IF(AND(('Charge mensuelle'!$B$4*12+10)&gt;D148,MOD(('Charge mensuelle'!$B$4*12+10)-D148,E148)=0),1,0))</f>
        <v/>
      </c>
      <c r="P148">
        <f>IF(OR(D148="",E148&lt;=0),0,IF(AND(('Charge mensuelle'!$B$4*12+11)&gt;D148,MOD(('Charge mensuelle'!$B$4*12+11)-D148,E148)=0),1,0))</f>
        <v/>
      </c>
      <c r="Q148">
        <f>IF(OR(D148="",E148&lt;=0),0,IF(AND(('Charge mensuelle'!$B$4*12+12)&gt;D148,MOD(('Charge mensuelle'!$B$4*12+12)-D148,E148)=0),1,0))</f>
        <v/>
      </c>
      <c r="R148">
        <f>F148*C148</f>
        <v/>
      </c>
      <c r="S148">
        <f>G148*C148</f>
        <v/>
      </c>
      <c r="T148">
        <f>H148*C148</f>
        <v/>
      </c>
      <c r="U148">
        <f>I148*C148</f>
        <v/>
      </c>
      <c r="V148">
        <f>J148*C148</f>
        <v/>
      </c>
      <c r="W148">
        <f>K148*C148</f>
        <v/>
      </c>
      <c r="X148">
        <f>L148*C148</f>
        <v/>
      </c>
      <c r="Y148">
        <f>M148*C148</f>
        <v/>
      </c>
      <c r="Z148">
        <f>N148*C148</f>
        <v/>
      </c>
      <c r="AA148">
        <f>O148*C148</f>
        <v/>
      </c>
      <c r="AB148">
        <f>P148*C148</f>
        <v/>
      </c>
      <c r="AC148">
        <f>Q148*C148</f>
        <v/>
      </c>
      <c r="AD148">
        <f>SUM(R148:AC148)</f>
        <v/>
      </c>
      <c r="AE148">
        <f>SUM(F148:Q148)</f>
        <v/>
      </c>
    </row>
    <row r="149">
      <c r="A149">
        <f>IF('Échéancier'!B149="","",'Échéancier'!B149)</f>
        <v/>
      </c>
      <c r="B149">
        <f>IF('Échéancier'!V149="","",'Échéancier'!V149)</f>
        <v/>
      </c>
      <c r="C149">
        <f>IF('Échéancier'!N149="",0,'Échéancier'!N149)</f>
        <v/>
      </c>
      <c r="D149">
        <f>IF('Échéancier'!Q149="","",YEAR('Échéancier'!O149)*12+MONTH('Échéancier'!O149))</f>
        <v/>
      </c>
      <c r="E149">
        <f>IF('Échéancier'!Q149="","",'Échéancier'!L149)</f>
        <v/>
      </c>
      <c r="F149">
        <f>IF(OR(D149="",E149&lt;=0),0,IF(AND(('Charge mensuelle'!$B$4*12+1)&gt;D149,MOD(('Charge mensuelle'!$B$4*12+1)-D149,E149)=0),1,0))</f>
        <v/>
      </c>
      <c r="G149">
        <f>IF(OR(D149="",E149&lt;=0),0,IF(AND(('Charge mensuelle'!$B$4*12+2)&gt;D149,MOD(('Charge mensuelle'!$B$4*12+2)-D149,E149)=0),1,0))</f>
        <v/>
      </c>
      <c r="H149">
        <f>IF(OR(D149="",E149&lt;=0),0,IF(AND(('Charge mensuelle'!$B$4*12+3)&gt;D149,MOD(('Charge mensuelle'!$B$4*12+3)-D149,E149)=0),1,0))</f>
        <v/>
      </c>
      <c r="I149">
        <f>IF(OR(D149="",E149&lt;=0),0,IF(AND(('Charge mensuelle'!$B$4*12+4)&gt;D149,MOD(('Charge mensuelle'!$B$4*12+4)-D149,E149)=0),1,0))</f>
        <v/>
      </c>
      <c r="J149">
        <f>IF(OR(D149="",E149&lt;=0),0,IF(AND(('Charge mensuelle'!$B$4*12+5)&gt;D149,MOD(('Charge mensuelle'!$B$4*12+5)-D149,E149)=0),1,0))</f>
        <v/>
      </c>
      <c r="K149">
        <f>IF(OR(D149="",E149&lt;=0),0,IF(AND(('Charge mensuelle'!$B$4*12+6)&gt;D149,MOD(('Charge mensuelle'!$B$4*12+6)-D149,E149)=0),1,0))</f>
        <v/>
      </c>
      <c r="L149">
        <f>IF(OR(D149="",E149&lt;=0),0,IF(AND(('Charge mensuelle'!$B$4*12+7)&gt;D149,MOD(('Charge mensuelle'!$B$4*12+7)-D149,E149)=0),1,0))</f>
        <v/>
      </c>
      <c r="M149">
        <f>IF(OR(D149="",E149&lt;=0),0,IF(AND(('Charge mensuelle'!$B$4*12+8)&gt;D149,MOD(('Charge mensuelle'!$B$4*12+8)-D149,E149)=0),1,0))</f>
        <v/>
      </c>
      <c r="N149">
        <f>IF(OR(D149="",E149&lt;=0),0,IF(AND(('Charge mensuelle'!$B$4*12+9)&gt;D149,MOD(('Charge mensuelle'!$B$4*12+9)-D149,E149)=0),1,0))</f>
        <v/>
      </c>
      <c r="O149">
        <f>IF(OR(D149="",E149&lt;=0),0,IF(AND(('Charge mensuelle'!$B$4*12+10)&gt;D149,MOD(('Charge mensuelle'!$B$4*12+10)-D149,E149)=0),1,0))</f>
        <v/>
      </c>
      <c r="P149">
        <f>IF(OR(D149="",E149&lt;=0),0,IF(AND(('Charge mensuelle'!$B$4*12+11)&gt;D149,MOD(('Charge mensuelle'!$B$4*12+11)-D149,E149)=0),1,0))</f>
        <v/>
      </c>
      <c r="Q149">
        <f>IF(OR(D149="",E149&lt;=0),0,IF(AND(('Charge mensuelle'!$B$4*12+12)&gt;D149,MOD(('Charge mensuelle'!$B$4*12+12)-D149,E149)=0),1,0))</f>
        <v/>
      </c>
      <c r="R149">
        <f>F149*C149</f>
        <v/>
      </c>
      <c r="S149">
        <f>G149*C149</f>
        <v/>
      </c>
      <c r="T149">
        <f>H149*C149</f>
        <v/>
      </c>
      <c r="U149">
        <f>I149*C149</f>
        <v/>
      </c>
      <c r="V149">
        <f>J149*C149</f>
        <v/>
      </c>
      <c r="W149">
        <f>K149*C149</f>
        <v/>
      </c>
      <c r="X149">
        <f>L149*C149</f>
        <v/>
      </c>
      <c r="Y149">
        <f>M149*C149</f>
        <v/>
      </c>
      <c r="Z149">
        <f>N149*C149</f>
        <v/>
      </c>
      <c r="AA149">
        <f>O149*C149</f>
        <v/>
      </c>
      <c r="AB149">
        <f>P149*C149</f>
        <v/>
      </c>
      <c r="AC149">
        <f>Q149*C149</f>
        <v/>
      </c>
      <c r="AD149">
        <f>SUM(R149:AC149)</f>
        <v/>
      </c>
      <c r="AE149">
        <f>SUM(F149:Q149)</f>
        <v/>
      </c>
    </row>
    <row r="150">
      <c r="A150">
        <f>IF('Échéancier'!B150="","",'Échéancier'!B150)</f>
        <v/>
      </c>
      <c r="B150">
        <f>IF('Échéancier'!V150="","",'Échéancier'!V150)</f>
        <v/>
      </c>
      <c r="C150">
        <f>IF('Échéancier'!N150="",0,'Échéancier'!N150)</f>
        <v/>
      </c>
      <c r="D150">
        <f>IF('Échéancier'!Q150="","",YEAR('Échéancier'!O150)*12+MONTH('Échéancier'!O150))</f>
        <v/>
      </c>
      <c r="E150">
        <f>IF('Échéancier'!Q150="","",'Échéancier'!L150)</f>
        <v/>
      </c>
      <c r="F150">
        <f>IF(OR(D150="",E150&lt;=0),0,IF(AND(('Charge mensuelle'!$B$4*12+1)&gt;D150,MOD(('Charge mensuelle'!$B$4*12+1)-D150,E150)=0),1,0))</f>
        <v/>
      </c>
      <c r="G150">
        <f>IF(OR(D150="",E150&lt;=0),0,IF(AND(('Charge mensuelle'!$B$4*12+2)&gt;D150,MOD(('Charge mensuelle'!$B$4*12+2)-D150,E150)=0),1,0))</f>
        <v/>
      </c>
      <c r="H150">
        <f>IF(OR(D150="",E150&lt;=0),0,IF(AND(('Charge mensuelle'!$B$4*12+3)&gt;D150,MOD(('Charge mensuelle'!$B$4*12+3)-D150,E150)=0),1,0))</f>
        <v/>
      </c>
      <c r="I150">
        <f>IF(OR(D150="",E150&lt;=0),0,IF(AND(('Charge mensuelle'!$B$4*12+4)&gt;D150,MOD(('Charge mensuelle'!$B$4*12+4)-D150,E150)=0),1,0))</f>
        <v/>
      </c>
      <c r="J150">
        <f>IF(OR(D150="",E150&lt;=0),0,IF(AND(('Charge mensuelle'!$B$4*12+5)&gt;D150,MOD(('Charge mensuelle'!$B$4*12+5)-D150,E150)=0),1,0))</f>
        <v/>
      </c>
      <c r="K150">
        <f>IF(OR(D150="",E150&lt;=0),0,IF(AND(('Charge mensuelle'!$B$4*12+6)&gt;D150,MOD(('Charge mensuelle'!$B$4*12+6)-D150,E150)=0),1,0))</f>
        <v/>
      </c>
      <c r="L150">
        <f>IF(OR(D150="",E150&lt;=0),0,IF(AND(('Charge mensuelle'!$B$4*12+7)&gt;D150,MOD(('Charge mensuelle'!$B$4*12+7)-D150,E150)=0),1,0))</f>
        <v/>
      </c>
      <c r="M150">
        <f>IF(OR(D150="",E150&lt;=0),0,IF(AND(('Charge mensuelle'!$B$4*12+8)&gt;D150,MOD(('Charge mensuelle'!$B$4*12+8)-D150,E150)=0),1,0))</f>
        <v/>
      </c>
      <c r="N150">
        <f>IF(OR(D150="",E150&lt;=0),0,IF(AND(('Charge mensuelle'!$B$4*12+9)&gt;D150,MOD(('Charge mensuelle'!$B$4*12+9)-D150,E150)=0),1,0))</f>
        <v/>
      </c>
      <c r="O150">
        <f>IF(OR(D150="",E150&lt;=0),0,IF(AND(('Charge mensuelle'!$B$4*12+10)&gt;D150,MOD(('Charge mensuelle'!$B$4*12+10)-D150,E150)=0),1,0))</f>
        <v/>
      </c>
      <c r="P150">
        <f>IF(OR(D150="",E150&lt;=0),0,IF(AND(('Charge mensuelle'!$B$4*12+11)&gt;D150,MOD(('Charge mensuelle'!$B$4*12+11)-D150,E150)=0),1,0))</f>
        <v/>
      </c>
      <c r="Q150">
        <f>IF(OR(D150="",E150&lt;=0),0,IF(AND(('Charge mensuelle'!$B$4*12+12)&gt;D150,MOD(('Charge mensuelle'!$B$4*12+12)-D150,E150)=0),1,0))</f>
        <v/>
      </c>
      <c r="R150">
        <f>F150*C150</f>
        <v/>
      </c>
      <c r="S150">
        <f>G150*C150</f>
        <v/>
      </c>
      <c r="T150">
        <f>H150*C150</f>
        <v/>
      </c>
      <c r="U150">
        <f>I150*C150</f>
        <v/>
      </c>
      <c r="V150">
        <f>J150*C150</f>
        <v/>
      </c>
      <c r="W150">
        <f>K150*C150</f>
        <v/>
      </c>
      <c r="X150">
        <f>L150*C150</f>
        <v/>
      </c>
      <c r="Y150">
        <f>M150*C150</f>
        <v/>
      </c>
      <c r="Z150">
        <f>N150*C150</f>
        <v/>
      </c>
      <c r="AA150">
        <f>O150*C150</f>
        <v/>
      </c>
      <c r="AB150">
        <f>P150*C150</f>
        <v/>
      </c>
      <c r="AC150">
        <f>Q150*C150</f>
        <v/>
      </c>
      <c r="AD150">
        <f>SUM(R150:AC150)</f>
        <v/>
      </c>
      <c r="AE150">
        <f>SUM(F150:Q150)</f>
        <v/>
      </c>
    </row>
    <row r="151">
      <c r="A151">
        <f>IF('Échéancier'!B151="","",'Échéancier'!B151)</f>
        <v/>
      </c>
      <c r="B151">
        <f>IF('Échéancier'!V151="","",'Échéancier'!V151)</f>
        <v/>
      </c>
      <c r="C151">
        <f>IF('Échéancier'!N151="",0,'Échéancier'!N151)</f>
        <v/>
      </c>
      <c r="D151">
        <f>IF('Échéancier'!Q151="","",YEAR('Échéancier'!O151)*12+MONTH('Échéancier'!O151))</f>
        <v/>
      </c>
      <c r="E151">
        <f>IF('Échéancier'!Q151="","",'Échéancier'!L151)</f>
        <v/>
      </c>
      <c r="F151">
        <f>IF(OR(D151="",E151&lt;=0),0,IF(AND(('Charge mensuelle'!$B$4*12+1)&gt;D151,MOD(('Charge mensuelle'!$B$4*12+1)-D151,E151)=0),1,0))</f>
        <v/>
      </c>
      <c r="G151">
        <f>IF(OR(D151="",E151&lt;=0),0,IF(AND(('Charge mensuelle'!$B$4*12+2)&gt;D151,MOD(('Charge mensuelle'!$B$4*12+2)-D151,E151)=0),1,0))</f>
        <v/>
      </c>
      <c r="H151">
        <f>IF(OR(D151="",E151&lt;=0),0,IF(AND(('Charge mensuelle'!$B$4*12+3)&gt;D151,MOD(('Charge mensuelle'!$B$4*12+3)-D151,E151)=0),1,0))</f>
        <v/>
      </c>
      <c r="I151">
        <f>IF(OR(D151="",E151&lt;=0),0,IF(AND(('Charge mensuelle'!$B$4*12+4)&gt;D151,MOD(('Charge mensuelle'!$B$4*12+4)-D151,E151)=0),1,0))</f>
        <v/>
      </c>
      <c r="J151">
        <f>IF(OR(D151="",E151&lt;=0),0,IF(AND(('Charge mensuelle'!$B$4*12+5)&gt;D151,MOD(('Charge mensuelle'!$B$4*12+5)-D151,E151)=0),1,0))</f>
        <v/>
      </c>
      <c r="K151">
        <f>IF(OR(D151="",E151&lt;=0),0,IF(AND(('Charge mensuelle'!$B$4*12+6)&gt;D151,MOD(('Charge mensuelle'!$B$4*12+6)-D151,E151)=0),1,0))</f>
        <v/>
      </c>
      <c r="L151">
        <f>IF(OR(D151="",E151&lt;=0),0,IF(AND(('Charge mensuelle'!$B$4*12+7)&gt;D151,MOD(('Charge mensuelle'!$B$4*12+7)-D151,E151)=0),1,0))</f>
        <v/>
      </c>
      <c r="M151">
        <f>IF(OR(D151="",E151&lt;=0),0,IF(AND(('Charge mensuelle'!$B$4*12+8)&gt;D151,MOD(('Charge mensuelle'!$B$4*12+8)-D151,E151)=0),1,0))</f>
        <v/>
      </c>
      <c r="N151">
        <f>IF(OR(D151="",E151&lt;=0),0,IF(AND(('Charge mensuelle'!$B$4*12+9)&gt;D151,MOD(('Charge mensuelle'!$B$4*12+9)-D151,E151)=0),1,0))</f>
        <v/>
      </c>
      <c r="O151">
        <f>IF(OR(D151="",E151&lt;=0),0,IF(AND(('Charge mensuelle'!$B$4*12+10)&gt;D151,MOD(('Charge mensuelle'!$B$4*12+10)-D151,E151)=0),1,0))</f>
        <v/>
      </c>
      <c r="P151">
        <f>IF(OR(D151="",E151&lt;=0),0,IF(AND(('Charge mensuelle'!$B$4*12+11)&gt;D151,MOD(('Charge mensuelle'!$B$4*12+11)-D151,E151)=0),1,0))</f>
        <v/>
      </c>
      <c r="Q151">
        <f>IF(OR(D151="",E151&lt;=0),0,IF(AND(('Charge mensuelle'!$B$4*12+12)&gt;D151,MOD(('Charge mensuelle'!$B$4*12+12)-D151,E151)=0),1,0))</f>
        <v/>
      </c>
      <c r="R151">
        <f>F151*C151</f>
        <v/>
      </c>
      <c r="S151">
        <f>G151*C151</f>
        <v/>
      </c>
      <c r="T151">
        <f>H151*C151</f>
        <v/>
      </c>
      <c r="U151">
        <f>I151*C151</f>
        <v/>
      </c>
      <c r="V151">
        <f>J151*C151</f>
        <v/>
      </c>
      <c r="W151">
        <f>K151*C151</f>
        <v/>
      </c>
      <c r="X151">
        <f>L151*C151</f>
        <v/>
      </c>
      <c r="Y151">
        <f>M151*C151</f>
        <v/>
      </c>
      <c r="Z151">
        <f>N151*C151</f>
        <v/>
      </c>
      <c r="AA151">
        <f>O151*C151</f>
        <v/>
      </c>
      <c r="AB151">
        <f>P151*C151</f>
        <v/>
      </c>
      <c r="AC151">
        <f>Q151*C151</f>
        <v/>
      </c>
      <c r="AD151">
        <f>SUM(R151:AC151)</f>
        <v/>
      </c>
      <c r="AE151">
        <f>SUM(F151:Q151)</f>
        <v/>
      </c>
    </row>
    <row r="152">
      <c r="A152">
        <f>IF('Échéancier'!B152="","",'Échéancier'!B152)</f>
        <v/>
      </c>
      <c r="B152">
        <f>IF('Échéancier'!V152="","",'Échéancier'!V152)</f>
        <v/>
      </c>
      <c r="C152">
        <f>IF('Échéancier'!N152="",0,'Échéancier'!N152)</f>
        <v/>
      </c>
      <c r="D152">
        <f>IF('Échéancier'!Q152="","",YEAR('Échéancier'!O152)*12+MONTH('Échéancier'!O152))</f>
        <v/>
      </c>
      <c r="E152">
        <f>IF('Échéancier'!Q152="","",'Échéancier'!L152)</f>
        <v/>
      </c>
      <c r="F152">
        <f>IF(OR(D152="",E152&lt;=0),0,IF(AND(('Charge mensuelle'!$B$4*12+1)&gt;D152,MOD(('Charge mensuelle'!$B$4*12+1)-D152,E152)=0),1,0))</f>
        <v/>
      </c>
      <c r="G152">
        <f>IF(OR(D152="",E152&lt;=0),0,IF(AND(('Charge mensuelle'!$B$4*12+2)&gt;D152,MOD(('Charge mensuelle'!$B$4*12+2)-D152,E152)=0),1,0))</f>
        <v/>
      </c>
      <c r="H152">
        <f>IF(OR(D152="",E152&lt;=0),0,IF(AND(('Charge mensuelle'!$B$4*12+3)&gt;D152,MOD(('Charge mensuelle'!$B$4*12+3)-D152,E152)=0),1,0))</f>
        <v/>
      </c>
      <c r="I152">
        <f>IF(OR(D152="",E152&lt;=0),0,IF(AND(('Charge mensuelle'!$B$4*12+4)&gt;D152,MOD(('Charge mensuelle'!$B$4*12+4)-D152,E152)=0),1,0))</f>
        <v/>
      </c>
      <c r="J152">
        <f>IF(OR(D152="",E152&lt;=0),0,IF(AND(('Charge mensuelle'!$B$4*12+5)&gt;D152,MOD(('Charge mensuelle'!$B$4*12+5)-D152,E152)=0),1,0))</f>
        <v/>
      </c>
      <c r="K152">
        <f>IF(OR(D152="",E152&lt;=0),0,IF(AND(('Charge mensuelle'!$B$4*12+6)&gt;D152,MOD(('Charge mensuelle'!$B$4*12+6)-D152,E152)=0),1,0))</f>
        <v/>
      </c>
      <c r="L152">
        <f>IF(OR(D152="",E152&lt;=0),0,IF(AND(('Charge mensuelle'!$B$4*12+7)&gt;D152,MOD(('Charge mensuelle'!$B$4*12+7)-D152,E152)=0),1,0))</f>
        <v/>
      </c>
      <c r="M152">
        <f>IF(OR(D152="",E152&lt;=0),0,IF(AND(('Charge mensuelle'!$B$4*12+8)&gt;D152,MOD(('Charge mensuelle'!$B$4*12+8)-D152,E152)=0),1,0))</f>
        <v/>
      </c>
      <c r="N152">
        <f>IF(OR(D152="",E152&lt;=0),0,IF(AND(('Charge mensuelle'!$B$4*12+9)&gt;D152,MOD(('Charge mensuelle'!$B$4*12+9)-D152,E152)=0),1,0))</f>
        <v/>
      </c>
      <c r="O152">
        <f>IF(OR(D152="",E152&lt;=0),0,IF(AND(('Charge mensuelle'!$B$4*12+10)&gt;D152,MOD(('Charge mensuelle'!$B$4*12+10)-D152,E152)=0),1,0))</f>
        <v/>
      </c>
      <c r="P152">
        <f>IF(OR(D152="",E152&lt;=0),0,IF(AND(('Charge mensuelle'!$B$4*12+11)&gt;D152,MOD(('Charge mensuelle'!$B$4*12+11)-D152,E152)=0),1,0))</f>
        <v/>
      </c>
      <c r="Q152">
        <f>IF(OR(D152="",E152&lt;=0),0,IF(AND(('Charge mensuelle'!$B$4*12+12)&gt;D152,MOD(('Charge mensuelle'!$B$4*12+12)-D152,E152)=0),1,0))</f>
        <v/>
      </c>
      <c r="R152">
        <f>F152*C152</f>
        <v/>
      </c>
      <c r="S152">
        <f>G152*C152</f>
        <v/>
      </c>
      <c r="T152">
        <f>H152*C152</f>
        <v/>
      </c>
      <c r="U152">
        <f>I152*C152</f>
        <v/>
      </c>
      <c r="V152">
        <f>J152*C152</f>
        <v/>
      </c>
      <c r="W152">
        <f>K152*C152</f>
        <v/>
      </c>
      <c r="X152">
        <f>L152*C152</f>
        <v/>
      </c>
      <c r="Y152">
        <f>M152*C152</f>
        <v/>
      </c>
      <c r="Z152">
        <f>N152*C152</f>
        <v/>
      </c>
      <c r="AA152">
        <f>O152*C152</f>
        <v/>
      </c>
      <c r="AB152">
        <f>P152*C152</f>
        <v/>
      </c>
      <c r="AC152">
        <f>Q152*C152</f>
        <v/>
      </c>
      <c r="AD152">
        <f>SUM(R152:AC152)</f>
        <v/>
      </c>
      <c r="AE152">
        <f>SUM(F152:Q152)</f>
        <v/>
      </c>
    </row>
    <row r="153">
      <c r="A153">
        <f>IF('Échéancier'!B153="","",'Échéancier'!B153)</f>
        <v/>
      </c>
      <c r="B153">
        <f>IF('Échéancier'!V153="","",'Échéancier'!V153)</f>
        <v/>
      </c>
      <c r="C153">
        <f>IF('Échéancier'!N153="",0,'Échéancier'!N153)</f>
        <v/>
      </c>
      <c r="D153">
        <f>IF('Échéancier'!Q153="","",YEAR('Échéancier'!O153)*12+MONTH('Échéancier'!O153))</f>
        <v/>
      </c>
      <c r="E153">
        <f>IF('Échéancier'!Q153="","",'Échéancier'!L153)</f>
        <v/>
      </c>
      <c r="F153">
        <f>IF(OR(D153="",E153&lt;=0),0,IF(AND(('Charge mensuelle'!$B$4*12+1)&gt;D153,MOD(('Charge mensuelle'!$B$4*12+1)-D153,E153)=0),1,0))</f>
        <v/>
      </c>
      <c r="G153">
        <f>IF(OR(D153="",E153&lt;=0),0,IF(AND(('Charge mensuelle'!$B$4*12+2)&gt;D153,MOD(('Charge mensuelle'!$B$4*12+2)-D153,E153)=0),1,0))</f>
        <v/>
      </c>
      <c r="H153">
        <f>IF(OR(D153="",E153&lt;=0),0,IF(AND(('Charge mensuelle'!$B$4*12+3)&gt;D153,MOD(('Charge mensuelle'!$B$4*12+3)-D153,E153)=0),1,0))</f>
        <v/>
      </c>
      <c r="I153">
        <f>IF(OR(D153="",E153&lt;=0),0,IF(AND(('Charge mensuelle'!$B$4*12+4)&gt;D153,MOD(('Charge mensuelle'!$B$4*12+4)-D153,E153)=0),1,0))</f>
        <v/>
      </c>
      <c r="J153">
        <f>IF(OR(D153="",E153&lt;=0),0,IF(AND(('Charge mensuelle'!$B$4*12+5)&gt;D153,MOD(('Charge mensuelle'!$B$4*12+5)-D153,E153)=0),1,0))</f>
        <v/>
      </c>
      <c r="K153">
        <f>IF(OR(D153="",E153&lt;=0),0,IF(AND(('Charge mensuelle'!$B$4*12+6)&gt;D153,MOD(('Charge mensuelle'!$B$4*12+6)-D153,E153)=0),1,0))</f>
        <v/>
      </c>
      <c r="L153">
        <f>IF(OR(D153="",E153&lt;=0),0,IF(AND(('Charge mensuelle'!$B$4*12+7)&gt;D153,MOD(('Charge mensuelle'!$B$4*12+7)-D153,E153)=0),1,0))</f>
        <v/>
      </c>
      <c r="M153">
        <f>IF(OR(D153="",E153&lt;=0),0,IF(AND(('Charge mensuelle'!$B$4*12+8)&gt;D153,MOD(('Charge mensuelle'!$B$4*12+8)-D153,E153)=0),1,0))</f>
        <v/>
      </c>
      <c r="N153">
        <f>IF(OR(D153="",E153&lt;=0),0,IF(AND(('Charge mensuelle'!$B$4*12+9)&gt;D153,MOD(('Charge mensuelle'!$B$4*12+9)-D153,E153)=0),1,0))</f>
        <v/>
      </c>
      <c r="O153">
        <f>IF(OR(D153="",E153&lt;=0),0,IF(AND(('Charge mensuelle'!$B$4*12+10)&gt;D153,MOD(('Charge mensuelle'!$B$4*12+10)-D153,E153)=0),1,0))</f>
        <v/>
      </c>
      <c r="P153">
        <f>IF(OR(D153="",E153&lt;=0),0,IF(AND(('Charge mensuelle'!$B$4*12+11)&gt;D153,MOD(('Charge mensuelle'!$B$4*12+11)-D153,E153)=0),1,0))</f>
        <v/>
      </c>
      <c r="Q153">
        <f>IF(OR(D153="",E153&lt;=0),0,IF(AND(('Charge mensuelle'!$B$4*12+12)&gt;D153,MOD(('Charge mensuelle'!$B$4*12+12)-D153,E153)=0),1,0))</f>
        <v/>
      </c>
      <c r="R153">
        <f>F153*C153</f>
        <v/>
      </c>
      <c r="S153">
        <f>G153*C153</f>
        <v/>
      </c>
      <c r="T153">
        <f>H153*C153</f>
        <v/>
      </c>
      <c r="U153">
        <f>I153*C153</f>
        <v/>
      </c>
      <c r="V153">
        <f>J153*C153</f>
        <v/>
      </c>
      <c r="W153">
        <f>K153*C153</f>
        <v/>
      </c>
      <c r="X153">
        <f>L153*C153</f>
        <v/>
      </c>
      <c r="Y153">
        <f>M153*C153</f>
        <v/>
      </c>
      <c r="Z153">
        <f>N153*C153</f>
        <v/>
      </c>
      <c r="AA153">
        <f>O153*C153</f>
        <v/>
      </c>
      <c r="AB153">
        <f>P153*C153</f>
        <v/>
      </c>
      <c r="AC153">
        <f>Q153*C153</f>
        <v/>
      </c>
      <c r="AD153">
        <f>SUM(R153:AC153)</f>
        <v/>
      </c>
      <c r="AE153">
        <f>SUM(F153:Q153)</f>
        <v/>
      </c>
    </row>
    <row r="154">
      <c r="A154">
        <f>IF('Échéancier'!B154="","",'Échéancier'!B154)</f>
        <v/>
      </c>
      <c r="B154">
        <f>IF('Échéancier'!V154="","",'Échéancier'!V154)</f>
        <v/>
      </c>
      <c r="C154">
        <f>IF('Échéancier'!N154="",0,'Échéancier'!N154)</f>
        <v/>
      </c>
      <c r="D154">
        <f>IF('Échéancier'!Q154="","",YEAR('Échéancier'!O154)*12+MONTH('Échéancier'!O154))</f>
        <v/>
      </c>
      <c r="E154">
        <f>IF('Échéancier'!Q154="","",'Échéancier'!L154)</f>
        <v/>
      </c>
      <c r="F154">
        <f>IF(OR(D154="",E154&lt;=0),0,IF(AND(('Charge mensuelle'!$B$4*12+1)&gt;D154,MOD(('Charge mensuelle'!$B$4*12+1)-D154,E154)=0),1,0))</f>
        <v/>
      </c>
      <c r="G154">
        <f>IF(OR(D154="",E154&lt;=0),0,IF(AND(('Charge mensuelle'!$B$4*12+2)&gt;D154,MOD(('Charge mensuelle'!$B$4*12+2)-D154,E154)=0),1,0))</f>
        <v/>
      </c>
      <c r="H154">
        <f>IF(OR(D154="",E154&lt;=0),0,IF(AND(('Charge mensuelle'!$B$4*12+3)&gt;D154,MOD(('Charge mensuelle'!$B$4*12+3)-D154,E154)=0),1,0))</f>
        <v/>
      </c>
      <c r="I154">
        <f>IF(OR(D154="",E154&lt;=0),0,IF(AND(('Charge mensuelle'!$B$4*12+4)&gt;D154,MOD(('Charge mensuelle'!$B$4*12+4)-D154,E154)=0),1,0))</f>
        <v/>
      </c>
      <c r="J154">
        <f>IF(OR(D154="",E154&lt;=0),0,IF(AND(('Charge mensuelle'!$B$4*12+5)&gt;D154,MOD(('Charge mensuelle'!$B$4*12+5)-D154,E154)=0),1,0))</f>
        <v/>
      </c>
      <c r="K154">
        <f>IF(OR(D154="",E154&lt;=0),0,IF(AND(('Charge mensuelle'!$B$4*12+6)&gt;D154,MOD(('Charge mensuelle'!$B$4*12+6)-D154,E154)=0),1,0))</f>
        <v/>
      </c>
      <c r="L154">
        <f>IF(OR(D154="",E154&lt;=0),0,IF(AND(('Charge mensuelle'!$B$4*12+7)&gt;D154,MOD(('Charge mensuelle'!$B$4*12+7)-D154,E154)=0),1,0))</f>
        <v/>
      </c>
      <c r="M154">
        <f>IF(OR(D154="",E154&lt;=0),0,IF(AND(('Charge mensuelle'!$B$4*12+8)&gt;D154,MOD(('Charge mensuelle'!$B$4*12+8)-D154,E154)=0),1,0))</f>
        <v/>
      </c>
      <c r="N154">
        <f>IF(OR(D154="",E154&lt;=0),0,IF(AND(('Charge mensuelle'!$B$4*12+9)&gt;D154,MOD(('Charge mensuelle'!$B$4*12+9)-D154,E154)=0),1,0))</f>
        <v/>
      </c>
      <c r="O154">
        <f>IF(OR(D154="",E154&lt;=0),0,IF(AND(('Charge mensuelle'!$B$4*12+10)&gt;D154,MOD(('Charge mensuelle'!$B$4*12+10)-D154,E154)=0),1,0))</f>
        <v/>
      </c>
      <c r="P154">
        <f>IF(OR(D154="",E154&lt;=0),0,IF(AND(('Charge mensuelle'!$B$4*12+11)&gt;D154,MOD(('Charge mensuelle'!$B$4*12+11)-D154,E154)=0),1,0))</f>
        <v/>
      </c>
      <c r="Q154">
        <f>IF(OR(D154="",E154&lt;=0),0,IF(AND(('Charge mensuelle'!$B$4*12+12)&gt;D154,MOD(('Charge mensuelle'!$B$4*12+12)-D154,E154)=0),1,0))</f>
        <v/>
      </c>
      <c r="R154">
        <f>F154*C154</f>
        <v/>
      </c>
      <c r="S154">
        <f>G154*C154</f>
        <v/>
      </c>
      <c r="T154">
        <f>H154*C154</f>
        <v/>
      </c>
      <c r="U154">
        <f>I154*C154</f>
        <v/>
      </c>
      <c r="V154">
        <f>J154*C154</f>
        <v/>
      </c>
      <c r="W154">
        <f>K154*C154</f>
        <v/>
      </c>
      <c r="X154">
        <f>L154*C154</f>
        <v/>
      </c>
      <c r="Y154">
        <f>M154*C154</f>
        <v/>
      </c>
      <c r="Z154">
        <f>N154*C154</f>
        <v/>
      </c>
      <c r="AA154">
        <f>O154*C154</f>
        <v/>
      </c>
      <c r="AB154">
        <f>P154*C154</f>
        <v/>
      </c>
      <c r="AC154">
        <f>Q154*C154</f>
        <v/>
      </c>
      <c r="AD154">
        <f>SUM(R154:AC154)</f>
        <v/>
      </c>
      <c r="AE154">
        <f>SUM(F154:Q154)</f>
        <v/>
      </c>
    </row>
    <row r="155">
      <c r="A155">
        <f>IF('Échéancier'!B155="","",'Échéancier'!B155)</f>
        <v/>
      </c>
      <c r="B155">
        <f>IF('Échéancier'!V155="","",'Échéancier'!V155)</f>
        <v/>
      </c>
      <c r="C155">
        <f>IF('Échéancier'!N155="",0,'Échéancier'!N155)</f>
        <v/>
      </c>
      <c r="D155">
        <f>IF('Échéancier'!Q155="","",YEAR('Échéancier'!O155)*12+MONTH('Échéancier'!O155))</f>
        <v/>
      </c>
      <c r="E155">
        <f>IF('Échéancier'!Q155="","",'Échéancier'!L155)</f>
        <v/>
      </c>
      <c r="F155">
        <f>IF(OR(D155="",E155&lt;=0),0,IF(AND(('Charge mensuelle'!$B$4*12+1)&gt;D155,MOD(('Charge mensuelle'!$B$4*12+1)-D155,E155)=0),1,0))</f>
        <v/>
      </c>
      <c r="G155">
        <f>IF(OR(D155="",E155&lt;=0),0,IF(AND(('Charge mensuelle'!$B$4*12+2)&gt;D155,MOD(('Charge mensuelle'!$B$4*12+2)-D155,E155)=0),1,0))</f>
        <v/>
      </c>
      <c r="H155">
        <f>IF(OR(D155="",E155&lt;=0),0,IF(AND(('Charge mensuelle'!$B$4*12+3)&gt;D155,MOD(('Charge mensuelle'!$B$4*12+3)-D155,E155)=0),1,0))</f>
        <v/>
      </c>
      <c r="I155">
        <f>IF(OR(D155="",E155&lt;=0),0,IF(AND(('Charge mensuelle'!$B$4*12+4)&gt;D155,MOD(('Charge mensuelle'!$B$4*12+4)-D155,E155)=0),1,0))</f>
        <v/>
      </c>
      <c r="J155">
        <f>IF(OR(D155="",E155&lt;=0),0,IF(AND(('Charge mensuelle'!$B$4*12+5)&gt;D155,MOD(('Charge mensuelle'!$B$4*12+5)-D155,E155)=0),1,0))</f>
        <v/>
      </c>
      <c r="K155">
        <f>IF(OR(D155="",E155&lt;=0),0,IF(AND(('Charge mensuelle'!$B$4*12+6)&gt;D155,MOD(('Charge mensuelle'!$B$4*12+6)-D155,E155)=0),1,0))</f>
        <v/>
      </c>
      <c r="L155">
        <f>IF(OR(D155="",E155&lt;=0),0,IF(AND(('Charge mensuelle'!$B$4*12+7)&gt;D155,MOD(('Charge mensuelle'!$B$4*12+7)-D155,E155)=0),1,0))</f>
        <v/>
      </c>
      <c r="M155">
        <f>IF(OR(D155="",E155&lt;=0),0,IF(AND(('Charge mensuelle'!$B$4*12+8)&gt;D155,MOD(('Charge mensuelle'!$B$4*12+8)-D155,E155)=0),1,0))</f>
        <v/>
      </c>
      <c r="N155">
        <f>IF(OR(D155="",E155&lt;=0),0,IF(AND(('Charge mensuelle'!$B$4*12+9)&gt;D155,MOD(('Charge mensuelle'!$B$4*12+9)-D155,E155)=0),1,0))</f>
        <v/>
      </c>
      <c r="O155">
        <f>IF(OR(D155="",E155&lt;=0),0,IF(AND(('Charge mensuelle'!$B$4*12+10)&gt;D155,MOD(('Charge mensuelle'!$B$4*12+10)-D155,E155)=0),1,0))</f>
        <v/>
      </c>
      <c r="P155">
        <f>IF(OR(D155="",E155&lt;=0),0,IF(AND(('Charge mensuelle'!$B$4*12+11)&gt;D155,MOD(('Charge mensuelle'!$B$4*12+11)-D155,E155)=0),1,0))</f>
        <v/>
      </c>
      <c r="Q155">
        <f>IF(OR(D155="",E155&lt;=0),0,IF(AND(('Charge mensuelle'!$B$4*12+12)&gt;D155,MOD(('Charge mensuelle'!$B$4*12+12)-D155,E155)=0),1,0))</f>
        <v/>
      </c>
      <c r="R155">
        <f>F155*C155</f>
        <v/>
      </c>
      <c r="S155">
        <f>G155*C155</f>
        <v/>
      </c>
      <c r="T155">
        <f>H155*C155</f>
        <v/>
      </c>
      <c r="U155">
        <f>I155*C155</f>
        <v/>
      </c>
      <c r="V155">
        <f>J155*C155</f>
        <v/>
      </c>
      <c r="W155">
        <f>K155*C155</f>
        <v/>
      </c>
      <c r="X155">
        <f>L155*C155</f>
        <v/>
      </c>
      <c r="Y155">
        <f>M155*C155</f>
        <v/>
      </c>
      <c r="Z155">
        <f>N155*C155</f>
        <v/>
      </c>
      <c r="AA155">
        <f>O155*C155</f>
        <v/>
      </c>
      <c r="AB155">
        <f>P155*C155</f>
        <v/>
      </c>
      <c r="AC155">
        <f>Q155*C155</f>
        <v/>
      </c>
      <c r="AD155">
        <f>SUM(R155:AC155)</f>
        <v/>
      </c>
      <c r="AE155">
        <f>SUM(F155:Q155)</f>
        <v/>
      </c>
    </row>
    <row r="156">
      <c r="A156">
        <f>IF('Échéancier'!B156="","",'Échéancier'!B156)</f>
        <v/>
      </c>
      <c r="B156">
        <f>IF('Échéancier'!V156="","",'Échéancier'!V156)</f>
        <v/>
      </c>
      <c r="C156">
        <f>IF('Échéancier'!N156="",0,'Échéancier'!N156)</f>
        <v/>
      </c>
      <c r="D156">
        <f>IF('Échéancier'!Q156="","",YEAR('Échéancier'!O156)*12+MONTH('Échéancier'!O156))</f>
        <v/>
      </c>
      <c r="E156">
        <f>IF('Échéancier'!Q156="","",'Échéancier'!L156)</f>
        <v/>
      </c>
      <c r="F156">
        <f>IF(OR(D156="",E156&lt;=0),0,IF(AND(('Charge mensuelle'!$B$4*12+1)&gt;D156,MOD(('Charge mensuelle'!$B$4*12+1)-D156,E156)=0),1,0))</f>
        <v/>
      </c>
      <c r="G156">
        <f>IF(OR(D156="",E156&lt;=0),0,IF(AND(('Charge mensuelle'!$B$4*12+2)&gt;D156,MOD(('Charge mensuelle'!$B$4*12+2)-D156,E156)=0),1,0))</f>
        <v/>
      </c>
      <c r="H156">
        <f>IF(OR(D156="",E156&lt;=0),0,IF(AND(('Charge mensuelle'!$B$4*12+3)&gt;D156,MOD(('Charge mensuelle'!$B$4*12+3)-D156,E156)=0),1,0))</f>
        <v/>
      </c>
      <c r="I156">
        <f>IF(OR(D156="",E156&lt;=0),0,IF(AND(('Charge mensuelle'!$B$4*12+4)&gt;D156,MOD(('Charge mensuelle'!$B$4*12+4)-D156,E156)=0),1,0))</f>
        <v/>
      </c>
      <c r="J156">
        <f>IF(OR(D156="",E156&lt;=0),0,IF(AND(('Charge mensuelle'!$B$4*12+5)&gt;D156,MOD(('Charge mensuelle'!$B$4*12+5)-D156,E156)=0),1,0))</f>
        <v/>
      </c>
      <c r="K156">
        <f>IF(OR(D156="",E156&lt;=0),0,IF(AND(('Charge mensuelle'!$B$4*12+6)&gt;D156,MOD(('Charge mensuelle'!$B$4*12+6)-D156,E156)=0),1,0))</f>
        <v/>
      </c>
      <c r="L156">
        <f>IF(OR(D156="",E156&lt;=0),0,IF(AND(('Charge mensuelle'!$B$4*12+7)&gt;D156,MOD(('Charge mensuelle'!$B$4*12+7)-D156,E156)=0),1,0))</f>
        <v/>
      </c>
      <c r="M156">
        <f>IF(OR(D156="",E156&lt;=0),0,IF(AND(('Charge mensuelle'!$B$4*12+8)&gt;D156,MOD(('Charge mensuelle'!$B$4*12+8)-D156,E156)=0),1,0))</f>
        <v/>
      </c>
      <c r="N156">
        <f>IF(OR(D156="",E156&lt;=0),0,IF(AND(('Charge mensuelle'!$B$4*12+9)&gt;D156,MOD(('Charge mensuelle'!$B$4*12+9)-D156,E156)=0),1,0))</f>
        <v/>
      </c>
      <c r="O156">
        <f>IF(OR(D156="",E156&lt;=0),0,IF(AND(('Charge mensuelle'!$B$4*12+10)&gt;D156,MOD(('Charge mensuelle'!$B$4*12+10)-D156,E156)=0),1,0))</f>
        <v/>
      </c>
      <c r="P156">
        <f>IF(OR(D156="",E156&lt;=0),0,IF(AND(('Charge mensuelle'!$B$4*12+11)&gt;D156,MOD(('Charge mensuelle'!$B$4*12+11)-D156,E156)=0),1,0))</f>
        <v/>
      </c>
      <c r="Q156">
        <f>IF(OR(D156="",E156&lt;=0),0,IF(AND(('Charge mensuelle'!$B$4*12+12)&gt;D156,MOD(('Charge mensuelle'!$B$4*12+12)-D156,E156)=0),1,0))</f>
        <v/>
      </c>
      <c r="R156">
        <f>F156*C156</f>
        <v/>
      </c>
      <c r="S156">
        <f>G156*C156</f>
        <v/>
      </c>
      <c r="T156">
        <f>H156*C156</f>
        <v/>
      </c>
      <c r="U156">
        <f>I156*C156</f>
        <v/>
      </c>
      <c r="V156">
        <f>J156*C156</f>
        <v/>
      </c>
      <c r="W156">
        <f>K156*C156</f>
        <v/>
      </c>
      <c r="X156">
        <f>L156*C156</f>
        <v/>
      </c>
      <c r="Y156">
        <f>M156*C156</f>
        <v/>
      </c>
      <c r="Z156">
        <f>N156*C156</f>
        <v/>
      </c>
      <c r="AA156">
        <f>O156*C156</f>
        <v/>
      </c>
      <c r="AB156">
        <f>P156*C156</f>
        <v/>
      </c>
      <c r="AC156">
        <f>Q156*C156</f>
        <v/>
      </c>
      <c r="AD156">
        <f>SUM(R156:AC156)</f>
        <v/>
      </c>
      <c r="AE156">
        <f>SUM(F156:Q156)</f>
        <v/>
      </c>
    </row>
    <row r="157">
      <c r="A157">
        <f>IF('Échéancier'!B157="","",'Échéancier'!B157)</f>
        <v/>
      </c>
      <c r="B157">
        <f>IF('Échéancier'!V157="","",'Échéancier'!V157)</f>
        <v/>
      </c>
      <c r="C157">
        <f>IF('Échéancier'!N157="",0,'Échéancier'!N157)</f>
        <v/>
      </c>
      <c r="D157">
        <f>IF('Échéancier'!Q157="","",YEAR('Échéancier'!O157)*12+MONTH('Échéancier'!O157))</f>
        <v/>
      </c>
      <c r="E157">
        <f>IF('Échéancier'!Q157="","",'Échéancier'!L157)</f>
        <v/>
      </c>
      <c r="F157">
        <f>IF(OR(D157="",E157&lt;=0),0,IF(AND(('Charge mensuelle'!$B$4*12+1)&gt;D157,MOD(('Charge mensuelle'!$B$4*12+1)-D157,E157)=0),1,0))</f>
        <v/>
      </c>
      <c r="G157">
        <f>IF(OR(D157="",E157&lt;=0),0,IF(AND(('Charge mensuelle'!$B$4*12+2)&gt;D157,MOD(('Charge mensuelle'!$B$4*12+2)-D157,E157)=0),1,0))</f>
        <v/>
      </c>
      <c r="H157">
        <f>IF(OR(D157="",E157&lt;=0),0,IF(AND(('Charge mensuelle'!$B$4*12+3)&gt;D157,MOD(('Charge mensuelle'!$B$4*12+3)-D157,E157)=0),1,0))</f>
        <v/>
      </c>
      <c r="I157">
        <f>IF(OR(D157="",E157&lt;=0),0,IF(AND(('Charge mensuelle'!$B$4*12+4)&gt;D157,MOD(('Charge mensuelle'!$B$4*12+4)-D157,E157)=0),1,0))</f>
        <v/>
      </c>
      <c r="J157">
        <f>IF(OR(D157="",E157&lt;=0),0,IF(AND(('Charge mensuelle'!$B$4*12+5)&gt;D157,MOD(('Charge mensuelle'!$B$4*12+5)-D157,E157)=0),1,0))</f>
        <v/>
      </c>
      <c r="K157">
        <f>IF(OR(D157="",E157&lt;=0),0,IF(AND(('Charge mensuelle'!$B$4*12+6)&gt;D157,MOD(('Charge mensuelle'!$B$4*12+6)-D157,E157)=0),1,0))</f>
        <v/>
      </c>
      <c r="L157">
        <f>IF(OR(D157="",E157&lt;=0),0,IF(AND(('Charge mensuelle'!$B$4*12+7)&gt;D157,MOD(('Charge mensuelle'!$B$4*12+7)-D157,E157)=0),1,0))</f>
        <v/>
      </c>
      <c r="M157">
        <f>IF(OR(D157="",E157&lt;=0),0,IF(AND(('Charge mensuelle'!$B$4*12+8)&gt;D157,MOD(('Charge mensuelle'!$B$4*12+8)-D157,E157)=0),1,0))</f>
        <v/>
      </c>
      <c r="N157">
        <f>IF(OR(D157="",E157&lt;=0),0,IF(AND(('Charge mensuelle'!$B$4*12+9)&gt;D157,MOD(('Charge mensuelle'!$B$4*12+9)-D157,E157)=0),1,0))</f>
        <v/>
      </c>
      <c r="O157">
        <f>IF(OR(D157="",E157&lt;=0),0,IF(AND(('Charge mensuelle'!$B$4*12+10)&gt;D157,MOD(('Charge mensuelle'!$B$4*12+10)-D157,E157)=0),1,0))</f>
        <v/>
      </c>
      <c r="P157">
        <f>IF(OR(D157="",E157&lt;=0),0,IF(AND(('Charge mensuelle'!$B$4*12+11)&gt;D157,MOD(('Charge mensuelle'!$B$4*12+11)-D157,E157)=0),1,0))</f>
        <v/>
      </c>
      <c r="Q157">
        <f>IF(OR(D157="",E157&lt;=0),0,IF(AND(('Charge mensuelle'!$B$4*12+12)&gt;D157,MOD(('Charge mensuelle'!$B$4*12+12)-D157,E157)=0),1,0))</f>
        <v/>
      </c>
      <c r="R157">
        <f>F157*C157</f>
        <v/>
      </c>
      <c r="S157">
        <f>G157*C157</f>
        <v/>
      </c>
      <c r="T157">
        <f>H157*C157</f>
        <v/>
      </c>
      <c r="U157">
        <f>I157*C157</f>
        <v/>
      </c>
      <c r="V157">
        <f>J157*C157</f>
        <v/>
      </c>
      <c r="W157">
        <f>K157*C157</f>
        <v/>
      </c>
      <c r="X157">
        <f>L157*C157</f>
        <v/>
      </c>
      <c r="Y157">
        <f>M157*C157</f>
        <v/>
      </c>
      <c r="Z157">
        <f>N157*C157</f>
        <v/>
      </c>
      <c r="AA157">
        <f>O157*C157</f>
        <v/>
      </c>
      <c r="AB157">
        <f>P157*C157</f>
        <v/>
      </c>
      <c r="AC157">
        <f>Q157*C157</f>
        <v/>
      </c>
      <c r="AD157">
        <f>SUM(R157:AC157)</f>
        <v/>
      </c>
      <c r="AE157">
        <f>SUM(F157:Q157)</f>
        <v/>
      </c>
    </row>
    <row r="158">
      <c r="A158">
        <f>IF('Échéancier'!B158="","",'Échéancier'!B158)</f>
        <v/>
      </c>
      <c r="B158">
        <f>IF('Échéancier'!V158="","",'Échéancier'!V158)</f>
        <v/>
      </c>
      <c r="C158">
        <f>IF('Échéancier'!N158="",0,'Échéancier'!N158)</f>
        <v/>
      </c>
      <c r="D158">
        <f>IF('Échéancier'!Q158="","",YEAR('Échéancier'!O158)*12+MONTH('Échéancier'!O158))</f>
        <v/>
      </c>
      <c r="E158">
        <f>IF('Échéancier'!Q158="","",'Échéancier'!L158)</f>
        <v/>
      </c>
      <c r="F158">
        <f>IF(OR(D158="",E158&lt;=0),0,IF(AND(('Charge mensuelle'!$B$4*12+1)&gt;D158,MOD(('Charge mensuelle'!$B$4*12+1)-D158,E158)=0),1,0))</f>
        <v/>
      </c>
      <c r="G158">
        <f>IF(OR(D158="",E158&lt;=0),0,IF(AND(('Charge mensuelle'!$B$4*12+2)&gt;D158,MOD(('Charge mensuelle'!$B$4*12+2)-D158,E158)=0),1,0))</f>
        <v/>
      </c>
      <c r="H158">
        <f>IF(OR(D158="",E158&lt;=0),0,IF(AND(('Charge mensuelle'!$B$4*12+3)&gt;D158,MOD(('Charge mensuelle'!$B$4*12+3)-D158,E158)=0),1,0))</f>
        <v/>
      </c>
      <c r="I158">
        <f>IF(OR(D158="",E158&lt;=0),0,IF(AND(('Charge mensuelle'!$B$4*12+4)&gt;D158,MOD(('Charge mensuelle'!$B$4*12+4)-D158,E158)=0),1,0))</f>
        <v/>
      </c>
      <c r="J158">
        <f>IF(OR(D158="",E158&lt;=0),0,IF(AND(('Charge mensuelle'!$B$4*12+5)&gt;D158,MOD(('Charge mensuelle'!$B$4*12+5)-D158,E158)=0),1,0))</f>
        <v/>
      </c>
      <c r="K158">
        <f>IF(OR(D158="",E158&lt;=0),0,IF(AND(('Charge mensuelle'!$B$4*12+6)&gt;D158,MOD(('Charge mensuelle'!$B$4*12+6)-D158,E158)=0),1,0))</f>
        <v/>
      </c>
      <c r="L158">
        <f>IF(OR(D158="",E158&lt;=0),0,IF(AND(('Charge mensuelle'!$B$4*12+7)&gt;D158,MOD(('Charge mensuelle'!$B$4*12+7)-D158,E158)=0),1,0))</f>
        <v/>
      </c>
      <c r="M158">
        <f>IF(OR(D158="",E158&lt;=0),0,IF(AND(('Charge mensuelle'!$B$4*12+8)&gt;D158,MOD(('Charge mensuelle'!$B$4*12+8)-D158,E158)=0),1,0))</f>
        <v/>
      </c>
      <c r="N158">
        <f>IF(OR(D158="",E158&lt;=0),0,IF(AND(('Charge mensuelle'!$B$4*12+9)&gt;D158,MOD(('Charge mensuelle'!$B$4*12+9)-D158,E158)=0),1,0))</f>
        <v/>
      </c>
      <c r="O158">
        <f>IF(OR(D158="",E158&lt;=0),0,IF(AND(('Charge mensuelle'!$B$4*12+10)&gt;D158,MOD(('Charge mensuelle'!$B$4*12+10)-D158,E158)=0),1,0))</f>
        <v/>
      </c>
      <c r="P158">
        <f>IF(OR(D158="",E158&lt;=0),0,IF(AND(('Charge mensuelle'!$B$4*12+11)&gt;D158,MOD(('Charge mensuelle'!$B$4*12+11)-D158,E158)=0),1,0))</f>
        <v/>
      </c>
      <c r="Q158">
        <f>IF(OR(D158="",E158&lt;=0),0,IF(AND(('Charge mensuelle'!$B$4*12+12)&gt;D158,MOD(('Charge mensuelle'!$B$4*12+12)-D158,E158)=0),1,0))</f>
        <v/>
      </c>
      <c r="R158">
        <f>F158*C158</f>
        <v/>
      </c>
      <c r="S158">
        <f>G158*C158</f>
        <v/>
      </c>
      <c r="T158">
        <f>H158*C158</f>
        <v/>
      </c>
      <c r="U158">
        <f>I158*C158</f>
        <v/>
      </c>
      <c r="V158">
        <f>J158*C158</f>
        <v/>
      </c>
      <c r="W158">
        <f>K158*C158</f>
        <v/>
      </c>
      <c r="X158">
        <f>L158*C158</f>
        <v/>
      </c>
      <c r="Y158">
        <f>M158*C158</f>
        <v/>
      </c>
      <c r="Z158">
        <f>N158*C158</f>
        <v/>
      </c>
      <c r="AA158">
        <f>O158*C158</f>
        <v/>
      </c>
      <c r="AB158">
        <f>P158*C158</f>
        <v/>
      </c>
      <c r="AC158">
        <f>Q158*C158</f>
        <v/>
      </c>
      <c r="AD158">
        <f>SUM(R158:AC158)</f>
        <v/>
      </c>
      <c r="AE158">
        <f>SUM(F158:Q158)</f>
        <v/>
      </c>
    </row>
    <row r="159">
      <c r="A159">
        <f>IF('Échéancier'!B159="","",'Échéancier'!B159)</f>
        <v/>
      </c>
      <c r="B159">
        <f>IF('Échéancier'!V159="","",'Échéancier'!V159)</f>
        <v/>
      </c>
      <c r="C159">
        <f>IF('Échéancier'!N159="",0,'Échéancier'!N159)</f>
        <v/>
      </c>
      <c r="D159">
        <f>IF('Échéancier'!Q159="","",YEAR('Échéancier'!O159)*12+MONTH('Échéancier'!O159))</f>
        <v/>
      </c>
      <c r="E159">
        <f>IF('Échéancier'!Q159="","",'Échéancier'!L159)</f>
        <v/>
      </c>
      <c r="F159">
        <f>IF(OR(D159="",E159&lt;=0),0,IF(AND(('Charge mensuelle'!$B$4*12+1)&gt;D159,MOD(('Charge mensuelle'!$B$4*12+1)-D159,E159)=0),1,0))</f>
        <v/>
      </c>
      <c r="G159">
        <f>IF(OR(D159="",E159&lt;=0),0,IF(AND(('Charge mensuelle'!$B$4*12+2)&gt;D159,MOD(('Charge mensuelle'!$B$4*12+2)-D159,E159)=0),1,0))</f>
        <v/>
      </c>
      <c r="H159">
        <f>IF(OR(D159="",E159&lt;=0),0,IF(AND(('Charge mensuelle'!$B$4*12+3)&gt;D159,MOD(('Charge mensuelle'!$B$4*12+3)-D159,E159)=0),1,0))</f>
        <v/>
      </c>
      <c r="I159">
        <f>IF(OR(D159="",E159&lt;=0),0,IF(AND(('Charge mensuelle'!$B$4*12+4)&gt;D159,MOD(('Charge mensuelle'!$B$4*12+4)-D159,E159)=0),1,0))</f>
        <v/>
      </c>
      <c r="J159">
        <f>IF(OR(D159="",E159&lt;=0),0,IF(AND(('Charge mensuelle'!$B$4*12+5)&gt;D159,MOD(('Charge mensuelle'!$B$4*12+5)-D159,E159)=0),1,0))</f>
        <v/>
      </c>
      <c r="K159">
        <f>IF(OR(D159="",E159&lt;=0),0,IF(AND(('Charge mensuelle'!$B$4*12+6)&gt;D159,MOD(('Charge mensuelle'!$B$4*12+6)-D159,E159)=0),1,0))</f>
        <v/>
      </c>
      <c r="L159">
        <f>IF(OR(D159="",E159&lt;=0),0,IF(AND(('Charge mensuelle'!$B$4*12+7)&gt;D159,MOD(('Charge mensuelle'!$B$4*12+7)-D159,E159)=0),1,0))</f>
        <v/>
      </c>
      <c r="M159">
        <f>IF(OR(D159="",E159&lt;=0),0,IF(AND(('Charge mensuelle'!$B$4*12+8)&gt;D159,MOD(('Charge mensuelle'!$B$4*12+8)-D159,E159)=0),1,0))</f>
        <v/>
      </c>
      <c r="N159">
        <f>IF(OR(D159="",E159&lt;=0),0,IF(AND(('Charge mensuelle'!$B$4*12+9)&gt;D159,MOD(('Charge mensuelle'!$B$4*12+9)-D159,E159)=0),1,0))</f>
        <v/>
      </c>
      <c r="O159">
        <f>IF(OR(D159="",E159&lt;=0),0,IF(AND(('Charge mensuelle'!$B$4*12+10)&gt;D159,MOD(('Charge mensuelle'!$B$4*12+10)-D159,E159)=0),1,0))</f>
        <v/>
      </c>
      <c r="P159">
        <f>IF(OR(D159="",E159&lt;=0),0,IF(AND(('Charge mensuelle'!$B$4*12+11)&gt;D159,MOD(('Charge mensuelle'!$B$4*12+11)-D159,E159)=0),1,0))</f>
        <v/>
      </c>
      <c r="Q159">
        <f>IF(OR(D159="",E159&lt;=0),0,IF(AND(('Charge mensuelle'!$B$4*12+12)&gt;D159,MOD(('Charge mensuelle'!$B$4*12+12)-D159,E159)=0),1,0))</f>
        <v/>
      </c>
      <c r="R159">
        <f>F159*C159</f>
        <v/>
      </c>
      <c r="S159">
        <f>G159*C159</f>
        <v/>
      </c>
      <c r="T159">
        <f>H159*C159</f>
        <v/>
      </c>
      <c r="U159">
        <f>I159*C159</f>
        <v/>
      </c>
      <c r="V159">
        <f>J159*C159</f>
        <v/>
      </c>
      <c r="W159">
        <f>K159*C159</f>
        <v/>
      </c>
      <c r="X159">
        <f>L159*C159</f>
        <v/>
      </c>
      <c r="Y159">
        <f>M159*C159</f>
        <v/>
      </c>
      <c r="Z159">
        <f>N159*C159</f>
        <v/>
      </c>
      <c r="AA159">
        <f>O159*C159</f>
        <v/>
      </c>
      <c r="AB159">
        <f>P159*C159</f>
        <v/>
      </c>
      <c r="AC159">
        <f>Q159*C159</f>
        <v/>
      </c>
      <c r="AD159">
        <f>SUM(R159:AC159)</f>
        <v/>
      </c>
      <c r="AE159">
        <f>SUM(F159:Q159)</f>
        <v/>
      </c>
    </row>
    <row r="160">
      <c r="A160">
        <f>IF('Échéancier'!B160="","",'Échéancier'!B160)</f>
        <v/>
      </c>
      <c r="B160">
        <f>IF('Échéancier'!V160="","",'Échéancier'!V160)</f>
        <v/>
      </c>
      <c r="C160">
        <f>IF('Échéancier'!N160="",0,'Échéancier'!N160)</f>
        <v/>
      </c>
      <c r="D160">
        <f>IF('Échéancier'!Q160="","",YEAR('Échéancier'!O160)*12+MONTH('Échéancier'!O160))</f>
        <v/>
      </c>
      <c r="E160">
        <f>IF('Échéancier'!Q160="","",'Échéancier'!L160)</f>
        <v/>
      </c>
      <c r="F160">
        <f>IF(OR(D160="",E160&lt;=0),0,IF(AND(('Charge mensuelle'!$B$4*12+1)&gt;D160,MOD(('Charge mensuelle'!$B$4*12+1)-D160,E160)=0),1,0))</f>
        <v/>
      </c>
      <c r="G160">
        <f>IF(OR(D160="",E160&lt;=0),0,IF(AND(('Charge mensuelle'!$B$4*12+2)&gt;D160,MOD(('Charge mensuelle'!$B$4*12+2)-D160,E160)=0),1,0))</f>
        <v/>
      </c>
      <c r="H160">
        <f>IF(OR(D160="",E160&lt;=0),0,IF(AND(('Charge mensuelle'!$B$4*12+3)&gt;D160,MOD(('Charge mensuelle'!$B$4*12+3)-D160,E160)=0),1,0))</f>
        <v/>
      </c>
      <c r="I160">
        <f>IF(OR(D160="",E160&lt;=0),0,IF(AND(('Charge mensuelle'!$B$4*12+4)&gt;D160,MOD(('Charge mensuelle'!$B$4*12+4)-D160,E160)=0),1,0))</f>
        <v/>
      </c>
      <c r="J160">
        <f>IF(OR(D160="",E160&lt;=0),0,IF(AND(('Charge mensuelle'!$B$4*12+5)&gt;D160,MOD(('Charge mensuelle'!$B$4*12+5)-D160,E160)=0),1,0))</f>
        <v/>
      </c>
      <c r="K160">
        <f>IF(OR(D160="",E160&lt;=0),0,IF(AND(('Charge mensuelle'!$B$4*12+6)&gt;D160,MOD(('Charge mensuelle'!$B$4*12+6)-D160,E160)=0),1,0))</f>
        <v/>
      </c>
      <c r="L160">
        <f>IF(OR(D160="",E160&lt;=0),0,IF(AND(('Charge mensuelle'!$B$4*12+7)&gt;D160,MOD(('Charge mensuelle'!$B$4*12+7)-D160,E160)=0),1,0))</f>
        <v/>
      </c>
      <c r="M160">
        <f>IF(OR(D160="",E160&lt;=0),0,IF(AND(('Charge mensuelle'!$B$4*12+8)&gt;D160,MOD(('Charge mensuelle'!$B$4*12+8)-D160,E160)=0),1,0))</f>
        <v/>
      </c>
      <c r="N160">
        <f>IF(OR(D160="",E160&lt;=0),0,IF(AND(('Charge mensuelle'!$B$4*12+9)&gt;D160,MOD(('Charge mensuelle'!$B$4*12+9)-D160,E160)=0),1,0))</f>
        <v/>
      </c>
      <c r="O160">
        <f>IF(OR(D160="",E160&lt;=0),0,IF(AND(('Charge mensuelle'!$B$4*12+10)&gt;D160,MOD(('Charge mensuelle'!$B$4*12+10)-D160,E160)=0),1,0))</f>
        <v/>
      </c>
      <c r="P160">
        <f>IF(OR(D160="",E160&lt;=0),0,IF(AND(('Charge mensuelle'!$B$4*12+11)&gt;D160,MOD(('Charge mensuelle'!$B$4*12+11)-D160,E160)=0),1,0))</f>
        <v/>
      </c>
      <c r="Q160">
        <f>IF(OR(D160="",E160&lt;=0),0,IF(AND(('Charge mensuelle'!$B$4*12+12)&gt;D160,MOD(('Charge mensuelle'!$B$4*12+12)-D160,E160)=0),1,0))</f>
        <v/>
      </c>
      <c r="R160">
        <f>F160*C160</f>
        <v/>
      </c>
      <c r="S160">
        <f>G160*C160</f>
        <v/>
      </c>
      <c r="T160">
        <f>H160*C160</f>
        <v/>
      </c>
      <c r="U160">
        <f>I160*C160</f>
        <v/>
      </c>
      <c r="V160">
        <f>J160*C160</f>
        <v/>
      </c>
      <c r="W160">
        <f>K160*C160</f>
        <v/>
      </c>
      <c r="X160">
        <f>L160*C160</f>
        <v/>
      </c>
      <c r="Y160">
        <f>M160*C160</f>
        <v/>
      </c>
      <c r="Z160">
        <f>N160*C160</f>
        <v/>
      </c>
      <c r="AA160">
        <f>O160*C160</f>
        <v/>
      </c>
      <c r="AB160">
        <f>P160*C160</f>
        <v/>
      </c>
      <c r="AC160">
        <f>Q160*C160</f>
        <v/>
      </c>
      <c r="AD160">
        <f>SUM(R160:AC160)</f>
        <v/>
      </c>
      <c r="AE160">
        <f>SUM(F160:Q160)</f>
        <v/>
      </c>
    </row>
    <row r="161">
      <c r="A161">
        <f>IF('Échéancier'!B161="","",'Échéancier'!B161)</f>
        <v/>
      </c>
      <c r="B161">
        <f>IF('Échéancier'!V161="","",'Échéancier'!V161)</f>
        <v/>
      </c>
      <c r="C161">
        <f>IF('Échéancier'!N161="",0,'Échéancier'!N161)</f>
        <v/>
      </c>
      <c r="D161">
        <f>IF('Échéancier'!Q161="","",YEAR('Échéancier'!O161)*12+MONTH('Échéancier'!O161))</f>
        <v/>
      </c>
      <c r="E161">
        <f>IF('Échéancier'!Q161="","",'Échéancier'!L161)</f>
        <v/>
      </c>
      <c r="F161">
        <f>IF(OR(D161="",E161&lt;=0),0,IF(AND(('Charge mensuelle'!$B$4*12+1)&gt;D161,MOD(('Charge mensuelle'!$B$4*12+1)-D161,E161)=0),1,0))</f>
        <v/>
      </c>
      <c r="G161">
        <f>IF(OR(D161="",E161&lt;=0),0,IF(AND(('Charge mensuelle'!$B$4*12+2)&gt;D161,MOD(('Charge mensuelle'!$B$4*12+2)-D161,E161)=0),1,0))</f>
        <v/>
      </c>
      <c r="H161">
        <f>IF(OR(D161="",E161&lt;=0),0,IF(AND(('Charge mensuelle'!$B$4*12+3)&gt;D161,MOD(('Charge mensuelle'!$B$4*12+3)-D161,E161)=0),1,0))</f>
        <v/>
      </c>
      <c r="I161">
        <f>IF(OR(D161="",E161&lt;=0),0,IF(AND(('Charge mensuelle'!$B$4*12+4)&gt;D161,MOD(('Charge mensuelle'!$B$4*12+4)-D161,E161)=0),1,0))</f>
        <v/>
      </c>
      <c r="J161">
        <f>IF(OR(D161="",E161&lt;=0),0,IF(AND(('Charge mensuelle'!$B$4*12+5)&gt;D161,MOD(('Charge mensuelle'!$B$4*12+5)-D161,E161)=0),1,0))</f>
        <v/>
      </c>
      <c r="K161">
        <f>IF(OR(D161="",E161&lt;=0),0,IF(AND(('Charge mensuelle'!$B$4*12+6)&gt;D161,MOD(('Charge mensuelle'!$B$4*12+6)-D161,E161)=0),1,0))</f>
        <v/>
      </c>
      <c r="L161">
        <f>IF(OR(D161="",E161&lt;=0),0,IF(AND(('Charge mensuelle'!$B$4*12+7)&gt;D161,MOD(('Charge mensuelle'!$B$4*12+7)-D161,E161)=0),1,0))</f>
        <v/>
      </c>
      <c r="M161">
        <f>IF(OR(D161="",E161&lt;=0),0,IF(AND(('Charge mensuelle'!$B$4*12+8)&gt;D161,MOD(('Charge mensuelle'!$B$4*12+8)-D161,E161)=0),1,0))</f>
        <v/>
      </c>
      <c r="N161">
        <f>IF(OR(D161="",E161&lt;=0),0,IF(AND(('Charge mensuelle'!$B$4*12+9)&gt;D161,MOD(('Charge mensuelle'!$B$4*12+9)-D161,E161)=0),1,0))</f>
        <v/>
      </c>
      <c r="O161">
        <f>IF(OR(D161="",E161&lt;=0),0,IF(AND(('Charge mensuelle'!$B$4*12+10)&gt;D161,MOD(('Charge mensuelle'!$B$4*12+10)-D161,E161)=0),1,0))</f>
        <v/>
      </c>
      <c r="P161">
        <f>IF(OR(D161="",E161&lt;=0),0,IF(AND(('Charge mensuelle'!$B$4*12+11)&gt;D161,MOD(('Charge mensuelle'!$B$4*12+11)-D161,E161)=0),1,0))</f>
        <v/>
      </c>
      <c r="Q161">
        <f>IF(OR(D161="",E161&lt;=0),0,IF(AND(('Charge mensuelle'!$B$4*12+12)&gt;D161,MOD(('Charge mensuelle'!$B$4*12+12)-D161,E161)=0),1,0))</f>
        <v/>
      </c>
      <c r="R161">
        <f>F161*C161</f>
        <v/>
      </c>
      <c r="S161">
        <f>G161*C161</f>
        <v/>
      </c>
      <c r="T161">
        <f>H161*C161</f>
        <v/>
      </c>
      <c r="U161">
        <f>I161*C161</f>
        <v/>
      </c>
      <c r="V161">
        <f>J161*C161</f>
        <v/>
      </c>
      <c r="W161">
        <f>K161*C161</f>
        <v/>
      </c>
      <c r="X161">
        <f>L161*C161</f>
        <v/>
      </c>
      <c r="Y161">
        <f>M161*C161</f>
        <v/>
      </c>
      <c r="Z161">
        <f>N161*C161</f>
        <v/>
      </c>
      <c r="AA161">
        <f>O161*C161</f>
        <v/>
      </c>
      <c r="AB161">
        <f>P161*C161</f>
        <v/>
      </c>
      <c r="AC161">
        <f>Q161*C161</f>
        <v/>
      </c>
      <c r="AD161">
        <f>SUM(R161:AC161)</f>
        <v/>
      </c>
      <c r="AE161">
        <f>SUM(F161:Q161)</f>
        <v/>
      </c>
    </row>
    <row r="162">
      <c r="A162">
        <f>IF('Échéancier'!B162="","",'Échéancier'!B162)</f>
        <v/>
      </c>
      <c r="B162">
        <f>IF('Échéancier'!V162="","",'Échéancier'!V162)</f>
        <v/>
      </c>
      <c r="C162">
        <f>IF('Échéancier'!N162="",0,'Échéancier'!N162)</f>
        <v/>
      </c>
      <c r="D162">
        <f>IF('Échéancier'!Q162="","",YEAR('Échéancier'!O162)*12+MONTH('Échéancier'!O162))</f>
        <v/>
      </c>
      <c r="E162">
        <f>IF('Échéancier'!Q162="","",'Échéancier'!L162)</f>
        <v/>
      </c>
      <c r="F162">
        <f>IF(OR(D162="",E162&lt;=0),0,IF(AND(('Charge mensuelle'!$B$4*12+1)&gt;D162,MOD(('Charge mensuelle'!$B$4*12+1)-D162,E162)=0),1,0))</f>
        <v/>
      </c>
      <c r="G162">
        <f>IF(OR(D162="",E162&lt;=0),0,IF(AND(('Charge mensuelle'!$B$4*12+2)&gt;D162,MOD(('Charge mensuelle'!$B$4*12+2)-D162,E162)=0),1,0))</f>
        <v/>
      </c>
      <c r="H162">
        <f>IF(OR(D162="",E162&lt;=0),0,IF(AND(('Charge mensuelle'!$B$4*12+3)&gt;D162,MOD(('Charge mensuelle'!$B$4*12+3)-D162,E162)=0),1,0))</f>
        <v/>
      </c>
      <c r="I162">
        <f>IF(OR(D162="",E162&lt;=0),0,IF(AND(('Charge mensuelle'!$B$4*12+4)&gt;D162,MOD(('Charge mensuelle'!$B$4*12+4)-D162,E162)=0),1,0))</f>
        <v/>
      </c>
      <c r="J162">
        <f>IF(OR(D162="",E162&lt;=0),0,IF(AND(('Charge mensuelle'!$B$4*12+5)&gt;D162,MOD(('Charge mensuelle'!$B$4*12+5)-D162,E162)=0),1,0))</f>
        <v/>
      </c>
      <c r="K162">
        <f>IF(OR(D162="",E162&lt;=0),0,IF(AND(('Charge mensuelle'!$B$4*12+6)&gt;D162,MOD(('Charge mensuelle'!$B$4*12+6)-D162,E162)=0),1,0))</f>
        <v/>
      </c>
      <c r="L162">
        <f>IF(OR(D162="",E162&lt;=0),0,IF(AND(('Charge mensuelle'!$B$4*12+7)&gt;D162,MOD(('Charge mensuelle'!$B$4*12+7)-D162,E162)=0),1,0))</f>
        <v/>
      </c>
      <c r="M162">
        <f>IF(OR(D162="",E162&lt;=0),0,IF(AND(('Charge mensuelle'!$B$4*12+8)&gt;D162,MOD(('Charge mensuelle'!$B$4*12+8)-D162,E162)=0),1,0))</f>
        <v/>
      </c>
      <c r="N162">
        <f>IF(OR(D162="",E162&lt;=0),0,IF(AND(('Charge mensuelle'!$B$4*12+9)&gt;D162,MOD(('Charge mensuelle'!$B$4*12+9)-D162,E162)=0),1,0))</f>
        <v/>
      </c>
      <c r="O162">
        <f>IF(OR(D162="",E162&lt;=0),0,IF(AND(('Charge mensuelle'!$B$4*12+10)&gt;D162,MOD(('Charge mensuelle'!$B$4*12+10)-D162,E162)=0),1,0))</f>
        <v/>
      </c>
      <c r="P162">
        <f>IF(OR(D162="",E162&lt;=0),0,IF(AND(('Charge mensuelle'!$B$4*12+11)&gt;D162,MOD(('Charge mensuelle'!$B$4*12+11)-D162,E162)=0),1,0))</f>
        <v/>
      </c>
      <c r="Q162">
        <f>IF(OR(D162="",E162&lt;=0),0,IF(AND(('Charge mensuelle'!$B$4*12+12)&gt;D162,MOD(('Charge mensuelle'!$B$4*12+12)-D162,E162)=0),1,0))</f>
        <v/>
      </c>
      <c r="R162">
        <f>F162*C162</f>
        <v/>
      </c>
      <c r="S162">
        <f>G162*C162</f>
        <v/>
      </c>
      <c r="T162">
        <f>H162*C162</f>
        <v/>
      </c>
      <c r="U162">
        <f>I162*C162</f>
        <v/>
      </c>
      <c r="V162">
        <f>J162*C162</f>
        <v/>
      </c>
      <c r="W162">
        <f>K162*C162</f>
        <v/>
      </c>
      <c r="X162">
        <f>L162*C162</f>
        <v/>
      </c>
      <c r="Y162">
        <f>M162*C162</f>
        <v/>
      </c>
      <c r="Z162">
        <f>N162*C162</f>
        <v/>
      </c>
      <c r="AA162">
        <f>O162*C162</f>
        <v/>
      </c>
      <c r="AB162">
        <f>P162*C162</f>
        <v/>
      </c>
      <c r="AC162">
        <f>Q162*C162</f>
        <v/>
      </c>
      <c r="AD162">
        <f>SUM(R162:AC162)</f>
        <v/>
      </c>
      <c r="AE162">
        <f>SUM(F162:Q162)</f>
        <v/>
      </c>
    </row>
    <row r="163">
      <c r="A163">
        <f>IF('Échéancier'!B163="","",'Échéancier'!B163)</f>
        <v/>
      </c>
      <c r="B163">
        <f>IF('Échéancier'!V163="","",'Échéancier'!V163)</f>
        <v/>
      </c>
      <c r="C163">
        <f>IF('Échéancier'!N163="",0,'Échéancier'!N163)</f>
        <v/>
      </c>
      <c r="D163">
        <f>IF('Échéancier'!Q163="","",YEAR('Échéancier'!O163)*12+MONTH('Échéancier'!O163))</f>
        <v/>
      </c>
      <c r="E163">
        <f>IF('Échéancier'!Q163="","",'Échéancier'!L163)</f>
        <v/>
      </c>
      <c r="F163">
        <f>IF(OR(D163="",E163&lt;=0),0,IF(AND(('Charge mensuelle'!$B$4*12+1)&gt;D163,MOD(('Charge mensuelle'!$B$4*12+1)-D163,E163)=0),1,0))</f>
        <v/>
      </c>
      <c r="G163">
        <f>IF(OR(D163="",E163&lt;=0),0,IF(AND(('Charge mensuelle'!$B$4*12+2)&gt;D163,MOD(('Charge mensuelle'!$B$4*12+2)-D163,E163)=0),1,0))</f>
        <v/>
      </c>
      <c r="H163">
        <f>IF(OR(D163="",E163&lt;=0),0,IF(AND(('Charge mensuelle'!$B$4*12+3)&gt;D163,MOD(('Charge mensuelle'!$B$4*12+3)-D163,E163)=0),1,0))</f>
        <v/>
      </c>
      <c r="I163">
        <f>IF(OR(D163="",E163&lt;=0),0,IF(AND(('Charge mensuelle'!$B$4*12+4)&gt;D163,MOD(('Charge mensuelle'!$B$4*12+4)-D163,E163)=0),1,0))</f>
        <v/>
      </c>
      <c r="J163">
        <f>IF(OR(D163="",E163&lt;=0),0,IF(AND(('Charge mensuelle'!$B$4*12+5)&gt;D163,MOD(('Charge mensuelle'!$B$4*12+5)-D163,E163)=0),1,0))</f>
        <v/>
      </c>
      <c r="K163">
        <f>IF(OR(D163="",E163&lt;=0),0,IF(AND(('Charge mensuelle'!$B$4*12+6)&gt;D163,MOD(('Charge mensuelle'!$B$4*12+6)-D163,E163)=0),1,0))</f>
        <v/>
      </c>
      <c r="L163">
        <f>IF(OR(D163="",E163&lt;=0),0,IF(AND(('Charge mensuelle'!$B$4*12+7)&gt;D163,MOD(('Charge mensuelle'!$B$4*12+7)-D163,E163)=0),1,0))</f>
        <v/>
      </c>
      <c r="M163">
        <f>IF(OR(D163="",E163&lt;=0),0,IF(AND(('Charge mensuelle'!$B$4*12+8)&gt;D163,MOD(('Charge mensuelle'!$B$4*12+8)-D163,E163)=0),1,0))</f>
        <v/>
      </c>
      <c r="N163">
        <f>IF(OR(D163="",E163&lt;=0),0,IF(AND(('Charge mensuelle'!$B$4*12+9)&gt;D163,MOD(('Charge mensuelle'!$B$4*12+9)-D163,E163)=0),1,0))</f>
        <v/>
      </c>
      <c r="O163">
        <f>IF(OR(D163="",E163&lt;=0),0,IF(AND(('Charge mensuelle'!$B$4*12+10)&gt;D163,MOD(('Charge mensuelle'!$B$4*12+10)-D163,E163)=0),1,0))</f>
        <v/>
      </c>
      <c r="P163">
        <f>IF(OR(D163="",E163&lt;=0),0,IF(AND(('Charge mensuelle'!$B$4*12+11)&gt;D163,MOD(('Charge mensuelle'!$B$4*12+11)-D163,E163)=0),1,0))</f>
        <v/>
      </c>
      <c r="Q163">
        <f>IF(OR(D163="",E163&lt;=0),0,IF(AND(('Charge mensuelle'!$B$4*12+12)&gt;D163,MOD(('Charge mensuelle'!$B$4*12+12)-D163,E163)=0),1,0))</f>
        <v/>
      </c>
      <c r="R163">
        <f>F163*C163</f>
        <v/>
      </c>
      <c r="S163">
        <f>G163*C163</f>
        <v/>
      </c>
      <c r="T163">
        <f>H163*C163</f>
        <v/>
      </c>
      <c r="U163">
        <f>I163*C163</f>
        <v/>
      </c>
      <c r="V163">
        <f>J163*C163</f>
        <v/>
      </c>
      <c r="W163">
        <f>K163*C163</f>
        <v/>
      </c>
      <c r="X163">
        <f>L163*C163</f>
        <v/>
      </c>
      <c r="Y163">
        <f>M163*C163</f>
        <v/>
      </c>
      <c r="Z163">
        <f>N163*C163</f>
        <v/>
      </c>
      <c r="AA163">
        <f>O163*C163</f>
        <v/>
      </c>
      <c r="AB163">
        <f>P163*C163</f>
        <v/>
      </c>
      <c r="AC163">
        <f>Q163*C163</f>
        <v/>
      </c>
      <c r="AD163">
        <f>SUM(R163:AC163)</f>
        <v/>
      </c>
      <c r="AE163">
        <f>SUM(F163:Q163)</f>
        <v/>
      </c>
    </row>
    <row r="164">
      <c r="A164">
        <f>IF('Échéancier'!B164="","",'Échéancier'!B164)</f>
        <v/>
      </c>
      <c r="B164">
        <f>IF('Échéancier'!V164="","",'Échéancier'!V164)</f>
        <v/>
      </c>
      <c r="C164">
        <f>IF('Échéancier'!N164="",0,'Échéancier'!N164)</f>
        <v/>
      </c>
      <c r="D164">
        <f>IF('Échéancier'!Q164="","",YEAR('Échéancier'!O164)*12+MONTH('Échéancier'!O164))</f>
        <v/>
      </c>
      <c r="E164">
        <f>IF('Échéancier'!Q164="","",'Échéancier'!L164)</f>
        <v/>
      </c>
      <c r="F164">
        <f>IF(OR(D164="",E164&lt;=0),0,IF(AND(('Charge mensuelle'!$B$4*12+1)&gt;D164,MOD(('Charge mensuelle'!$B$4*12+1)-D164,E164)=0),1,0))</f>
        <v/>
      </c>
      <c r="G164">
        <f>IF(OR(D164="",E164&lt;=0),0,IF(AND(('Charge mensuelle'!$B$4*12+2)&gt;D164,MOD(('Charge mensuelle'!$B$4*12+2)-D164,E164)=0),1,0))</f>
        <v/>
      </c>
      <c r="H164">
        <f>IF(OR(D164="",E164&lt;=0),0,IF(AND(('Charge mensuelle'!$B$4*12+3)&gt;D164,MOD(('Charge mensuelle'!$B$4*12+3)-D164,E164)=0),1,0))</f>
        <v/>
      </c>
      <c r="I164">
        <f>IF(OR(D164="",E164&lt;=0),0,IF(AND(('Charge mensuelle'!$B$4*12+4)&gt;D164,MOD(('Charge mensuelle'!$B$4*12+4)-D164,E164)=0),1,0))</f>
        <v/>
      </c>
      <c r="J164">
        <f>IF(OR(D164="",E164&lt;=0),0,IF(AND(('Charge mensuelle'!$B$4*12+5)&gt;D164,MOD(('Charge mensuelle'!$B$4*12+5)-D164,E164)=0),1,0))</f>
        <v/>
      </c>
      <c r="K164">
        <f>IF(OR(D164="",E164&lt;=0),0,IF(AND(('Charge mensuelle'!$B$4*12+6)&gt;D164,MOD(('Charge mensuelle'!$B$4*12+6)-D164,E164)=0),1,0))</f>
        <v/>
      </c>
      <c r="L164">
        <f>IF(OR(D164="",E164&lt;=0),0,IF(AND(('Charge mensuelle'!$B$4*12+7)&gt;D164,MOD(('Charge mensuelle'!$B$4*12+7)-D164,E164)=0),1,0))</f>
        <v/>
      </c>
      <c r="M164">
        <f>IF(OR(D164="",E164&lt;=0),0,IF(AND(('Charge mensuelle'!$B$4*12+8)&gt;D164,MOD(('Charge mensuelle'!$B$4*12+8)-D164,E164)=0),1,0))</f>
        <v/>
      </c>
      <c r="N164">
        <f>IF(OR(D164="",E164&lt;=0),0,IF(AND(('Charge mensuelle'!$B$4*12+9)&gt;D164,MOD(('Charge mensuelle'!$B$4*12+9)-D164,E164)=0),1,0))</f>
        <v/>
      </c>
      <c r="O164">
        <f>IF(OR(D164="",E164&lt;=0),0,IF(AND(('Charge mensuelle'!$B$4*12+10)&gt;D164,MOD(('Charge mensuelle'!$B$4*12+10)-D164,E164)=0),1,0))</f>
        <v/>
      </c>
      <c r="P164">
        <f>IF(OR(D164="",E164&lt;=0),0,IF(AND(('Charge mensuelle'!$B$4*12+11)&gt;D164,MOD(('Charge mensuelle'!$B$4*12+11)-D164,E164)=0),1,0))</f>
        <v/>
      </c>
      <c r="Q164">
        <f>IF(OR(D164="",E164&lt;=0),0,IF(AND(('Charge mensuelle'!$B$4*12+12)&gt;D164,MOD(('Charge mensuelle'!$B$4*12+12)-D164,E164)=0),1,0))</f>
        <v/>
      </c>
      <c r="R164">
        <f>F164*C164</f>
        <v/>
      </c>
      <c r="S164">
        <f>G164*C164</f>
        <v/>
      </c>
      <c r="T164">
        <f>H164*C164</f>
        <v/>
      </c>
      <c r="U164">
        <f>I164*C164</f>
        <v/>
      </c>
      <c r="V164">
        <f>J164*C164</f>
        <v/>
      </c>
      <c r="W164">
        <f>K164*C164</f>
        <v/>
      </c>
      <c r="X164">
        <f>L164*C164</f>
        <v/>
      </c>
      <c r="Y164">
        <f>M164*C164</f>
        <v/>
      </c>
      <c r="Z164">
        <f>N164*C164</f>
        <v/>
      </c>
      <c r="AA164">
        <f>O164*C164</f>
        <v/>
      </c>
      <c r="AB164">
        <f>P164*C164</f>
        <v/>
      </c>
      <c r="AC164">
        <f>Q164*C164</f>
        <v/>
      </c>
      <c r="AD164">
        <f>SUM(R164:AC164)</f>
        <v/>
      </c>
      <c r="AE164">
        <f>SUM(F164:Q164)</f>
        <v/>
      </c>
    </row>
    <row r="165">
      <c r="A165">
        <f>IF('Échéancier'!B165="","",'Échéancier'!B165)</f>
        <v/>
      </c>
      <c r="B165">
        <f>IF('Échéancier'!V165="","",'Échéancier'!V165)</f>
        <v/>
      </c>
      <c r="C165">
        <f>IF('Échéancier'!N165="",0,'Échéancier'!N165)</f>
        <v/>
      </c>
      <c r="D165">
        <f>IF('Échéancier'!Q165="","",YEAR('Échéancier'!O165)*12+MONTH('Échéancier'!O165))</f>
        <v/>
      </c>
      <c r="E165">
        <f>IF('Échéancier'!Q165="","",'Échéancier'!L165)</f>
        <v/>
      </c>
      <c r="F165">
        <f>IF(OR(D165="",E165&lt;=0),0,IF(AND(('Charge mensuelle'!$B$4*12+1)&gt;D165,MOD(('Charge mensuelle'!$B$4*12+1)-D165,E165)=0),1,0))</f>
        <v/>
      </c>
      <c r="G165">
        <f>IF(OR(D165="",E165&lt;=0),0,IF(AND(('Charge mensuelle'!$B$4*12+2)&gt;D165,MOD(('Charge mensuelle'!$B$4*12+2)-D165,E165)=0),1,0))</f>
        <v/>
      </c>
      <c r="H165">
        <f>IF(OR(D165="",E165&lt;=0),0,IF(AND(('Charge mensuelle'!$B$4*12+3)&gt;D165,MOD(('Charge mensuelle'!$B$4*12+3)-D165,E165)=0),1,0))</f>
        <v/>
      </c>
      <c r="I165">
        <f>IF(OR(D165="",E165&lt;=0),0,IF(AND(('Charge mensuelle'!$B$4*12+4)&gt;D165,MOD(('Charge mensuelle'!$B$4*12+4)-D165,E165)=0),1,0))</f>
        <v/>
      </c>
      <c r="J165">
        <f>IF(OR(D165="",E165&lt;=0),0,IF(AND(('Charge mensuelle'!$B$4*12+5)&gt;D165,MOD(('Charge mensuelle'!$B$4*12+5)-D165,E165)=0),1,0))</f>
        <v/>
      </c>
      <c r="K165">
        <f>IF(OR(D165="",E165&lt;=0),0,IF(AND(('Charge mensuelle'!$B$4*12+6)&gt;D165,MOD(('Charge mensuelle'!$B$4*12+6)-D165,E165)=0),1,0))</f>
        <v/>
      </c>
      <c r="L165">
        <f>IF(OR(D165="",E165&lt;=0),0,IF(AND(('Charge mensuelle'!$B$4*12+7)&gt;D165,MOD(('Charge mensuelle'!$B$4*12+7)-D165,E165)=0),1,0))</f>
        <v/>
      </c>
      <c r="M165">
        <f>IF(OR(D165="",E165&lt;=0),0,IF(AND(('Charge mensuelle'!$B$4*12+8)&gt;D165,MOD(('Charge mensuelle'!$B$4*12+8)-D165,E165)=0),1,0))</f>
        <v/>
      </c>
      <c r="N165">
        <f>IF(OR(D165="",E165&lt;=0),0,IF(AND(('Charge mensuelle'!$B$4*12+9)&gt;D165,MOD(('Charge mensuelle'!$B$4*12+9)-D165,E165)=0),1,0))</f>
        <v/>
      </c>
      <c r="O165">
        <f>IF(OR(D165="",E165&lt;=0),0,IF(AND(('Charge mensuelle'!$B$4*12+10)&gt;D165,MOD(('Charge mensuelle'!$B$4*12+10)-D165,E165)=0),1,0))</f>
        <v/>
      </c>
      <c r="P165">
        <f>IF(OR(D165="",E165&lt;=0),0,IF(AND(('Charge mensuelle'!$B$4*12+11)&gt;D165,MOD(('Charge mensuelle'!$B$4*12+11)-D165,E165)=0),1,0))</f>
        <v/>
      </c>
      <c r="Q165">
        <f>IF(OR(D165="",E165&lt;=0),0,IF(AND(('Charge mensuelle'!$B$4*12+12)&gt;D165,MOD(('Charge mensuelle'!$B$4*12+12)-D165,E165)=0),1,0))</f>
        <v/>
      </c>
      <c r="R165">
        <f>F165*C165</f>
        <v/>
      </c>
      <c r="S165">
        <f>G165*C165</f>
        <v/>
      </c>
      <c r="T165">
        <f>H165*C165</f>
        <v/>
      </c>
      <c r="U165">
        <f>I165*C165</f>
        <v/>
      </c>
      <c r="V165">
        <f>J165*C165</f>
        <v/>
      </c>
      <c r="W165">
        <f>K165*C165</f>
        <v/>
      </c>
      <c r="X165">
        <f>L165*C165</f>
        <v/>
      </c>
      <c r="Y165">
        <f>M165*C165</f>
        <v/>
      </c>
      <c r="Z165">
        <f>N165*C165</f>
        <v/>
      </c>
      <c r="AA165">
        <f>O165*C165</f>
        <v/>
      </c>
      <c r="AB165">
        <f>P165*C165</f>
        <v/>
      </c>
      <c r="AC165">
        <f>Q165*C165</f>
        <v/>
      </c>
      <c r="AD165">
        <f>SUM(R165:AC165)</f>
        <v/>
      </c>
      <c r="AE165">
        <f>SUM(F165:Q165)</f>
        <v/>
      </c>
    </row>
    <row r="166">
      <c r="A166">
        <f>IF('Échéancier'!B166="","",'Échéancier'!B166)</f>
        <v/>
      </c>
      <c r="B166">
        <f>IF('Échéancier'!V166="","",'Échéancier'!V166)</f>
        <v/>
      </c>
      <c r="C166">
        <f>IF('Échéancier'!N166="",0,'Échéancier'!N166)</f>
        <v/>
      </c>
      <c r="D166">
        <f>IF('Échéancier'!Q166="","",YEAR('Échéancier'!O166)*12+MONTH('Échéancier'!O166))</f>
        <v/>
      </c>
      <c r="E166">
        <f>IF('Échéancier'!Q166="","",'Échéancier'!L166)</f>
        <v/>
      </c>
      <c r="F166">
        <f>IF(OR(D166="",E166&lt;=0),0,IF(AND(('Charge mensuelle'!$B$4*12+1)&gt;D166,MOD(('Charge mensuelle'!$B$4*12+1)-D166,E166)=0),1,0))</f>
        <v/>
      </c>
      <c r="G166">
        <f>IF(OR(D166="",E166&lt;=0),0,IF(AND(('Charge mensuelle'!$B$4*12+2)&gt;D166,MOD(('Charge mensuelle'!$B$4*12+2)-D166,E166)=0),1,0))</f>
        <v/>
      </c>
      <c r="H166">
        <f>IF(OR(D166="",E166&lt;=0),0,IF(AND(('Charge mensuelle'!$B$4*12+3)&gt;D166,MOD(('Charge mensuelle'!$B$4*12+3)-D166,E166)=0),1,0))</f>
        <v/>
      </c>
      <c r="I166">
        <f>IF(OR(D166="",E166&lt;=0),0,IF(AND(('Charge mensuelle'!$B$4*12+4)&gt;D166,MOD(('Charge mensuelle'!$B$4*12+4)-D166,E166)=0),1,0))</f>
        <v/>
      </c>
      <c r="J166">
        <f>IF(OR(D166="",E166&lt;=0),0,IF(AND(('Charge mensuelle'!$B$4*12+5)&gt;D166,MOD(('Charge mensuelle'!$B$4*12+5)-D166,E166)=0),1,0))</f>
        <v/>
      </c>
      <c r="K166">
        <f>IF(OR(D166="",E166&lt;=0),0,IF(AND(('Charge mensuelle'!$B$4*12+6)&gt;D166,MOD(('Charge mensuelle'!$B$4*12+6)-D166,E166)=0),1,0))</f>
        <v/>
      </c>
      <c r="L166">
        <f>IF(OR(D166="",E166&lt;=0),0,IF(AND(('Charge mensuelle'!$B$4*12+7)&gt;D166,MOD(('Charge mensuelle'!$B$4*12+7)-D166,E166)=0),1,0))</f>
        <v/>
      </c>
      <c r="M166">
        <f>IF(OR(D166="",E166&lt;=0),0,IF(AND(('Charge mensuelle'!$B$4*12+8)&gt;D166,MOD(('Charge mensuelle'!$B$4*12+8)-D166,E166)=0),1,0))</f>
        <v/>
      </c>
      <c r="N166">
        <f>IF(OR(D166="",E166&lt;=0),0,IF(AND(('Charge mensuelle'!$B$4*12+9)&gt;D166,MOD(('Charge mensuelle'!$B$4*12+9)-D166,E166)=0),1,0))</f>
        <v/>
      </c>
      <c r="O166">
        <f>IF(OR(D166="",E166&lt;=0),0,IF(AND(('Charge mensuelle'!$B$4*12+10)&gt;D166,MOD(('Charge mensuelle'!$B$4*12+10)-D166,E166)=0),1,0))</f>
        <v/>
      </c>
      <c r="P166">
        <f>IF(OR(D166="",E166&lt;=0),0,IF(AND(('Charge mensuelle'!$B$4*12+11)&gt;D166,MOD(('Charge mensuelle'!$B$4*12+11)-D166,E166)=0),1,0))</f>
        <v/>
      </c>
      <c r="Q166">
        <f>IF(OR(D166="",E166&lt;=0),0,IF(AND(('Charge mensuelle'!$B$4*12+12)&gt;D166,MOD(('Charge mensuelle'!$B$4*12+12)-D166,E166)=0),1,0))</f>
        <v/>
      </c>
      <c r="R166">
        <f>F166*C166</f>
        <v/>
      </c>
      <c r="S166">
        <f>G166*C166</f>
        <v/>
      </c>
      <c r="T166">
        <f>H166*C166</f>
        <v/>
      </c>
      <c r="U166">
        <f>I166*C166</f>
        <v/>
      </c>
      <c r="V166">
        <f>J166*C166</f>
        <v/>
      </c>
      <c r="W166">
        <f>K166*C166</f>
        <v/>
      </c>
      <c r="X166">
        <f>L166*C166</f>
        <v/>
      </c>
      <c r="Y166">
        <f>M166*C166</f>
        <v/>
      </c>
      <c r="Z166">
        <f>N166*C166</f>
        <v/>
      </c>
      <c r="AA166">
        <f>O166*C166</f>
        <v/>
      </c>
      <c r="AB166">
        <f>P166*C166</f>
        <v/>
      </c>
      <c r="AC166">
        <f>Q166*C166</f>
        <v/>
      </c>
      <c r="AD166">
        <f>SUM(R166:AC166)</f>
        <v/>
      </c>
      <c r="AE166">
        <f>SUM(F166:Q166)</f>
        <v/>
      </c>
    </row>
    <row r="167">
      <c r="A167">
        <f>IF('Échéancier'!B167="","",'Échéancier'!B167)</f>
        <v/>
      </c>
      <c r="B167">
        <f>IF('Échéancier'!V167="","",'Échéancier'!V167)</f>
        <v/>
      </c>
      <c r="C167">
        <f>IF('Échéancier'!N167="",0,'Échéancier'!N167)</f>
        <v/>
      </c>
      <c r="D167">
        <f>IF('Échéancier'!Q167="","",YEAR('Échéancier'!O167)*12+MONTH('Échéancier'!O167))</f>
        <v/>
      </c>
      <c r="E167">
        <f>IF('Échéancier'!Q167="","",'Échéancier'!L167)</f>
        <v/>
      </c>
      <c r="F167">
        <f>IF(OR(D167="",E167&lt;=0),0,IF(AND(('Charge mensuelle'!$B$4*12+1)&gt;D167,MOD(('Charge mensuelle'!$B$4*12+1)-D167,E167)=0),1,0))</f>
        <v/>
      </c>
      <c r="G167">
        <f>IF(OR(D167="",E167&lt;=0),0,IF(AND(('Charge mensuelle'!$B$4*12+2)&gt;D167,MOD(('Charge mensuelle'!$B$4*12+2)-D167,E167)=0),1,0))</f>
        <v/>
      </c>
      <c r="H167">
        <f>IF(OR(D167="",E167&lt;=0),0,IF(AND(('Charge mensuelle'!$B$4*12+3)&gt;D167,MOD(('Charge mensuelle'!$B$4*12+3)-D167,E167)=0),1,0))</f>
        <v/>
      </c>
      <c r="I167">
        <f>IF(OR(D167="",E167&lt;=0),0,IF(AND(('Charge mensuelle'!$B$4*12+4)&gt;D167,MOD(('Charge mensuelle'!$B$4*12+4)-D167,E167)=0),1,0))</f>
        <v/>
      </c>
      <c r="J167">
        <f>IF(OR(D167="",E167&lt;=0),0,IF(AND(('Charge mensuelle'!$B$4*12+5)&gt;D167,MOD(('Charge mensuelle'!$B$4*12+5)-D167,E167)=0),1,0))</f>
        <v/>
      </c>
      <c r="K167">
        <f>IF(OR(D167="",E167&lt;=0),0,IF(AND(('Charge mensuelle'!$B$4*12+6)&gt;D167,MOD(('Charge mensuelle'!$B$4*12+6)-D167,E167)=0),1,0))</f>
        <v/>
      </c>
      <c r="L167">
        <f>IF(OR(D167="",E167&lt;=0),0,IF(AND(('Charge mensuelle'!$B$4*12+7)&gt;D167,MOD(('Charge mensuelle'!$B$4*12+7)-D167,E167)=0),1,0))</f>
        <v/>
      </c>
      <c r="M167">
        <f>IF(OR(D167="",E167&lt;=0),0,IF(AND(('Charge mensuelle'!$B$4*12+8)&gt;D167,MOD(('Charge mensuelle'!$B$4*12+8)-D167,E167)=0),1,0))</f>
        <v/>
      </c>
      <c r="N167">
        <f>IF(OR(D167="",E167&lt;=0),0,IF(AND(('Charge mensuelle'!$B$4*12+9)&gt;D167,MOD(('Charge mensuelle'!$B$4*12+9)-D167,E167)=0),1,0))</f>
        <v/>
      </c>
      <c r="O167">
        <f>IF(OR(D167="",E167&lt;=0),0,IF(AND(('Charge mensuelle'!$B$4*12+10)&gt;D167,MOD(('Charge mensuelle'!$B$4*12+10)-D167,E167)=0),1,0))</f>
        <v/>
      </c>
      <c r="P167">
        <f>IF(OR(D167="",E167&lt;=0),0,IF(AND(('Charge mensuelle'!$B$4*12+11)&gt;D167,MOD(('Charge mensuelle'!$B$4*12+11)-D167,E167)=0),1,0))</f>
        <v/>
      </c>
      <c r="Q167">
        <f>IF(OR(D167="",E167&lt;=0),0,IF(AND(('Charge mensuelle'!$B$4*12+12)&gt;D167,MOD(('Charge mensuelle'!$B$4*12+12)-D167,E167)=0),1,0))</f>
        <v/>
      </c>
      <c r="R167">
        <f>F167*C167</f>
        <v/>
      </c>
      <c r="S167">
        <f>G167*C167</f>
        <v/>
      </c>
      <c r="T167">
        <f>H167*C167</f>
        <v/>
      </c>
      <c r="U167">
        <f>I167*C167</f>
        <v/>
      </c>
      <c r="V167">
        <f>J167*C167</f>
        <v/>
      </c>
      <c r="W167">
        <f>K167*C167</f>
        <v/>
      </c>
      <c r="X167">
        <f>L167*C167</f>
        <v/>
      </c>
      <c r="Y167">
        <f>M167*C167</f>
        <v/>
      </c>
      <c r="Z167">
        <f>N167*C167</f>
        <v/>
      </c>
      <c r="AA167">
        <f>O167*C167</f>
        <v/>
      </c>
      <c r="AB167">
        <f>P167*C167</f>
        <v/>
      </c>
      <c r="AC167">
        <f>Q167*C167</f>
        <v/>
      </c>
      <c r="AD167">
        <f>SUM(R167:AC167)</f>
        <v/>
      </c>
      <c r="AE167">
        <f>SUM(F167:Q167)</f>
        <v/>
      </c>
    </row>
    <row r="168">
      <c r="A168">
        <f>IF('Échéancier'!B168="","",'Échéancier'!B168)</f>
        <v/>
      </c>
      <c r="B168">
        <f>IF('Échéancier'!V168="","",'Échéancier'!V168)</f>
        <v/>
      </c>
      <c r="C168">
        <f>IF('Échéancier'!N168="",0,'Échéancier'!N168)</f>
        <v/>
      </c>
      <c r="D168">
        <f>IF('Échéancier'!Q168="","",YEAR('Échéancier'!O168)*12+MONTH('Échéancier'!O168))</f>
        <v/>
      </c>
      <c r="E168">
        <f>IF('Échéancier'!Q168="","",'Échéancier'!L168)</f>
        <v/>
      </c>
      <c r="F168">
        <f>IF(OR(D168="",E168&lt;=0),0,IF(AND(('Charge mensuelle'!$B$4*12+1)&gt;D168,MOD(('Charge mensuelle'!$B$4*12+1)-D168,E168)=0),1,0))</f>
        <v/>
      </c>
      <c r="G168">
        <f>IF(OR(D168="",E168&lt;=0),0,IF(AND(('Charge mensuelle'!$B$4*12+2)&gt;D168,MOD(('Charge mensuelle'!$B$4*12+2)-D168,E168)=0),1,0))</f>
        <v/>
      </c>
      <c r="H168">
        <f>IF(OR(D168="",E168&lt;=0),0,IF(AND(('Charge mensuelle'!$B$4*12+3)&gt;D168,MOD(('Charge mensuelle'!$B$4*12+3)-D168,E168)=0),1,0))</f>
        <v/>
      </c>
      <c r="I168">
        <f>IF(OR(D168="",E168&lt;=0),0,IF(AND(('Charge mensuelle'!$B$4*12+4)&gt;D168,MOD(('Charge mensuelle'!$B$4*12+4)-D168,E168)=0),1,0))</f>
        <v/>
      </c>
      <c r="J168">
        <f>IF(OR(D168="",E168&lt;=0),0,IF(AND(('Charge mensuelle'!$B$4*12+5)&gt;D168,MOD(('Charge mensuelle'!$B$4*12+5)-D168,E168)=0),1,0))</f>
        <v/>
      </c>
      <c r="K168">
        <f>IF(OR(D168="",E168&lt;=0),0,IF(AND(('Charge mensuelle'!$B$4*12+6)&gt;D168,MOD(('Charge mensuelle'!$B$4*12+6)-D168,E168)=0),1,0))</f>
        <v/>
      </c>
      <c r="L168">
        <f>IF(OR(D168="",E168&lt;=0),0,IF(AND(('Charge mensuelle'!$B$4*12+7)&gt;D168,MOD(('Charge mensuelle'!$B$4*12+7)-D168,E168)=0),1,0))</f>
        <v/>
      </c>
      <c r="M168">
        <f>IF(OR(D168="",E168&lt;=0),0,IF(AND(('Charge mensuelle'!$B$4*12+8)&gt;D168,MOD(('Charge mensuelle'!$B$4*12+8)-D168,E168)=0),1,0))</f>
        <v/>
      </c>
      <c r="N168">
        <f>IF(OR(D168="",E168&lt;=0),0,IF(AND(('Charge mensuelle'!$B$4*12+9)&gt;D168,MOD(('Charge mensuelle'!$B$4*12+9)-D168,E168)=0),1,0))</f>
        <v/>
      </c>
      <c r="O168">
        <f>IF(OR(D168="",E168&lt;=0),0,IF(AND(('Charge mensuelle'!$B$4*12+10)&gt;D168,MOD(('Charge mensuelle'!$B$4*12+10)-D168,E168)=0),1,0))</f>
        <v/>
      </c>
      <c r="P168">
        <f>IF(OR(D168="",E168&lt;=0),0,IF(AND(('Charge mensuelle'!$B$4*12+11)&gt;D168,MOD(('Charge mensuelle'!$B$4*12+11)-D168,E168)=0),1,0))</f>
        <v/>
      </c>
      <c r="Q168">
        <f>IF(OR(D168="",E168&lt;=0),0,IF(AND(('Charge mensuelle'!$B$4*12+12)&gt;D168,MOD(('Charge mensuelle'!$B$4*12+12)-D168,E168)=0),1,0))</f>
        <v/>
      </c>
      <c r="R168">
        <f>F168*C168</f>
        <v/>
      </c>
      <c r="S168">
        <f>G168*C168</f>
        <v/>
      </c>
      <c r="T168">
        <f>H168*C168</f>
        <v/>
      </c>
      <c r="U168">
        <f>I168*C168</f>
        <v/>
      </c>
      <c r="V168">
        <f>J168*C168</f>
        <v/>
      </c>
      <c r="W168">
        <f>K168*C168</f>
        <v/>
      </c>
      <c r="X168">
        <f>L168*C168</f>
        <v/>
      </c>
      <c r="Y168">
        <f>M168*C168</f>
        <v/>
      </c>
      <c r="Z168">
        <f>N168*C168</f>
        <v/>
      </c>
      <c r="AA168">
        <f>O168*C168</f>
        <v/>
      </c>
      <c r="AB168">
        <f>P168*C168</f>
        <v/>
      </c>
      <c r="AC168">
        <f>Q168*C168</f>
        <v/>
      </c>
      <c r="AD168">
        <f>SUM(R168:AC168)</f>
        <v/>
      </c>
      <c r="AE168">
        <f>SUM(F168:Q168)</f>
        <v/>
      </c>
    </row>
    <row r="169">
      <c r="A169">
        <f>IF('Échéancier'!B169="","",'Échéancier'!B169)</f>
        <v/>
      </c>
      <c r="B169">
        <f>IF('Échéancier'!V169="","",'Échéancier'!V169)</f>
        <v/>
      </c>
      <c r="C169">
        <f>IF('Échéancier'!N169="",0,'Échéancier'!N169)</f>
        <v/>
      </c>
      <c r="D169">
        <f>IF('Échéancier'!Q169="","",YEAR('Échéancier'!O169)*12+MONTH('Échéancier'!O169))</f>
        <v/>
      </c>
      <c r="E169">
        <f>IF('Échéancier'!Q169="","",'Échéancier'!L169)</f>
        <v/>
      </c>
      <c r="F169">
        <f>IF(OR(D169="",E169&lt;=0),0,IF(AND(('Charge mensuelle'!$B$4*12+1)&gt;D169,MOD(('Charge mensuelle'!$B$4*12+1)-D169,E169)=0),1,0))</f>
        <v/>
      </c>
      <c r="G169">
        <f>IF(OR(D169="",E169&lt;=0),0,IF(AND(('Charge mensuelle'!$B$4*12+2)&gt;D169,MOD(('Charge mensuelle'!$B$4*12+2)-D169,E169)=0),1,0))</f>
        <v/>
      </c>
      <c r="H169">
        <f>IF(OR(D169="",E169&lt;=0),0,IF(AND(('Charge mensuelle'!$B$4*12+3)&gt;D169,MOD(('Charge mensuelle'!$B$4*12+3)-D169,E169)=0),1,0))</f>
        <v/>
      </c>
      <c r="I169">
        <f>IF(OR(D169="",E169&lt;=0),0,IF(AND(('Charge mensuelle'!$B$4*12+4)&gt;D169,MOD(('Charge mensuelle'!$B$4*12+4)-D169,E169)=0),1,0))</f>
        <v/>
      </c>
      <c r="J169">
        <f>IF(OR(D169="",E169&lt;=0),0,IF(AND(('Charge mensuelle'!$B$4*12+5)&gt;D169,MOD(('Charge mensuelle'!$B$4*12+5)-D169,E169)=0),1,0))</f>
        <v/>
      </c>
      <c r="K169">
        <f>IF(OR(D169="",E169&lt;=0),0,IF(AND(('Charge mensuelle'!$B$4*12+6)&gt;D169,MOD(('Charge mensuelle'!$B$4*12+6)-D169,E169)=0),1,0))</f>
        <v/>
      </c>
      <c r="L169">
        <f>IF(OR(D169="",E169&lt;=0),0,IF(AND(('Charge mensuelle'!$B$4*12+7)&gt;D169,MOD(('Charge mensuelle'!$B$4*12+7)-D169,E169)=0),1,0))</f>
        <v/>
      </c>
      <c r="M169">
        <f>IF(OR(D169="",E169&lt;=0),0,IF(AND(('Charge mensuelle'!$B$4*12+8)&gt;D169,MOD(('Charge mensuelle'!$B$4*12+8)-D169,E169)=0),1,0))</f>
        <v/>
      </c>
      <c r="N169">
        <f>IF(OR(D169="",E169&lt;=0),0,IF(AND(('Charge mensuelle'!$B$4*12+9)&gt;D169,MOD(('Charge mensuelle'!$B$4*12+9)-D169,E169)=0),1,0))</f>
        <v/>
      </c>
      <c r="O169">
        <f>IF(OR(D169="",E169&lt;=0),0,IF(AND(('Charge mensuelle'!$B$4*12+10)&gt;D169,MOD(('Charge mensuelle'!$B$4*12+10)-D169,E169)=0),1,0))</f>
        <v/>
      </c>
      <c r="P169">
        <f>IF(OR(D169="",E169&lt;=0),0,IF(AND(('Charge mensuelle'!$B$4*12+11)&gt;D169,MOD(('Charge mensuelle'!$B$4*12+11)-D169,E169)=0),1,0))</f>
        <v/>
      </c>
      <c r="Q169">
        <f>IF(OR(D169="",E169&lt;=0),0,IF(AND(('Charge mensuelle'!$B$4*12+12)&gt;D169,MOD(('Charge mensuelle'!$B$4*12+12)-D169,E169)=0),1,0))</f>
        <v/>
      </c>
      <c r="R169">
        <f>F169*C169</f>
        <v/>
      </c>
      <c r="S169">
        <f>G169*C169</f>
        <v/>
      </c>
      <c r="T169">
        <f>H169*C169</f>
        <v/>
      </c>
      <c r="U169">
        <f>I169*C169</f>
        <v/>
      </c>
      <c r="V169">
        <f>J169*C169</f>
        <v/>
      </c>
      <c r="W169">
        <f>K169*C169</f>
        <v/>
      </c>
      <c r="X169">
        <f>L169*C169</f>
        <v/>
      </c>
      <c r="Y169">
        <f>M169*C169</f>
        <v/>
      </c>
      <c r="Z169">
        <f>N169*C169</f>
        <v/>
      </c>
      <c r="AA169">
        <f>O169*C169</f>
        <v/>
      </c>
      <c r="AB169">
        <f>P169*C169</f>
        <v/>
      </c>
      <c r="AC169">
        <f>Q169*C169</f>
        <v/>
      </c>
      <c r="AD169">
        <f>SUM(R169:AC169)</f>
        <v/>
      </c>
      <c r="AE169">
        <f>SUM(F169:Q169)</f>
        <v/>
      </c>
    </row>
    <row r="170">
      <c r="A170">
        <f>IF('Échéancier'!B170="","",'Échéancier'!B170)</f>
        <v/>
      </c>
      <c r="B170">
        <f>IF('Échéancier'!V170="","",'Échéancier'!V170)</f>
        <v/>
      </c>
      <c r="C170">
        <f>IF('Échéancier'!N170="",0,'Échéancier'!N170)</f>
        <v/>
      </c>
      <c r="D170">
        <f>IF('Échéancier'!Q170="","",YEAR('Échéancier'!O170)*12+MONTH('Échéancier'!O170))</f>
        <v/>
      </c>
      <c r="E170">
        <f>IF('Échéancier'!Q170="","",'Échéancier'!L170)</f>
        <v/>
      </c>
      <c r="F170">
        <f>IF(OR(D170="",E170&lt;=0),0,IF(AND(('Charge mensuelle'!$B$4*12+1)&gt;D170,MOD(('Charge mensuelle'!$B$4*12+1)-D170,E170)=0),1,0))</f>
        <v/>
      </c>
      <c r="G170">
        <f>IF(OR(D170="",E170&lt;=0),0,IF(AND(('Charge mensuelle'!$B$4*12+2)&gt;D170,MOD(('Charge mensuelle'!$B$4*12+2)-D170,E170)=0),1,0))</f>
        <v/>
      </c>
      <c r="H170">
        <f>IF(OR(D170="",E170&lt;=0),0,IF(AND(('Charge mensuelle'!$B$4*12+3)&gt;D170,MOD(('Charge mensuelle'!$B$4*12+3)-D170,E170)=0),1,0))</f>
        <v/>
      </c>
      <c r="I170">
        <f>IF(OR(D170="",E170&lt;=0),0,IF(AND(('Charge mensuelle'!$B$4*12+4)&gt;D170,MOD(('Charge mensuelle'!$B$4*12+4)-D170,E170)=0),1,0))</f>
        <v/>
      </c>
      <c r="J170">
        <f>IF(OR(D170="",E170&lt;=0),0,IF(AND(('Charge mensuelle'!$B$4*12+5)&gt;D170,MOD(('Charge mensuelle'!$B$4*12+5)-D170,E170)=0),1,0))</f>
        <v/>
      </c>
      <c r="K170">
        <f>IF(OR(D170="",E170&lt;=0),0,IF(AND(('Charge mensuelle'!$B$4*12+6)&gt;D170,MOD(('Charge mensuelle'!$B$4*12+6)-D170,E170)=0),1,0))</f>
        <v/>
      </c>
      <c r="L170">
        <f>IF(OR(D170="",E170&lt;=0),0,IF(AND(('Charge mensuelle'!$B$4*12+7)&gt;D170,MOD(('Charge mensuelle'!$B$4*12+7)-D170,E170)=0),1,0))</f>
        <v/>
      </c>
      <c r="M170">
        <f>IF(OR(D170="",E170&lt;=0),0,IF(AND(('Charge mensuelle'!$B$4*12+8)&gt;D170,MOD(('Charge mensuelle'!$B$4*12+8)-D170,E170)=0),1,0))</f>
        <v/>
      </c>
      <c r="N170">
        <f>IF(OR(D170="",E170&lt;=0),0,IF(AND(('Charge mensuelle'!$B$4*12+9)&gt;D170,MOD(('Charge mensuelle'!$B$4*12+9)-D170,E170)=0),1,0))</f>
        <v/>
      </c>
      <c r="O170">
        <f>IF(OR(D170="",E170&lt;=0),0,IF(AND(('Charge mensuelle'!$B$4*12+10)&gt;D170,MOD(('Charge mensuelle'!$B$4*12+10)-D170,E170)=0),1,0))</f>
        <v/>
      </c>
      <c r="P170">
        <f>IF(OR(D170="",E170&lt;=0),0,IF(AND(('Charge mensuelle'!$B$4*12+11)&gt;D170,MOD(('Charge mensuelle'!$B$4*12+11)-D170,E170)=0),1,0))</f>
        <v/>
      </c>
      <c r="Q170">
        <f>IF(OR(D170="",E170&lt;=0),0,IF(AND(('Charge mensuelle'!$B$4*12+12)&gt;D170,MOD(('Charge mensuelle'!$B$4*12+12)-D170,E170)=0),1,0))</f>
        <v/>
      </c>
      <c r="R170">
        <f>F170*C170</f>
        <v/>
      </c>
      <c r="S170">
        <f>G170*C170</f>
        <v/>
      </c>
      <c r="T170">
        <f>H170*C170</f>
        <v/>
      </c>
      <c r="U170">
        <f>I170*C170</f>
        <v/>
      </c>
      <c r="V170">
        <f>J170*C170</f>
        <v/>
      </c>
      <c r="W170">
        <f>K170*C170</f>
        <v/>
      </c>
      <c r="X170">
        <f>L170*C170</f>
        <v/>
      </c>
      <c r="Y170">
        <f>M170*C170</f>
        <v/>
      </c>
      <c r="Z170">
        <f>N170*C170</f>
        <v/>
      </c>
      <c r="AA170">
        <f>O170*C170</f>
        <v/>
      </c>
      <c r="AB170">
        <f>P170*C170</f>
        <v/>
      </c>
      <c r="AC170">
        <f>Q170*C170</f>
        <v/>
      </c>
      <c r="AD170">
        <f>SUM(R170:AC170)</f>
        <v/>
      </c>
      <c r="AE170">
        <f>SUM(F170:Q170)</f>
        <v/>
      </c>
    </row>
    <row r="171">
      <c r="A171">
        <f>IF('Échéancier'!B171="","",'Échéancier'!B171)</f>
        <v/>
      </c>
      <c r="B171">
        <f>IF('Échéancier'!V171="","",'Échéancier'!V171)</f>
        <v/>
      </c>
      <c r="C171">
        <f>IF('Échéancier'!N171="",0,'Échéancier'!N171)</f>
        <v/>
      </c>
      <c r="D171">
        <f>IF('Échéancier'!Q171="","",YEAR('Échéancier'!O171)*12+MONTH('Échéancier'!O171))</f>
        <v/>
      </c>
      <c r="E171">
        <f>IF('Échéancier'!Q171="","",'Échéancier'!L171)</f>
        <v/>
      </c>
      <c r="F171">
        <f>IF(OR(D171="",E171&lt;=0),0,IF(AND(('Charge mensuelle'!$B$4*12+1)&gt;D171,MOD(('Charge mensuelle'!$B$4*12+1)-D171,E171)=0),1,0))</f>
        <v/>
      </c>
      <c r="G171">
        <f>IF(OR(D171="",E171&lt;=0),0,IF(AND(('Charge mensuelle'!$B$4*12+2)&gt;D171,MOD(('Charge mensuelle'!$B$4*12+2)-D171,E171)=0),1,0))</f>
        <v/>
      </c>
      <c r="H171">
        <f>IF(OR(D171="",E171&lt;=0),0,IF(AND(('Charge mensuelle'!$B$4*12+3)&gt;D171,MOD(('Charge mensuelle'!$B$4*12+3)-D171,E171)=0),1,0))</f>
        <v/>
      </c>
      <c r="I171">
        <f>IF(OR(D171="",E171&lt;=0),0,IF(AND(('Charge mensuelle'!$B$4*12+4)&gt;D171,MOD(('Charge mensuelle'!$B$4*12+4)-D171,E171)=0),1,0))</f>
        <v/>
      </c>
      <c r="J171">
        <f>IF(OR(D171="",E171&lt;=0),0,IF(AND(('Charge mensuelle'!$B$4*12+5)&gt;D171,MOD(('Charge mensuelle'!$B$4*12+5)-D171,E171)=0),1,0))</f>
        <v/>
      </c>
      <c r="K171">
        <f>IF(OR(D171="",E171&lt;=0),0,IF(AND(('Charge mensuelle'!$B$4*12+6)&gt;D171,MOD(('Charge mensuelle'!$B$4*12+6)-D171,E171)=0),1,0))</f>
        <v/>
      </c>
      <c r="L171">
        <f>IF(OR(D171="",E171&lt;=0),0,IF(AND(('Charge mensuelle'!$B$4*12+7)&gt;D171,MOD(('Charge mensuelle'!$B$4*12+7)-D171,E171)=0),1,0))</f>
        <v/>
      </c>
      <c r="M171">
        <f>IF(OR(D171="",E171&lt;=0),0,IF(AND(('Charge mensuelle'!$B$4*12+8)&gt;D171,MOD(('Charge mensuelle'!$B$4*12+8)-D171,E171)=0),1,0))</f>
        <v/>
      </c>
      <c r="N171">
        <f>IF(OR(D171="",E171&lt;=0),0,IF(AND(('Charge mensuelle'!$B$4*12+9)&gt;D171,MOD(('Charge mensuelle'!$B$4*12+9)-D171,E171)=0),1,0))</f>
        <v/>
      </c>
      <c r="O171">
        <f>IF(OR(D171="",E171&lt;=0),0,IF(AND(('Charge mensuelle'!$B$4*12+10)&gt;D171,MOD(('Charge mensuelle'!$B$4*12+10)-D171,E171)=0),1,0))</f>
        <v/>
      </c>
      <c r="P171">
        <f>IF(OR(D171="",E171&lt;=0),0,IF(AND(('Charge mensuelle'!$B$4*12+11)&gt;D171,MOD(('Charge mensuelle'!$B$4*12+11)-D171,E171)=0),1,0))</f>
        <v/>
      </c>
      <c r="Q171">
        <f>IF(OR(D171="",E171&lt;=0),0,IF(AND(('Charge mensuelle'!$B$4*12+12)&gt;D171,MOD(('Charge mensuelle'!$B$4*12+12)-D171,E171)=0),1,0))</f>
        <v/>
      </c>
      <c r="R171">
        <f>F171*C171</f>
        <v/>
      </c>
      <c r="S171">
        <f>G171*C171</f>
        <v/>
      </c>
      <c r="T171">
        <f>H171*C171</f>
        <v/>
      </c>
      <c r="U171">
        <f>I171*C171</f>
        <v/>
      </c>
      <c r="V171">
        <f>J171*C171</f>
        <v/>
      </c>
      <c r="W171">
        <f>K171*C171</f>
        <v/>
      </c>
      <c r="X171">
        <f>L171*C171</f>
        <v/>
      </c>
      <c r="Y171">
        <f>M171*C171</f>
        <v/>
      </c>
      <c r="Z171">
        <f>N171*C171</f>
        <v/>
      </c>
      <c r="AA171">
        <f>O171*C171</f>
        <v/>
      </c>
      <c r="AB171">
        <f>P171*C171</f>
        <v/>
      </c>
      <c r="AC171">
        <f>Q171*C171</f>
        <v/>
      </c>
      <c r="AD171">
        <f>SUM(R171:AC171)</f>
        <v/>
      </c>
      <c r="AE171">
        <f>SUM(F171:Q171)</f>
        <v/>
      </c>
    </row>
    <row r="172">
      <c r="A172">
        <f>IF('Échéancier'!B172="","",'Échéancier'!B172)</f>
        <v/>
      </c>
      <c r="B172">
        <f>IF('Échéancier'!V172="","",'Échéancier'!V172)</f>
        <v/>
      </c>
      <c r="C172">
        <f>IF('Échéancier'!N172="",0,'Échéancier'!N172)</f>
        <v/>
      </c>
      <c r="D172">
        <f>IF('Échéancier'!Q172="","",YEAR('Échéancier'!O172)*12+MONTH('Échéancier'!O172))</f>
        <v/>
      </c>
      <c r="E172">
        <f>IF('Échéancier'!Q172="","",'Échéancier'!L172)</f>
        <v/>
      </c>
      <c r="F172">
        <f>IF(OR(D172="",E172&lt;=0),0,IF(AND(('Charge mensuelle'!$B$4*12+1)&gt;D172,MOD(('Charge mensuelle'!$B$4*12+1)-D172,E172)=0),1,0))</f>
        <v/>
      </c>
      <c r="G172">
        <f>IF(OR(D172="",E172&lt;=0),0,IF(AND(('Charge mensuelle'!$B$4*12+2)&gt;D172,MOD(('Charge mensuelle'!$B$4*12+2)-D172,E172)=0),1,0))</f>
        <v/>
      </c>
      <c r="H172">
        <f>IF(OR(D172="",E172&lt;=0),0,IF(AND(('Charge mensuelle'!$B$4*12+3)&gt;D172,MOD(('Charge mensuelle'!$B$4*12+3)-D172,E172)=0),1,0))</f>
        <v/>
      </c>
      <c r="I172">
        <f>IF(OR(D172="",E172&lt;=0),0,IF(AND(('Charge mensuelle'!$B$4*12+4)&gt;D172,MOD(('Charge mensuelle'!$B$4*12+4)-D172,E172)=0),1,0))</f>
        <v/>
      </c>
      <c r="J172">
        <f>IF(OR(D172="",E172&lt;=0),0,IF(AND(('Charge mensuelle'!$B$4*12+5)&gt;D172,MOD(('Charge mensuelle'!$B$4*12+5)-D172,E172)=0),1,0))</f>
        <v/>
      </c>
      <c r="K172">
        <f>IF(OR(D172="",E172&lt;=0),0,IF(AND(('Charge mensuelle'!$B$4*12+6)&gt;D172,MOD(('Charge mensuelle'!$B$4*12+6)-D172,E172)=0),1,0))</f>
        <v/>
      </c>
      <c r="L172">
        <f>IF(OR(D172="",E172&lt;=0),0,IF(AND(('Charge mensuelle'!$B$4*12+7)&gt;D172,MOD(('Charge mensuelle'!$B$4*12+7)-D172,E172)=0),1,0))</f>
        <v/>
      </c>
      <c r="M172">
        <f>IF(OR(D172="",E172&lt;=0),0,IF(AND(('Charge mensuelle'!$B$4*12+8)&gt;D172,MOD(('Charge mensuelle'!$B$4*12+8)-D172,E172)=0),1,0))</f>
        <v/>
      </c>
      <c r="N172">
        <f>IF(OR(D172="",E172&lt;=0),0,IF(AND(('Charge mensuelle'!$B$4*12+9)&gt;D172,MOD(('Charge mensuelle'!$B$4*12+9)-D172,E172)=0),1,0))</f>
        <v/>
      </c>
      <c r="O172">
        <f>IF(OR(D172="",E172&lt;=0),0,IF(AND(('Charge mensuelle'!$B$4*12+10)&gt;D172,MOD(('Charge mensuelle'!$B$4*12+10)-D172,E172)=0),1,0))</f>
        <v/>
      </c>
      <c r="P172">
        <f>IF(OR(D172="",E172&lt;=0),0,IF(AND(('Charge mensuelle'!$B$4*12+11)&gt;D172,MOD(('Charge mensuelle'!$B$4*12+11)-D172,E172)=0),1,0))</f>
        <v/>
      </c>
      <c r="Q172">
        <f>IF(OR(D172="",E172&lt;=0),0,IF(AND(('Charge mensuelle'!$B$4*12+12)&gt;D172,MOD(('Charge mensuelle'!$B$4*12+12)-D172,E172)=0),1,0))</f>
        <v/>
      </c>
      <c r="R172">
        <f>F172*C172</f>
        <v/>
      </c>
      <c r="S172">
        <f>G172*C172</f>
        <v/>
      </c>
      <c r="T172">
        <f>H172*C172</f>
        <v/>
      </c>
      <c r="U172">
        <f>I172*C172</f>
        <v/>
      </c>
      <c r="V172">
        <f>J172*C172</f>
        <v/>
      </c>
      <c r="W172">
        <f>K172*C172</f>
        <v/>
      </c>
      <c r="X172">
        <f>L172*C172</f>
        <v/>
      </c>
      <c r="Y172">
        <f>M172*C172</f>
        <v/>
      </c>
      <c r="Z172">
        <f>N172*C172</f>
        <v/>
      </c>
      <c r="AA172">
        <f>O172*C172</f>
        <v/>
      </c>
      <c r="AB172">
        <f>P172*C172</f>
        <v/>
      </c>
      <c r="AC172">
        <f>Q172*C172</f>
        <v/>
      </c>
      <c r="AD172">
        <f>SUM(R172:AC172)</f>
        <v/>
      </c>
      <c r="AE172">
        <f>SUM(F172:Q172)</f>
        <v/>
      </c>
    </row>
    <row r="173">
      <c r="A173">
        <f>IF('Échéancier'!B173="","",'Échéancier'!B173)</f>
        <v/>
      </c>
      <c r="B173">
        <f>IF('Échéancier'!V173="","",'Échéancier'!V173)</f>
        <v/>
      </c>
      <c r="C173">
        <f>IF('Échéancier'!N173="",0,'Échéancier'!N173)</f>
        <v/>
      </c>
      <c r="D173">
        <f>IF('Échéancier'!Q173="","",YEAR('Échéancier'!O173)*12+MONTH('Échéancier'!O173))</f>
        <v/>
      </c>
      <c r="E173">
        <f>IF('Échéancier'!Q173="","",'Échéancier'!L173)</f>
        <v/>
      </c>
      <c r="F173">
        <f>IF(OR(D173="",E173&lt;=0),0,IF(AND(('Charge mensuelle'!$B$4*12+1)&gt;D173,MOD(('Charge mensuelle'!$B$4*12+1)-D173,E173)=0),1,0))</f>
        <v/>
      </c>
      <c r="G173">
        <f>IF(OR(D173="",E173&lt;=0),0,IF(AND(('Charge mensuelle'!$B$4*12+2)&gt;D173,MOD(('Charge mensuelle'!$B$4*12+2)-D173,E173)=0),1,0))</f>
        <v/>
      </c>
      <c r="H173">
        <f>IF(OR(D173="",E173&lt;=0),0,IF(AND(('Charge mensuelle'!$B$4*12+3)&gt;D173,MOD(('Charge mensuelle'!$B$4*12+3)-D173,E173)=0),1,0))</f>
        <v/>
      </c>
      <c r="I173">
        <f>IF(OR(D173="",E173&lt;=0),0,IF(AND(('Charge mensuelle'!$B$4*12+4)&gt;D173,MOD(('Charge mensuelle'!$B$4*12+4)-D173,E173)=0),1,0))</f>
        <v/>
      </c>
      <c r="J173">
        <f>IF(OR(D173="",E173&lt;=0),0,IF(AND(('Charge mensuelle'!$B$4*12+5)&gt;D173,MOD(('Charge mensuelle'!$B$4*12+5)-D173,E173)=0),1,0))</f>
        <v/>
      </c>
      <c r="K173">
        <f>IF(OR(D173="",E173&lt;=0),0,IF(AND(('Charge mensuelle'!$B$4*12+6)&gt;D173,MOD(('Charge mensuelle'!$B$4*12+6)-D173,E173)=0),1,0))</f>
        <v/>
      </c>
      <c r="L173">
        <f>IF(OR(D173="",E173&lt;=0),0,IF(AND(('Charge mensuelle'!$B$4*12+7)&gt;D173,MOD(('Charge mensuelle'!$B$4*12+7)-D173,E173)=0),1,0))</f>
        <v/>
      </c>
      <c r="M173">
        <f>IF(OR(D173="",E173&lt;=0),0,IF(AND(('Charge mensuelle'!$B$4*12+8)&gt;D173,MOD(('Charge mensuelle'!$B$4*12+8)-D173,E173)=0),1,0))</f>
        <v/>
      </c>
      <c r="N173">
        <f>IF(OR(D173="",E173&lt;=0),0,IF(AND(('Charge mensuelle'!$B$4*12+9)&gt;D173,MOD(('Charge mensuelle'!$B$4*12+9)-D173,E173)=0),1,0))</f>
        <v/>
      </c>
      <c r="O173">
        <f>IF(OR(D173="",E173&lt;=0),0,IF(AND(('Charge mensuelle'!$B$4*12+10)&gt;D173,MOD(('Charge mensuelle'!$B$4*12+10)-D173,E173)=0),1,0))</f>
        <v/>
      </c>
      <c r="P173">
        <f>IF(OR(D173="",E173&lt;=0),0,IF(AND(('Charge mensuelle'!$B$4*12+11)&gt;D173,MOD(('Charge mensuelle'!$B$4*12+11)-D173,E173)=0),1,0))</f>
        <v/>
      </c>
      <c r="Q173">
        <f>IF(OR(D173="",E173&lt;=0),0,IF(AND(('Charge mensuelle'!$B$4*12+12)&gt;D173,MOD(('Charge mensuelle'!$B$4*12+12)-D173,E173)=0),1,0))</f>
        <v/>
      </c>
      <c r="R173">
        <f>F173*C173</f>
        <v/>
      </c>
      <c r="S173">
        <f>G173*C173</f>
        <v/>
      </c>
      <c r="T173">
        <f>H173*C173</f>
        <v/>
      </c>
      <c r="U173">
        <f>I173*C173</f>
        <v/>
      </c>
      <c r="V173">
        <f>J173*C173</f>
        <v/>
      </c>
      <c r="W173">
        <f>K173*C173</f>
        <v/>
      </c>
      <c r="X173">
        <f>L173*C173</f>
        <v/>
      </c>
      <c r="Y173">
        <f>M173*C173</f>
        <v/>
      </c>
      <c r="Z173">
        <f>N173*C173</f>
        <v/>
      </c>
      <c r="AA173">
        <f>O173*C173</f>
        <v/>
      </c>
      <c r="AB173">
        <f>P173*C173</f>
        <v/>
      </c>
      <c r="AC173">
        <f>Q173*C173</f>
        <v/>
      </c>
      <c r="AD173">
        <f>SUM(R173:AC173)</f>
        <v/>
      </c>
      <c r="AE173">
        <f>SUM(F173:Q173)</f>
        <v/>
      </c>
    </row>
    <row r="174">
      <c r="A174">
        <f>IF('Échéancier'!B174="","",'Échéancier'!B174)</f>
        <v/>
      </c>
      <c r="B174">
        <f>IF('Échéancier'!V174="","",'Échéancier'!V174)</f>
        <v/>
      </c>
      <c r="C174">
        <f>IF('Échéancier'!N174="",0,'Échéancier'!N174)</f>
        <v/>
      </c>
      <c r="D174">
        <f>IF('Échéancier'!Q174="","",YEAR('Échéancier'!O174)*12+MONTH('Échéancier'!O174))</f>
        <v/>
      </c>
      <c r="E174">
        <f>IF('Échéancier'!Q174="","",'Échéancier'!L174)</f>
        <v/>
      </c>
      <c r="F174">
        <f>IF(OR(D174="",E174&lt;=0),0,IF(AND(('Charge mensuelle'!$B$4*12+1)&gt;D174,MOD(('Charge mensuelle'!$B$4*12+1)-D174,E174)=0),1,0))</f>
        <v/>
      </c>
      <c r="G174">
        <f>IF(OR(D174="",E174&lt;=0),0,IF(AND(('Charge mensuelle'!$B$4*12+2)&gt;D174,MOD(('Charge mensuelle'!$B$4*12+2)-D174,E174)=0),1,0))</f>
        <v/>
      </c>
      <c r="H174">
        <f>IF(OR(D174="",E174&lt;=0),0,IF(AND(('Charge mensuelle'!$B$4*12+3)&gt;D174,MOD(('Charge mensuelle'!$B$4*12+3)-D174,E174)=0),1,0))</f>
        <v/>
      </c>
      <c r="I174">
        <f>IF(OR(D174="",E174&lt;=0),0,IF(AND(('Charge mensuelle'!$B$4*12+4)&gt;D174,MOD(('Charge mensuelle'!$B$4*12+4)-D174,E174)=0),1,0))</f>
        <v/>
      </c>
      <c r="J174">
        <f>IF(OR(D174="",E174&lt;=0),0,IF(AND(('Charge mensuelle'!$B$4*12+5)&gt;D174,MOD(('Charge mensuelle'!$B$4*12+5)-D174,E174)=0),1,0))</f>
        <v/>
      </c>
      <c r="K174">
        <f>IF(OR(D174="",E174&lt;=0),0,IF(AND(('Charge mensuelle'!$B$4*12+6)&gt;D174,MOD(('Charge mensuelle'!$B$4*12+6)-D174,E174)=0),1,0))</f>
        <v/>
      </c>
      <c r="L174">
        <f>IF(OR(D174="",E174&lt;=0),0,IF(AND(('Charge mensuelle'!$B$4*12+7)&gt;D174,MOD(('Charge mensuelle'!$B$4*12+7)-D174,E174)=0),1,0))</f>
        <v/>
      </c>
      <c r="M174">
        <f>IF(OR(D174="",E174&lt;=0),0,IF(AND(('Charge mensuelle'!$B$4*12+8)&gt;D174,MOD(('Charge mensuelle'!$B$4*12+8)-D174,E174)=0),1,0))</f>
        <v/>
      </c>
      <c r="N174">
        <f>IF(OR(D174="",E174&lt;=0),0,IF(AND(('Charge mensuelle'!$B$4*12+9)&gt;D174,MOD(('Charge mensuelle'!$B$4*12+9)-D174,E174)=0),1,0))</f>
        <v/>
      </c>
      <c r="O174">
        <f>IF(OR(D174="",E174&lt;=0),0,IF(AND(('Charge mensuelle'!$B$4*12+10)&gt;D174,MOD(('Charge mensuelle'!$B$4*12+10)-D174,E174)=0),1,0))</f>
        <v/>
      </c>
      <c r="P174">
        <f>IF(OR(D174="",E174&lt;=0),0,IF(AND(('Charge mensuelle'!$B$4*12+11)&gt;D174,MOD(('Charge mensuelle'!$B$4*12+11)-D174,E174)=0),1,0))</f>
        <v/>
      </c>
      <c r="Q174">
        <f>IF(OR(D174="",E174&lt;=0),0,IF(AND(('Charge mensuelle'!$B$4*12+12)&gt;D174,MOD(('Charge mensuelle'!$B$4*12+12)-D174,E174)=0),1,0))</f>
        <v/>
      </c>
      <c r="R174">
        <f>F174*C174</f>
        <v/>
      </c>
      <c r="S174">
        <f>G174*C174</f>
        <v/>
      </c>
      <c r="T174">
        <f>H174*C174</f>
        <v/>
      </c>
      <c r="U174">
        <f>I174*C174</f>
        <v/>
      </c>
      <c r="V174">
        <f>J174*C174</f>
        <v/>
      </c>
      <c r="W174">
        <f>K174*C174</f>
        <v/>
      </c>
      <c r="X174">
        <f>L174*C174</f>
        <v/>
      </c>
      <c r="Y174">
        <f>M174*C174</f>
        <v/>
      </c>
      <c r="Z174">
        <f>N174*C174</f>
        <v/>
      </c>
      <c r="AA174">
        <f>O174*C174</f>
        <v/>
      </c>
      <c r="AB174">
        <f>P174*C174</f>
        <v/>
      </c>
      <c r="AC174">
        <f>Q174*C174</f>
        <v/>
      </c>
      <c r="AD174">
        <f>SUM(R174:AC174)</f>
        <v/>
      </c>
      <c r="AE174">
        <f>SUM(F174:Q174)</f>
        <v/>
      </c>
    </row>
    <row r="175">
      <c r="A175">
        <f>IF('Échéancier'!B175="","",'Échéancier'!B175)</f>
        <v/>
      </c>
      <c r="B175">
        <f>IF('Échéancier'!V175="","",'Échéancier'!V175)</f>
        <v/>
      </c>
      <c r="C175">
        <f>IF('Échéancier'!N175="",0,'Échéancier'!N175)</f>
        <v/>
      </c>
      <c r="D175">
        <f>IF('Échéancier'!Q175="","",YEAR('Échéancier'!O175)*12+MONTH('Échéancier'!O175))</f>
        <v/>
      </c>
      <c r="E175">
        <f>IF('Échéancier'!Q175="","",'Échéancier'!L175)</f>
        <v/>
      </c>
      <c r="F175">
        <f>IF(OR(D175="",E175&lt;=0),0,IF(AND(('Charge mensuelle'!$B$4*12+1)&gt;D175,MOD(('Charge mensuelle'!$B$4*12+1)-D175,E175)=0),1,0))</f>
        <v/>
      </c>
      <c r="G175">
        <f>IF(OR(D175="",E175&lt;=0),0,IF(AND(('Charge mensuelle'!$B$4*12+2)&gt;D175,MOD(('Charge mensuelle'!$B$4*12+2)-D175,E175)=0),1,0))</f>
        <v/>
      </c>
      <c r="H175">
        <f>IF(OR(D175="",E175&lt;=0),0,IF(AND(('Charge mensuelle'!$B$4*12+3)&gt;D175,MOD(('Charge mensuelle'!$B$4*12+3)-D175,E175)=0),1,0))</f>
        <v/>
      </c>
      <c r="I175">
        <f>IF(OR(D175="",E175&lt;=0),0,IF(AND(('Charge mensuelle'!$B$4*12+4)&gt;D175,MOD(('Charge mensuelle'!$B$4*12+4)-D175,E175)=0),1,0))</f>
        <v/>
      </c>
      <c r="J175">
        <f>IF(OR(D175="",E175&lt;=0),0,IF(AND(('Charge mensuelle'!$B$4*12+5)&gt;D175,MOD(('Charge mensuelle'!$B$4*12+5)-D175,E175)=0),1,0))</f>
        <v/>
      </c>
      <c r="K175">
        <f>IF(OR(D175="",E175&lt;=0),0,IF(AND(('Charge mensuelle'!$B$4*12+6)&gt;D175,MOD(('Charge mensuelle'!$B$4*12+6)-D175,E175)=0),1,0))</f>
        <v/>
      </c>
      <c r="L175">
        <f>IF(OR(D175="",E175&lt;=0),0,IF(AND(('Charge mensuelle'!$B$4*12+7)&gt;D175,MOD(('Charge mensuelle'!$B$4*12+7)-D175,E175)=0),1,0))</f>
        <v/>
      </c>
      <c r="M175">
        <f>IF(OR(D175="",E175&lt;=0),0,IF(AND(('Charge mensuelle'!$B$4*12+8)&gt;D175,MOD(('Charge mensuelle'!$B$4*12+8)-D175,E175)=0),1,0))</f>
        <v/>
      </c>
      <c r="N175">
        <f>IF(OR(D175="",E175&lt;=0),0,IF(AND(('Charge mensuelle'!$B$4*12+9)&gt;D175,MOD(('Charge mensuelle'!$B$4*12+9)-D175,E175)=0),1,0))</f>
        <v/>
      </c>
      <c r="O175">
        <f>IF(OR(D175="",E175&lt;=0),0,IF(AND(('Charge mensuelle'!$B$4*12+10)&gt;D175,MOD(('Charge mensuelle'!$B$4*12+10)-D175,E175)=0),1,0))</f>
        <v/>
      </c>
      <c r="P175">
        <f>IF(OR(D175="",E175&lt;=0),0,IF(AND(('Charge mensuelle'!$B$4*12+11)&gt;D175,MOD(('Charge mensuelle'!$B$4*12+11)-D175,E175)=0),1,0))</f>
        <v/>
      </c>
      <c r="Q175">
        <f>IF(OR(D175="",E175&lt;=0),0,IF(AND(('Charge mensuelle'!$B$4*12+12)&gt;D175,MOD(('Charge mensuelle'!$B$4*12+12)-D175,E175)=0),1,0))</f>
        <v/>
      </c>
      <c r="R175">
        <f>F175*C175</f>
        <v/>
      </c>
      <c r="S175">
        <f>G175*C175</f>
        <v/>
      </c>
      <c r="T175">
        <f>H175*C175</f>
        <v/>
      </c>
      <c r="U175">
        <f>I175*C175</f>
        <v/>
      </c>
      <c r="V175">
        <f>J175*C175</f>
        <v/>
      </c>
      <c r="W175">
        <f>K175*C175</f>
        <v/>
      </c>
      <c r="X175">
        <f>L175*C175</f>
        <v/>
      </c>
      <c r="Y175">
        <f>M175*C175</f>
        <v/>
      </c>
      <c r="Z175">
        <f>N175*C175</f>
        <v/>
      </c>
      <c r="AA175">
        <f>O175*C175</f>
        <v/>
      </c>
      <c r="AB175">
        <f>P175*C175</f>
        <v/>
      </c>
      <c r="AC175">
        <f>Q175*C175</f>
        <v/>
      </c>
      <c r="AD175">
        <f>SUM(R175:AC175)</f>
        <v/>
      </c>
      <c r="AE175">
        <f>SUM(F175:Q175)</f>
        <v/>
      </c>
    </row>
    <row r="176">
      <c r="A176">
        <f>IF('Échéancier'!B176="","",'Échéancier'!B176)</f>
        <v/>
      </c>
      <c r="B176">
        <f>IF('Échéancier'!V176="","",'Échéancier'!V176)</f>
        <v/>
      </c>
      <c r="C176">
        <f>IF('Échéancier'!N176="",0,'Échéancier'!N176)</f>
        <v/>
      </c>
      <c r="D176">
        <f>IF('Échéancier'!Q176="","",YEAR('Échéancier'!O176)*12+MONTH('Échéancier'!O176))</f>
        <v/>
      </c>
      <c r="E176">
        <f>IF('Échéancier'!Q176="","",'Échéancier'!L176)</f>
        <v/>
      </c>
      <c r="F176">
        <f>IF(OR(D176="",E176&lt;=0),0,IF(AND(('Charge mensuelle'!$B$4*12+1)&gt;D176,MOD(('Charge mensuelle'!$B$4*12+1)-D176,E176)=0),1,0))</f>
        <v/>
      </c>
      <c r="G176">
        <f>IF(OR(D176="",E176&lt;=0),0,IF(AND(('Charge mensuelle'!$B$4*12+2)&gt;D176,MOD(('Charge mensuelle'!$B$4*12+2)-D176,E176)=0),1,0))</f>
        <v/>
      </c>
      <c r="H176">
        <f>IF(OR(D176="",E176&lt;=0),0,IF(AND(('Charge mensuelle'!$B$4*12+3)&gt;D176,MOD(('Charge mensuelle'!$B$4*12+3)-D176,E176)=0),1,0))</f>
        <v/>
      </c>
      <c r="I176">
        <f>IF(OR(D176="",E176&lt;=0),0,IF(AND(('Charge mensuelle'!$B$4*12+4)&gt;D176,MOD(('Charge mensuelle'!$B$4*12+4)-D176,E176)=0),1,0))</f>
        <v/>
      </c>
      <c r="J176">
        <f>IF(OR(D176="",E176&lt;=0),0,IF(AND(('Charge mensuelle'!$B$4*12+5)&gt;D176,MOD(('Charge mensuelle'!$B$4*12+5)-D176,E176)=0),1,0))</f>
        <v/>
      </c>
      <c r="K176">
        <f>IF(OR(D176="",E176&lt;=0),0,IF(AND(('Charge mensuelle'!$B$4*12+6)&gt;D176,MOD(('Charge mensuelle'!$B$4*12+6)-D176,E176)=0),1,0))</f>
        <v/>
      </c>
      <c r="L176">
        <f>IF(OR(D176="",E176&lt;=0),0,IF(AND(('Charge mensuelle'!$B$4*12+7)&gt;D176,MOD(('Charge mensuelle'!$B$4*12+7)-D176,E176)=0),1,0))</f>
        <v/>
      </c>
      <c r="M176">
        <f>IF(OR(D176="",E176&lt;=0),0,IF(AND(('Charge mensuelle'!$B$4*12+8)&gt;D176,MOD(('Charge mensuelle'!$B$4*12+8)-D176,E176)=0),1,0))</f>
        <v/>
      </c>
      <c r="N176">
        <f>IF(OR(D176="",E176&lt;=0),0,IF(AND(('Charge mensuelle'!$B$4*12+9)&gt;D176,MOD(('Charge mensuelle'!$B$4*12+9)-D176,E176)=0),1,0))</f>
        <v/>
      </c>
      <c r="O176">
        <f>IF(OR(D176="",E176&lt;=0),0,IF(AND(('Charge mensuelle'!$B$4*12+10)&gt;D176,MOD(('Charge mensuelle'!$B$4*12+10)-D176,E176)=0),1,0))</f>
        <v/>
      </c>
      <c r="P176">
        <f>IF(OR(D176="",E176&lt;=0),0,IF(AND(('Charge mensuelle'!$B$4*12+11)&gt;D176,MOD(('Charge mensuelle'!$B$4*12+11)-D176,E176)=0),1,0))</f>
        <v/>
      </c>
      <c r="Q176">
        <f>IF(OR(D176="",E176&lt;=0),0,IF(AND(('Charge mensuelle'!$B$4*12+12)&gt;D176,MOD(('Charge mensuelle'!$B$4*12+12)-D176,E176)=0),1,0))</f>
        <v/>
      </c>
      <c r="R176">
        <f>F176*C176</f>
        <v/>
      </c>
      <c r="S176">
        <f>G176*C176</f>
        <v/>
      </c>
      <c r="T176">
        <f>H176*C176</f>
        <v/>
      </c>
      <c r="U176">
        <f>I176*C176</f>
        <v/>
      </c>
      <c r="V176">
        <f>J176*C176</f>
        <v/>
      </c>
      <c r="W176">
        <f>K176*C176</f>
        <v/>
      </c>
      <c r="X176">
        <f>L176*C176</f>
        <v/>
      </c>
      <c r="Y176">
        <f>M176*C176</f>
        <v/>
      </c>
      <c r="Z176">
        <f>N176*C176</f>
        <v/>
      </c>
      <c r="AA176">
        <f>O176*C176</f>
        <v/>
      </c>
      <c r="AB176">
        <f>P176*C176</f>
        <v/>
      </c>
      <c r="AC176">
        <f>Q176*C176</f>
        <v/>
      </c>
      <c r="AD176">
        <f>SUM(R176:AC176)</f>
        <v/>
      </c>
      <c r="AE176">
        <f>SUM(F176:Q176)</f>
        <v/>
      </c>
    </row>
    <row r="177">
      <c r="A177">
        <f>IF('Échéancier'!B177="","",'Échéancier'!B177)</f>
        <v/>
      </c>
      <c r="B177">
        <f>IF('Échéancier'!V177="","",'Échéancier'!V177)</f>
        <v/>
      </c>
      <c r="C177">
        <f>IF('Échéancier'!N177="",0,'Échéancier'!N177)</f>
        <v/>
      </c>
      <c r="D177">
        <f>IF('Échéancier'!Q177="","",YEAR('Échéancier'!O177)*12+MONTH('Échéancier'!O177))</f>
        <v/>
      </c>
      <c r="E177">
        <f>IF('Échéancier'!Q177="","",'Échéancier'!L177)</f>
        <v/>
      </c>
      <c r="F177">
        <f>IF(OR(D177="",E177&lt;=0),0,IF(AND(('Charge mensuelle'!$B$4*12+1)&gt;D177,MOD(('Charge mensuelle'!$B$4*12+1)-D177,E177)=0),1,0))</f>
        <v/>
      </c>
      <c r="G177">
        <f>IF(OR(D177="",E177&lt;=0),0,IF(AND(('Charge mensuelle'!$B$4*12+2)&gt;D177,MOD(('Charge mensuelle'!$B$4*12+2)-D177,E177)=0),1,0))</f>
        <v/>
      </c>
      <c r="H177">
        <f>IF(OR(D177="",E177&lt;=0),0,IF(AND(('Charge mensuelle'!$B$4*12+3)&gt;D177,MOD(('Charge mensuelle'!$B$4*12+3)-D177,E177)=0),1,0))</f>
        <v/>
      </c>
      <c r="I177">
        <f>IF(OR(D177="",E177&lt;=0),0,IF(AND(('Charge mensuelle'!$B$4*12+4)&gt;D177,MOD(('Charge mensuelle'!$B$4*12+4)-D177,E177)=0),1,0))</f>
        <v/>
      </c>
      <c r="J177">
        <f>IF(OR(D177="",E177&lt;=0),0,IF(AND(('Charge mensuelle'!$B$4*12+5)&gt;D177,MOD(('Charge mensuelle'!$B$4*12+5)-D177,E177)=0),1,0))</f>
        <v/>
      </c>
      <c r="K177">
        <f>IF(OR(D177="",E177&lt;=0),0,IF(AND(('Charge mensuelle'!$B$4*12+6)&gt;D177,MOD(('Charge mensuelle'!$B$4*12+6)-D177,E177)=0),1,0))</f>
        <v/>
      </c>
      <c r="L177">
        <f>IF(OR(D177="",E177&lt;=0),0,IF(AND(('Charge mensuelle'!$B$4*12+7)&gt;D177,MOD(('Charge mensuelle'!$B$4*12+7)-D177,E177)=0),1,0))</f>
        <v/>
      </c>
      <c r="M177">
        <f>IF(OR(D177="",E177&lt;=0),0,IF(AND(('Charge mensuelle'!$B$4*12+8)&gt;D177,MOD(('Charge mensuelle'!$B$4*12+8)-D177,E177)=0),1,0))</f>
        <v/>
      </c>
      <c r="N177">
        <f>IF(OR(D177="",E177&lt;=0),0,IF(AND(('Charge mensuelle'!$B$4*12+9)&gt;D177,MOD(('Charge mensuelle'!$B$4*12+9)-D177,E177)=0),1,0))</f>
        <v/>
      </c>
      <c r="O177">
        <f>IF(OR(D177="",E177&lt;=0),0,IF(AND(('Charge mensuelle'!$B$4*12+10)&gt;D177,MOD(('Charge mensuelle'!$B$4*12+10)-D177,E177)=0),1,0))</f>
        <v/>
      </c>
      <c r="P177">
        <f>IF(OR(D177="",E177&lt;=0),0,IF(AND(('Charge mensuelle'!$B$4*12+11)&gt;D177,MOD(('Charge mensuelle'!$B$4*12+11)-D177,E177)=0),1,0))</f>
        <v/>
      </c>
      <c r="Q177">
        <f>IF(OR(D177="",E177&lt;=0),0,IF(AND(('Charge mensuelle'!$B$4*12+12)&gt;D177,MOD(('Charge mensuelle'!$B$4*12+12)-D177,E177)=0),1,0))</f>
        <v/>
      </c>
      <c r="R177">
        <f>F177*C177</f>
        <v/>
      </c>
      <c r="S177">
        <f>G177*C177</f>
        <v/>
      </c>
      <c r="T177">
        <f>H177*C177</f>
        <v/>
      </c>
      <c r="U177">
        <f>I177*C177</f>
        <v/>
      </c>
      <c r="V177">
        <f>J177*C177</f>
        <v/>
      </c>
      <c r="W177">
        <f>K177*C177</f>
        <v/>
      </c>
      <c r="X177">
        <f>L177*C177</f>
        <v/>
      </c>
      <c r="Y177">
        <f>M177*C177</f>
        <v/>
      </c>
      <c r="Z177">
        <f>N177*C177</f>
        <v/>
      </c>
      <c r="AA177">
        <f>O177*C177</f>
        <v/>
      </c>
      <c r="AB177">
        <f>P177*C177</f>
        <v/>
      </c>
      <c r="AC177">
        <f>Q177*C177</f>
        <v/>
      </c>
      <c r="AD177">
        <f>SUM(R177:AC177)</f>
        <v/>
      </c>
      <c r="AE177">
        <f>SUM(F177:Q177)</f>
        <v/>
      </c>
    </row>
    <row r="178">
      <c r="A178">
        <f>IF('Échéancier'!B178="","",'Échéancier'!B178)</f>
        <v/>
      </c>
      <c r="B178">
        <f>IF('Échéancier'!V178="","",'Échéancier'!V178)</f>
        <v/>
      </c>
      <c r="C178">
        <f>IF('Échéancier'!N178="",0,'Échéancier'!N178)</f>
        <v/>
      </c>
      <c r="D178">
        <f>IF('Échéancier'!Q178="","",YEAR('Échéancier'!O178)*12+MONTH('Échéancier'!O178))</f>
        <v/>
      </c>
      <c r="E178">
        <f>IF('Échéancier'!Q178="","",'Échéancier'!L178)</f>
        <v/>
      </c>
      <c r="F178">
        <f>IF(OR(D178="",E178&lt;=0),0,IF(AND(('Charge mensuelle'!$B$4*12+1)&gt;D178,MOD(('Charge mensuelle'!$B$4*12+1)-D178,E178)=0),1,0))</f>
        <v/>
      </c>
      <c r="G178">
        <f>IF(OR(D178="",E178&lt;=0),0,IF(AND(('Charge mensuelle'!$B$4*12+2)&gt;D178,MOD(('Charge mensuelle'!$B$4*12+2)-D178,E178)=0),1,0))</f>
        <v/>
      </c>
      <c r="H178">
        <f>IF(OR(D178="",E178&lt;=0),0,IF(AND(('Charge mensuelle'!$B$4*12+3)&gt;D178,MOD(('Charge mensuelle'!$B$4*12+3)-D178,E178)=0),1,0))</f>
        <v/>
      </c>
      <c r="I178">
        <f>IF(OR(D178="",E178&lt;=0),0,IF(AND(('Charge mensuelle'!$B$4*12+4)&gt;D178,MOD(('Charge mensuelle'!$B$4*12+4)-D178,E178)=0),1,0))</f>
        <v/>
      </c>
      <c r="J178">
        <f>IF(OR(D178="",E178&lt;=0),0,IF(AND(('Charge mensuelle'!$B$4*12+5)&gt;D178,MOD(('Charge mensuelle'!$B$4*12+5)-D178,E178)=0),1,0))</f>
        <v/>
      </c>
      <c r="K178">
        <f>IF(OR(D178="",E178&lt;=0),0,IF(AND(('Charge mensuelle'!$B$4*12+6)&gt;D178,MOD(('Charge mensuelle'!$B$4*12+6)-D178,E178)=0),1,0))</f>
        <v/>
      </c>
      <c r="L178">
        <f>IF(OR(D178="",E178&lt;=0),0,IF(AND(('Charge mensuelle'!$B$4*12+7)&gt;D178,MOD(('Charge mensuelle'!$B$4*12+7)-D178,E178)=0),1,0))</f>
        <v/>
      </c>
      <c r="M178">
        <f>IF(OR(D178="",E178&lt;=0),0,IF(AND(('Charge mensuelle'!$B$4*12+8)&gt;D178,MOD(('Charge mensuelle'!$B$4*12+8)-D178,E178)=0),1,0))</f>
        <v/>
      </c>
      <c r="N178">
        <f>IF(OR(D178="",E178&lt;=0),0,IF(AND(('Charge mensuelle'!$B$4*12+9)&gt;D178,MOD(('Charge mensuelle'!$B$4*12+9)-D178,E178)=0),1,0))</f>
        <v/>
      </c>
      <c r="O178">
        <f>IF(OR(D178="",E178&lt;=0),0,IF(AND(('Charge mensuelle'!$B$4*12+10)&gt;D178,MOD(('Charge mensuelle'!$B$4*12+10)-D178,E178)=0),1,0))</f>
        <v/>
      </c>
      <c r="P178">
        <f>IF(OR(D178="",E178&lt;=0),0,IF(AND(('Charge mensuelle'!$B$4*12+11)&gt;D178,MOD(('Charge mensuelle'!$B$4*12+11)-D178,E178)=0),1,0))</f>
        <v/>
      </c>
      <c r="Q178">
        <f>IF(OR(D178="",E178&lt;=0),0,IF(AND(('Charge mensuelle'!$B$4*12+12)&gt;D178,MOD(('Charge mensuelle'!$B$4*12+12)-D178,E178)=0),1,0))</f>
        <v/>
      </c>
      <c r="R178">
        <f>F178*C178</f>
        <v/>
      </c>
      <c r="S178">
        <f>G178*C178</f>
        <v/>
      </c>
      <c r="T178">
        <f>H178*C178</f>
        <v/>
      </c>
      <c r="U178">
        <f>I178*C178</f>
        <v/>
      </c>
      <c r="V178">
        <f>J178*C178</f>
        <v/>
      </c>
      <c r="W178">
        <f>K178*C178</f>
        <v/>
      </c>
      <c r="X178">
        <f>L178*C178</f>
        <v/>
      </c>
      <c r="Y178">
        <f>M178*C178</f>
        <v/>
      </c>
      <c r="Z178">
        <f>N178*C178</f>
        <v/>
      </c>
      <c r="AA178">
        <f>O178*C178</f>
        <v/>
      </c>
      <c r="AB178">
        <f>P178*C178</f>
        <v/>
      </c>
      <c r="AC178">
        <f>Q178*C178</f>
        <v/>
      </c>
      <c r="AD178">
        <f>SUM(R178:AC178)</f>
        <v/>
      </c>
      <c r="AE178">
        <f>SUM(F178:Q178)</f>
        <v/>
      </c>
    </row>
    <row r="179">
      <c r="A179">
        <f>IF('Échéancier'!B179="","",'Échéancier'!B179)</f>
        <v/>
      </c>
      <c r="B179">
        <f>IF('Échéancier'!V179="","",'Échéancier'!V179)</f>
        <v/>
      </c>
      <c r="C179">
        <f>IF('Échéancier'!N179="",0,'Échéancier'!N179)</f>
        <v/>
      </c>
      <c r="D179">
        <f>IF('Échéancier'!Q179="","",YEAR('Échéancier'!O179)*12+MONTH('Échéancier'!O179))</f>
        <v/>
      </c>
      <c r="E179">
        <f>IF('Échéancier'!Q179="","",'Échéancier'!L179)</f>
        <v/>
      </c>
      <c r="F179">
        <f>IF(OR(D179="",E179&lt;=0),0,IF(AND(('Charge mensuelle'!$B$4*12+1)&gt;D179,MOD(('Charge mensuelle'!$B$4*12+1)-D179,E179)=0),1,0))</f>
        <v/>
      </c>
      <c r="G179">
        <f>IF(OR(D179="",E179&lt;=0),0,IF(AND(('Charge mensuelle'!$B$4*12+2)&gt;D179,MOD(('Charge mensuelle'!$B$4*12+2)-D179,E179)=0),1,0))</f>
        <v/>
      </c>
      <c r="H179">
        <f>IF(OR(D179="",E179&lt;=0),0,IF(AND(('Charge mensuelle'!$B$4*12+3)&gt;D179,MOD(('Charge mensuelle'!$B$4*12+3)-D179,E179)=0),1,0))</f>
        <v/>
      </c>
      <c r="I179">
        <f>IF(OR(D179="",E179&lt;=0),0,IF(AND(('Charge mensuelle'!$B$4*12+4)&gt;D179,MOD(('Charge mensuelle'!$B$4*12+4)-D179,E179)=0),1,0))</f>
        <v/>
      </c>
      <c r="J179">
        <f>IF(OR(D179="",E179&lt;=0),0,IF(AND(('Charge mensuelle'!$B$4*12+5)&gt;D179,MOD(('Charge mensuelle'!$B$4*12+5)-D179,E179)=0),1,0))</f>
        <v/>
      </c>
      <c r="K179">
        <f>IF(OR(D179="",E179&lt;=0),0,IF(AND(('Charge mensuelle'!$B$4*12+6)&gt;D179,MOD(('Charge mensuelle'!$B$4*12+6)-D179,E179)=0),1,0))</f>
        <v/>
      </c>
      <c r="L179">
        <f>IF(OR(D179="",E179&lt;=0),0,IF(AND(('Charge mensuelle'!$B$4*12+7)&gt;D179,MOD(('Charge mensuelle'!$B$4*12+7)-D179,E179)=0),1,0))</f>
        <v/>
      </c>
      <c r="M179">
        <f>IF(OR(D179="",E179&lt;=0),0,IF(AND(('Charge mensuelle'!$B$4*12+8)&gt;D179,MOD(('Charge mensuelle'!$B$4*12+8)-D179,E179)=0),1,0))</f>
        <v/>
      </c>
      <c r="N179">
        <f>IF(OR(D179="",E179&lt;=0),0,IF(AND(('Charge mensuelle'!$B$4*12+9)&gt;D179,MOD(('Charge mensuelle'!$B$4*12+9)-D179,E179)=0),1,0))</f>
        <v/>
      </c>
      <c r="O179">
        <f>IF(OR(D179="",E179&lt;=0),0,IF(AND(('Charge mensuelle'!$B$4*12+10)&gt;D179,MOD(('Charge mensuelle'!$B$4*12+10)-D179,E179)=0),1,0))</f>
        <v/>
      </c>
      <c r="P179">
        <f>IF(OR(D179="",E179&lt;=0),0,IF(AND(('Charge mensuelle'!$B$4*12+11)&gt;D179,MOD(('Charge mensuelle'!$B$4*12+11)-D179,E179)=0),1,0))</f>
        <v/>
      </c>
      <c r="Q179">
        <f>IF(OR(D179="",E179&lt;=0),0,IF(AND(('Charge mensuelle'!$B$4*12+12)&gt;D179,MOD(('Charge mensuelle'!$B$4*12+12)-D179,E179)=0),1,0))</f>
        <v/>
      </c>
      <c r="R179">
        <f>F179*C179</f>
        <v/>
      </c>
      <c r="S179">
        <f>G179*C179</f>
        <v/>
      </c>
      <c r="T179">
        <f>H179*C179</f>
        <v/>
      </c>
      <c r="U179">
        <f>I179*C179</f>
        <v/>
      </c>
      <c r="V179">
        <f>J179*C179</f>
        <v/>
      </c>
      <c r="W179">
        <f>K179*C179</f>
        <v/>
      </c>
      <c r="X179">
        <f>L179*C179</f>
        <v/>
      </c>
      <c r="Y179">
        <f>M179*C179</f>
        <v/>
      </c>
      <c r="Z179">
        <f>N179*C179</f>
        <v/>
      </c>
      <c r="AA179">
        <f>O179*C179</f>
        <v/>
      </c>
      <c r="AB179">
        <f>P179*C179</f>
        <v/>
      </c>
      <c r="AC179">
        <f>Q179*C179</f>
        <v/>
      </c>
      <c r="AD179">
        <f>SUM(R179:AC179)</f>
        <v/>
      </c>
      <c r="AE179">
        <f>SUM(F179:Q179)</f>
        <v/>
      </c>
    </row>
    <row r="180">
      <c r="A180">
        <f>IF('Échéancier'!B180="","",'Échéancier'!B180)</f>
        <v/>
      </c>
      <c r="B180">
        <f>IF('Échéancier'!V180="","",'Échéancier'!V180)</f>
        <v/>
      </c>
      <c r="C180">
        <f>IF('Échéancier'!N180="",0,'Échéancier'!N180)</f>
        <v/>
      </c>
      <c r="D180">
        <f>IF('Échéancier'!Q180="","",YEAR('Échéancier'!O180)*12+MONTH('Échéancier'!O180))</f>
        <v/>
      </c>
      <c r="E180">
        <f>IF('Échéancier'!Q180="","",'Échéancier'!L180)</f>
        <v/>
      </c>
      <c r="F180">
        <f>IF(OR(D180="",E180&lt;=0),0,IF(AND(('Charge mensuelle'!$B$4*12+1)&gt;D180,MOD(('Charge mensuelle'!$B$4*12+1)-D180,E180)=0),1,0))</f>
        <v/>
      </c>
      <c r="G180">
        <f>IF(OR(D180="",E180&lt;=0),0,IF(AND(('Charge mensuelle'!$B$4*12+2)&gt;D180,MOD(('Charge mensuelle'!$B$4*12+2)-D180,E180)=0),1,0))</f>
        <v/>
      </c>
      <c r="H180">
        <f>IF(OR(D180="",E180&lt;=0),0,IF(AND(('Charge mensuelle'!$B$4*12+3)&gt;D180,MOD(('Charge mensuelle'!$B$4*12+3)-D180,E180)=0),1,0))</f>
        <v/>
      </c>
      <c r="I180">
        <f>IF(OR(D180="",E180&lt;=0),0,IF(AND(('Charge mensuelle'!$B$4*12+4)&gt;D180,MOD(('Charge mensuelle'!$B$4*12+4)-D180,E180)=0),1,0))</f>
        <v/>
      </c>
      <c r="J180">
        <f>IF(OR(D180="",E180&lt;=0),0,IF(AND(('Charge mensuelle'!$B$4*12+5)&gt;D180,MOD(('Charge mensuelle'!$B$4*12+5)-D180,E180)=0),1,0))</f>
        <v/>
      </c>
      <c r="K180">
        <f>IF(OR(D180="",E180&lt;=0),0,IF(AND(('Charge mensuelle'!$B$4*12+6)&gt;D180,MOD(('Charge mensuelle'!$B$4*12+6)-D180,E180)=0),1,0))</f>
        <v/>
      </c>
      <c r="L180">
        <f>IF(OR(D180="",E180&lt;=0),0,IF(AND(('Charge mensuelle'!$B$4*12+7)&gt;D180,MOD(('Charge mensuelle'!$B$4*12+7)-D180,E180)=0),1,0))</f>
        <v/>
      </c>
      <c r="M180">
        <f>IF(OR(D180="",E180&lt;=0),0,IF(AND(('Charge mensuelle'!$B$4*12+8)&gt;D180,MOD(('Charge mensuelle'!$B$4*12+8)-D180,E180)=0),1,0))</f>
        <v/>
      </c>
      <c r="N180">
        <f>IF(OR(D180="",E180&lt;=0),0,IF(AND(('Charge mensuelle'!$B$4*12+9)&gt;D180,MOD(('Charge mensuelle'!$B$4*12+9)-D180,E180)=0),1,0))</f>
        <v/>
      </c>
      <c r="O180">
        <f>IF(OR(D180="",E180&lt;=0),0,IF(AND(('Charge mensuelle'!$B$4*12+10)&gt;D180,MOD(('Charge mensuelle'!$B$4*12+10)-D180,E180)=0),1,0))</f>
        <v/>
      </c>
      <c r="P180">
        <f>IF(OR(D180="",E180&lt;=0),0,IF(AND(('Charge mensuelle'!$B$4*12+11)&gt;D180,MOD(('Charge mensuelle'!$B$4*12+11)-D180,E180)=0),1,0))</f>
        <v/>
      </c>
      <c r="Q180">
        <f>IF(OR(D180="",E180&lt;=0),0,IF(AND(('Charge mensuelle'!$B$4*12+12)&gt;D180,MOD(('Charge mensuelle'!$B$4*12+12)-D180,E180)=0),1,0))</f>
        <v/>
      </c>
      <c r="R180">
        <f>F180*C180</f>
        <v/>
      </c>
      <c r="S180">
        <f>G180*C180</f>
        <v/>
      </c>
      <c r="T180">
        <f>H180*C180</f>
        <v/>
      </c>
      <c r="U180">
        <f>I180*C180</f>
        <v/>
      </c>
      <c r="V180">
        <f>J180*C180</f>
        <v/>
      </c>
      <c r="W180">
        <f>K180*C180</f>
        <v/>
      </c>
      <c r="X180">
        <f>L180*C180</f>
        <v/>
      </c>
      <c r="Y180">
        <f>M180*C180</f>
        <v/>
      </c>
      <c r="Z180">
        <f>N180*C180</f>
        <v/>
      </c>
      <c r="AA180">
        <f>O180*C180</f>
        <v/>
      </c>
      <c r="AB180">
        <f>P180*C180</f>
        <v/>
      </c>
      <c r="AC180">
        <f>Q180*C180</f>
        <v/>
      </c>
      <c r="AD180">
        <f>SUM(R180:AC180)</f>
        <v/>
      </c>
      <c r="AE180">
        <f>SUM(F180:Q180)</f>
        <v/>
      </c>
    </row>
    <row r="181">
      <c r="A181">
        <f>IF('Échéancier'!B181="","",'Échéancier'!B181)</f>
        <v/>
      </c>
      <c r="B181">
        <f>IF('Échéancier'!V181="","",'Échéancier'!V181)</f>
        <v/>
      </c>
      <c r="C181">
        <f>IF('Échéancier'!N181="",0,'Échéancier'!N181)</f>
        <v/>
      </c>
      <c r="D181">
        <f>IF('Échéancier'!Q181="","",YEAR('Échéancier'!O181)*12+MONTH('Échéancier'!O181))</f>
        <v/>
      </c>
      <c r="E181">
        <f>IF('Échéancier'!Q181="","",'Échéancier'!L181)</f>
        <v/>
      </c>
      <c r="F181">
        <f>IF(OR(D181="",E181&lt;=0),0,IF(AND(('Charge mensuelle'!$B$4*12+1)&gt;D181,MOD(('Charge mensuelle'!$B$4*12+1)-D181,E181)=0),1,0))</f>
        <v/>
      </c>
      <c r="G181">
        <f>IF(OR(D181="",E181&lt;=0),0,IF(AND(('Charge mensuelle'!$B$4*12+2)&gt;D181,MOD(('Charge mensuelle'!$B$4*12+2)-D181,E181)=0),1,0))</f>
        <v/>
      </c>
      <c r="H181">
        <f>IF(OR(D181="",E181&lt;=0),0,IF(AND(('Charge mensuelle'!$B$4*12+3)&gt;D181,MOD(('Charge mensuelle'!$B$4*12+3)-D181,E181)=0),1,0))</f>
        <v/>
      </c>
      <c r="I181">
        <f>IF(OR(D181="",E181&lt;=0),0,IF(AND(('Charge mensuelle'!$B$4*12+4)&gt;D181,MOD(('Charge mensuelle'!$B$4*12+4)-D181,E181)=0),1,0))</f>
        <v/>
      </c>
      <c r="J181">
        <f>IF(OR(D181="",E181&lt;=0),0,IF(AND(('Charge mensuelle'!$B$4*12+5)&gt;D181,MOD(('Charge mensuelle'!$B$4*12+5)-D181,E181)=0),1,0))</f>
        <v/>
      </c>
      <c r="K181">
        <f>IF(OR(D181="",E181&lt;=0),0,IF(AND(('Charge mensuelle'!$B$4*12+6)&gt;D181,MOD(('Charge mensuelle'!$B$4*12+6)-D181,E181)=0),1,0))</f>
        <v/>
      </c>
      <c r="L181">
        <f>IF(OR(D181="",E181&lt;=0),0,IF(AND(('Charge mensuelle'!$B$4*12+7)&gt;D181,MOD(('Charge mensuelle'!$B$4*12+7)-D181,E181)=0),1,0))</f>
        <v/>
      </c>
      <c r="M181">
        <f>IF(OR(D181="",E181&lt;=0),0,IF(AND(('Charge mensuelle'!$B$4*12+8)&gt;D181,MOD(('Charge mensuelle'!$B$4*12+8)-D181,E181)=0),1,0))</f>
        <v/>
      </c>
      <c r="N181">
        <f>IF(OR(D181="",E181&lt;=0),0,IF(AND(('Charge mensuelle'!$B$4*12+9)&gt;D181,MOD(('Charge mensuelle'!$B$4*12+9)-D181,E181)=0),1,0))</f>
        <v/>
      </c>
      <c r="O181">
        <f>IF(OR(D181="",E181&lt;=0),0,IF(AND(('Charge mensuelle'!$B$4*12+10)&gt;D181,MOD(('Charge mensuelle'!$B$4*12+10)-D181,E181)=0),1,0))</f>
        <v/>
      </c>
      <c r="P181">
        <f>IF(OR(D181="",E181&lt;=0),0,IF(AND(('Charge mensuelle'!$B$4*12+11)&gt;D181,MOD(('Charge mensuelle'!$B$4*12+11)-D181,E181)=0),1,0))</f>
        <v/>
      </c>
      <c r="Q181">
        <f>IF(OR(D181="",E181&lt;=0),0,IF(AND(('Charge mensuelle'!$B$4*12+12)&gt;D181,MOD(('Charge mensuelle'!$B$4*12+12)-D181,E181)=0),1,0))</f>
        <v/>
      </c>
      <c r="R181">
        <f>F181*C181</f>
        <v/>
      </c>
      <c r="S181">
        <f>G181*C181</f>
        <v/>
      </c>
      <c r="T181">
        <f>H181*C181</f>
        <v/>
      </c>
      <c r="U181">
        <f>I181*C181</f>
        <v/>
      </c>
      <c r="V181">
        <f>J181*C181</f>
        <v/>
      </c>
      <c r="W181">
        <f>K181*C181</f>
        <v/>
      </c>
      <c r="X181">
        <f>L181*C181</f>
        <v/>
      </c>
      <c r="Y181">
        <f>M181*C181</f>
        <v/>
      </c>
      <c r="Z181">
        <f>N181*C181</f>
        <v/>
      </c>
      <c r="AA181">
        <f>O181*C181</f>
        <v/>
      </c>
      <c r="AB181">
        <f>P181*C181</f>
        <v/>
      </c>
      <c r="AC181">
        <f>Q181*C181</f>
        <v/>
      </c>
      <c r="AD181">
        <f>SUM(R181:AC181)</f>
        <v/>
      </c>
      <c r="AE181">
        <f>SUM(F181:Q181)</f>
        <v/>
      </c>
    </row>
    <row r="182">
      <c r="A182">
        <f>IF('Échéancier'!B182="","",'Échéancier'!B182)</f>
        <v/>
      </c>
      <c r="B182">
        <f>IF('Échéancier'!V182="","",'Échéancier'!V182)</f>
        <v/>
      </c>
      <c r="C182">
        <f>IF('Échéancier'!N182="",0,'Échéancier'!N182)</f>
        <v/>
      </c>
      <c r="D182">
        <f>IF('Échéancier'!Q182="","",YEAR('Échéancier'!O182)*12+MONTH('Échéancier'!O182))</f>
        <v/>
      </c>
      <c r="E182">
        <f>IF('Échéancier'!Q182="","",'Échéancier'!L182)</f>
        <v/>
      </c>
      <c r="F182">
        <f>IF(OR(D182="",E182&lt;=0),0,IF(AND(('Charge mensuelle'!$B$4*12+1)&gt;D182,MOD(('Charge mensuelle'!$B$4*12+1)-D182,E182)=0),1,0))</f>
        <v/>
      </c>
      <c r="G182">
        <f>IF(OR(D182="",E182&lt;=0),0,IF(AND(('Charge mensuelle'!$B$4*12+2)&gt;D182,MOD(('Charge mensuelle'!$B$4*12+2)-D182,E182)=0),1,0))</f>
        <v/>
      </c>
      <c r="H182">
        <f>IF(OR(D182="",E182&lt;=0),0,IF(AND(('Charge mensuelle'!$B$4*12+3)&gt;D182,MOD(('Charge mensuelle'!$B$4*12+3)-D182,E182)=0),1,0))</f>
        <v/>
      </c>
      <c r="I182">
        <f>IF(OR(D182="",E182&lt;=0),0,IF(AND(('Charge mensuelle'!$B$4*12+4)&gt;D182,MOD(('Charge mensuelle'!$B$4*12+4)-D182,E182)=0),1,0))</f>
        <v/>
      </c>
      <c r="J182">
        <f>IF(OR(D182="",E182&lt;=0),0,IF(AND(('Charge mensuelle'!$B$4*12+5)&gt;D182,MOD(('Charge mensuelle'!$B$4*12+5)-D182,E182)=0),1,0))</f>
        <v/>
      </c>
      <c r="K182">
        <f>IF(OR(D182="",E182&lt;=0),0,IF(AND(('Charge mensuelle'!$B$4*12+6)&gt;D182,MOD(('Charge mensuelle'!$B$4*12+6)-D182,E182)=0),1,0))</f>
        <v/>
      </c>
      <c r="L182">
        <f>IF(OR(D182="",E182&lt;=0),0,IF(AND(('Charge mensuelle'!$B$4*12+7)&gt;D182,MOD(('Charge mensuelle'!$B$4*12+7)-D182,E182)=0),1,0))</f>
        <v/>
      </c>
      <c r="M182">
        <f>IF(OR(D182="",E182&lt;=0),0,IF(AND(('Charge mensuelle'!$B$4*12+8)&gt;D182,MOD(('Charge mensuelle'!$B$4*12+8)-D182,E182)=0),1,0))</f>
        <v/>
      </c>
      <c r="N182">
        <f>IF(OR(D182="",E182&lt;=0),0,IF(AND(('Charge mensuelle'!$B$4*12+9)&gt;D182,MOD(('Charge mensuelle'!$B$4*12+9)-D182,E182)=0),1,0))</f>
        <v/>
      </c>
      <c r="O182">
        <f>IF(OR(D182="",E182&lt;=0),0,IF(AND(('Charge mensuelle'!$B$4*12+10)&gt;D182,MOD(('Charge mensuelle'!$B$4*12+10)-D182,E182)=0),1,0))</f>
        <v/>
      </c>
      <c r="P182">
        <f>IF(OR(D182="",E182&lt;=0),0,IF(AND(('Charge mensuelle'!$B$4*12+11)&gt;D182,MOD(('Charge mensuelle'!$B$4*12+11)-D182,E182)=0),1,0))</f>
        <v/>
      </c>
      <c r="Q182">
        <f>IF(OR(D182="",E182&lt;=0),0,IF(AND(('Charge mensuelle'!$B$4*12+12)&gt;D182,MOD(('Charge mensuelle'!$B$4*12+12)-D182,E182)=0),1,0))</f>
        <v/>
      </c>
      <c r="R182">
        <f>F182*C182</f>
        <v/>
      </c>
      <c r="S182">
        <f>G182*C182</f>
        <v/>
      </c>
      <c r="T182">
        <f>H182*C182</f>
        <v/>
      </c>
      <c r="U182">
        <f>I182*C182</f>
        <v/>
      </c>
      <c r="V182">
        <f>J182*C182</f>
        <v/>
      </c>
      <c r="W182">
        <f>K182*C182</f>
        <v/>
      </c>
      <c r="X182">
        <f>L182*C182</f>
        <v/>
      </c>
      <c r="Y182">
        <f>M182*C182</f>
        <v/>
      </c>
      <c r="Z182">
        <f>N182*C182</f>
        <v/>
      </c>
      <c r="AA182">
        <f>O182*C182</f>
        <v/>
      </c>
      <c r="AB182">
        <f>P182*C182</f>
        <v/>
      </c>
      <c r="AC182">
        <f>Q182*C182</f>
        <v/>
      </c>
      <c r="AD182">
        <f>SUM(R182:AC182)</f>
        <v/>
      </c>
      <c r="AE182">
        <f>SUM(F182:Q182)</f>
        <v/>
      </c>
    </row>
    <row r="183">
      <c r="A183">
        <f>IF('Échéancier'!B183="","",'Échéancier'!B183)</f>
        <v/>
      </c>
      <c r="B183">
        <f>IF('Échéancier'!V183="","",'Échéancier'!V183)</f>
        <v/>
      </c>
      <c r="C183">
        <f>IF('Échéancier'!N183="",0,'Échéancier'!N183)</f>
        <v/>
      </c>
      <c r="D183">
        <f>IF('Échéancier'!Q183="","",YEAR('Échéancier'!O183)*12+MONTH('Échéancier'!O183))</f>
        <v/>
      </c>
      <c r="E183">
        <f>IF('Échéancier'!Q183="","",'Échéancier'!L183)</f>
        <v/>
      </c>
      <c r="F183">
        <f>IF(OR(D183="",E183&lt;=0),0,IF(AND(('Charge mensuelle'!$B$4*12+1)&gt;D183,MOD(('Charge mensuelle'!$B$4*12+1)-D183,E183)=0),1,0))</f>
        <v/>
      </c>
      <c r="G183">
        <f>IF(OR(D183="",E183&lt;=0),0,IF(AND(('Charge mensuelle'!$B$4*12+2)&gt;D183,MOD(('Charge mensuelle'!$B$4*12+2)-D183,E183)=0),1,0))</f>
        <v/>
      </c>
      <c r="H183">
        <f>IF(OR(D183="",E183&lt;=0),0,IF(AND(('Charge mensuelle'!$B$4*12+3)&gt;D183,MOD(('Charge mensuelle'!$B$4*12+3)-D183,E183)=0),1,0))</f>
        <v/>
      </c>
      <c r="I183">
        <f>IF(OR(D183="",E183&lt;=0),0,IF(AND(('Charge mensuelle'!$B$4*12+4)&gt;D183,MOD(('Charge mensuelle'!$B$4*12+4)-D183,E183)=0),1,0))</f>
        <v/>
      </c>
      <c r="J183">
        <f>IF(OR(D183="",E183&lt;=0),0,IF(AND(('Charge mensuelle'!$B$4*12+5)&gt;D183,MOD(('Charge mensuelle'!$B$4*12+5)-D183,E183)=0),1,0))</f>
        <v/>
      </c>
      <c r="K183">
        <f>IF(OR(D183="",E183&lt;=0),0,IF(AND(('Charge mensuelle'!$B$4*12+6)&gt;D183,MOD(('Charge mensuelle'!$B$4*12+6)-D183,E183)=0),1,0))</f>
        <v/>
      </c>
      <c r="L183">
        <f>IF(OR(D183="",E183&lt;=0),0,IF(AND(('Charge mensuelle'!$B$4*12+7)&gt;D183,MOD(('Charge mensuelle'!$B$4*12+7)-D183,E183)=0),1,0))</f>
        <v/>
      </c>
      <c r="M183">
        <f>IF(OR(D183="",E183&lt;=0),0,IF(AND(('Charge mensuelle'!$B$4*12+8)&gt;D183,MOD(('Charge mensuelle'!$B$4*12+8)-D183,E183)=0),1,0))</f>
        <v/>
      </c>
      <c r="N183">
        <f>IF(OR(D183="",E183&lt;=0),0,IF(AND(('Charge mensuelle'!$B$4*12+9)&gt;D183,MOD(('Charge mensuelle'!$B$4*12+9)-D183,E183)=0),1,0))</f>
        <v/>
      </c>
      <c r="O183">
        <f>IF(OR(D183="",E183&lt;=0),0,IF(AND(('Charge mensuelle'!$B$4*12+10)&gt;D183,MOD(('Charge mensuelle'!$B$4*12+10)-D183,E183)=0),1,0))</f>
        <v/>
      </c>
      <c r="P183">
        <f>IF(OR(D183="",E183&lt;=0),0,IF(AND(('Charge mensuelle'!$B$4*12+11)&gt;D183,MOD(('Charge mensuelle'!$B$4*12+11)-D183,E183)=0),1,0))</f>
        <v/>
      </c>
      <c r="Q183">
        <f>IF(OR(D183="",E183&lt;=0),0,IF(AND(('Charge mensuelle'!$B$4*12+12)&gt;D183,MOD(('Charge mensuelle'!$B$4*12+12)-D183,E183)=0),1,0))</f>
        <v/>
      </c>
      <c r="R183">
        <f>F183*C183</f>
        <v/>
      </c>
      <c r="S183">
        <f>G183*C183</f>
        <v/>
      </c>
      <c r="T183">
        <f>H183*C183</f>
        <v/>
      </c>
      <c r="U183">
        <f>I183*C183</f>
        <v/>
      </c>
      <c r="V183">
        <f>J183*C183</f>
        <v/>
      </c>
      <c r="W183">
        <f>K183*C183</f>
        <v/>
      </c>
      <c r="X183">
        <f>L183*C183</f>
        <v/>
      </c>
      <c r="Y183">
        <f>M183*C183</f>
        <v/>
      </c>
      <c r="Z183">
        <f>N183*C183</f>
        <v/>
      </c>
      <c r="AA183">
        <f>O183*C183</f>
        <v/>
      </c>
      <c r="AB183">
        <f>P183*C183</f>
        <v/>
      </c>
      <c r="AC183">
        <f>Q183*C183</f>
        <v/>
      </c>
      <c r="AD183">
        <f>SUM(R183:AC183)</f>
        <v/>
      </c>
      <c r="AE183">
        <f>SUM(F183:Q183)</f>
        <v/>
      </c>
    </row>
    <row r="184">
      <c r="A184">
        <f>IF('Échéancier'!B184="","",'Échéancier'!B184)</f>
        <v/>
      </c>
      <c r="B184">
        <f>IF('Échéancier'!V184="","",'Échéancier'!V184)</f>
        <v/>
      </c>
      <c r="C184">
        <f>IF('Échéancier'!N184="",0,'Échéancier'!N184)</f>
        <v/>
      </c>
      <c r="D184">
        <f>IF('Échéancier'!Q184="","",YEAR('Échéancier'!O184)*12+MONTH('Échéancier'!O184))</f>
        <v/>
      </c>
      <c r="E184">
        <f>IF('Échéancier'!Q184="","",'Échéancier'!L184)</f>
        <v/>
      </c>
      <c r="F184">
        <f>IF(OR(D184="",E184&lt;=0),0,IF(AND(('Charge mensuelle'!$B$4*12+1)&gt;D184,MOD(('Charge mensuelle'!$B$4*12+1)-D184,E184)=0),1,0))</f>
        <v/>
      </c>
      <c r="G184">
        <f>IF(OR(D184="",E184&lt;=0),0,IF(AND(('Charge mensuelle'!$B$4*12+2)&gt;D184,MOD(('Charge mensuelle'!$B$4*12+2)-D184,E184)=0),1,0))</f>
        <v/>
      </c>
      <c r="H184">
        <f>IF(OR(D184="",E184&lt;=0),0,IF(AND(('Charge mensuelle'!$B$4*12+3)&gt;D184,MOD(('Charge mensuelle'!$B$4*12+3)-D184,E184)=0),1,0))</f>
        <v/>
      </c>
      <c r="I184">
        <f>IF(OR(D184="",E184&lt;=0),0,IF(AND(('Charge mensuelle'!$B$4*12+4)&gt;D184,MOD(('Charge mensuelle'!$B$4*12+4)-D184,E184)=0),1,0))</f>
        <v/>
      </c>
      <c r="J184">
        <f>IF(OR(D184="",E184&lt;=0),0,IF(AND(('Charge mensuelle'!$B$4*12+5)&gt;D184,MOD(('Charge mensuelle'!$B$4*12+5)-D184,E184)=0),1,0))</f>
        <v/>
      </c>
      <c r="K184">
        <f>IF(OR(D184="",E184&lt;=0),0,IF(AND(('Charge mensuelle'!$B$4*12+6)&gt;D184,MOD(('Charge mensuelle'!$B$4*12+6)-D184,E184)=0),1,0))</f>
        <v/>
      </c>
      <c r="L184">
        <f>IF(OR(D184="",E184&lt;=0),0,IF(AND(('Charge mensuelle'!$B$4*12+7)&gt;D184,MOD(('Charge mensuelle'!$B$4*12+7)-D184,E184)=0),1,0))</f>
        <v/>
      </c>
      <c r="M184">
        <f>IF(OR(D184="",E184&lt;=0),0,IF(AND(('Charge mensuelle'!$B$4*12+8)&gt;D184,MOD(('Charge mensuelle'!$B$4*12+8)-D184,E184)=0),1,0))</f>
        <v/>
      </c>
      <c r="N184">
        <f>IF(OR(D184="",E184&lt;=0),0,IF(AND(('Charge mensuelle'!$B$4*12+9)&gt;D184,MOD(('Charge mensuelle'!$B$4*12+9)-D184,E184)=0),1,0))</f>
        <v/>
      </c>
      <c r="O184">
        <f>IF(OR(D184="",E184&lt;=0),0,IF(AND(('Charge mensuelle'!$B$4*12+10)&gt;D184,MOD(('Charge mensuelle'!$B$4*12+10)-D184,E184)=0),1,0))</f>
        <v/>
      </c>
      <c r="P184">
        <f>IF(OR(D184="",E184&lt;=0),0,IF(AND(('Charge mensuelle'!$B$4*12+11)&gt;D184,MOD(('Charge mensuelle'!$B$4*12+11)-D184,E184)=0),1,0))</f>
        <v/>
      </c>
      <c r="Q184">
        <f>IF(OR(D184="",E184&lt;=0),0,IF(AND(('Charge mensuelle'!$B$4*12+12)&gt;D184,MOD(('Charge mensuelle'!$B$4*12+12)-D184,E184)=0),1,0))</f>
        <v/>
      </c>
      <c r="R184">
        <f>F184*C184</f>
        <v/>
      </c>
      <c r="S184">
        <f>G184*C184</f>
        <v/>
      </c>
      <c r="T184">
        <f>H184*C184</f>
        <v/>
      </c>
      <c r="U184">
        <f>I184*C184</f>
        <v/>
      </c>
      <c r="V184">
        <f>J184*C184</f>
        <v/>
      </c>
      <c r="W184">
        <f>K184*C184</f>
        <v/>
      </c>
      <c r="X184">
        <f>L184*C184</f>
        <v/>
      </c>
      <c r="Y184">
        <f>M184*C184</f>
        <v/>
      </c>
      <c r="Z184">
        <f>N184*C184</f>
        <v/>
      </c>
      <c r="AA184">
        <f>O184*C184</f>
        <v/>
      </c>
      <c r="AB184">
        <f>P184*C184</f>
        <v/>
      </c>
      <c r="AC184">
        <f>Q184*C184</f>
        <v/>
      </c>
      <c r="AD184">
        <f>SUM(R184:AC184)</f>
        <v/>
      </c>
      <c r="AE184">
        <f>SUM(F184:Q184)</f>
        <v/>
      </c>
    </row>
    <row r="185">
      <c r="A185">
        <f>IF('Échéancier'!B185="","",'Échéancier'!B185)</f>
        <v/>
      </c>
      <c r="B185">
        <f>IF('Échéancier'!V185="","",'Échéancier'!V185)</f>
        <v/>
      </c>
      <c r="C185">
        <f>IF('Échéancier'!N185="",0,'Échéancier'!N185)</f>
        <v/>
      </c>
      <c r="D185">
        <f>IF('Échéancier'!Q185="","",YEAR('Échéancier'!O185)*12+MONTH('Échéancier'!O185))</f>
        <v/>
      </c>
      <c r="E185">
        <f>IF('Échéancier'!Q185="","",'Échéancier'!L185)</f>
        <v/>
      </c>
      <c r="F185">
        <f>IF(OR(D185="",E185&lt;=0),0,IF(AND(('Charge mensuelle'!$B$4*12+1)&gt;D185,MOD(('Charge mensuelle'!$B$4*12+1)-D185,E185)=0),1,0))</f>
        <v/>
      </c>
      <c r="G185">
        <f>IF(OR(D185="",E185&lt;=0),0,IF(AND(('Charge mensuelle'!$B$4*12+2)&gt;D185,MOD(('Charge mensuelle'!$B$4*12+2)-D185,E185)=0),1,0))</f>
        <v/>
      </c>
      <c r="H185">
        <f>IF(OR(D185="",E185&lt;=0),0,IF(AND(('Charge mensuelle'!$B$4*12+3)&gt;D185,MOD(('Charge mensuelle'!$B$4*12+3)-D185,E185)=0),1,0))</f>
        <v/>
      </c>
      <c r="I185">
        <f>IF(OR(D185="",E185&lt;=0),0,IF(AND(('Charge mensuelle'!$B$4*12+4)&gt;D185,MOD(('Charge mensuelle'!$B$4*12+4)-D185,E185)=0),1,0))</f>
        <v/>
      </c>
      <c r="J185">
        <f>IF(OR(D185="",E185&lt;=0),0,IF(AND(('Charge mensuelle'!$B$4*12+5)&gt;D185,MOD(('Charge mensuelle'!$B$4*12+5)-D185,E185)=0),1,0))</f>
        <v/>
      </c>
      <c r="K185">
        <f>IF(OR(D185="",E185&lt;=0),0,IF(AND(('Charge mensuelle'!$B$4*12+6)&gt;D185,MOD(('Charge mensuelle'!$B$4*12+6)-D185,E185)=0),1,0))</f>
        <v/>
      </c>
      <c r="L185">
        <f>IF(OR(D185="",E185&lt;=0),0,IF(AND(('Charge mensuelle'!$B$4*12+7)&gt;D185,MOD(('Charge mensuelle'!$B$4*12+7)-D185,E185)=0),1,0))</f>
        <v/>
      </c>
      <c r="M185">
        <f>IF(OR(D185="",E185&lt;=0),0,IF(AND(('Charge mensuelle'!$B$4*12+8)&gt;D185,MOD(('Charge mensuelle'!$B$4*12+8)-D185,E185)=0),1,0))</f>
        <v/>
      </c>
      <c r="N185">
        <f>IF(OR(D185="",E185&lt;=0),0,IF(AND(('Charge mensuelle'!$B$4*12+9)&gt;D185,MOD(('Charge mensuelle'!$B$4*12+9)-D185,E185)=0),1,0))</f>
        <v/>
      </c>
      <c r="O185">
        <f>IF(OR(D185="",E185&lt;=0),0,IF(AND(('Charge mensuelle'!$B$4*12+10)&gt;D185,MOD(('Charge mensuelle'!$B$4*12+10)-D185,E185)=0),1,0))</f>
        <v/>
      </c>
      <c r="P185">
        <f>IF(OR(D185="",E185&lt;=0),0,IF(AND(('Charge mensuelle'!$B$4*12+11)&gt;D185,MOD(('Charge mensuelle'!$B$4*12+11)-D185,E185)=0),1,0))</f>
        <v/>
      </c>
      <c r="Q185">
        <f>IF(OR(D185="",E185&lt;=0),0,IF(AND(('Charge mensuelle'!$B$4*12+12)&gt;D185,MOD(('Charge mensuelle'!$B$4*12+12)-D185,E185)=0),1,0))</f>
        <v/>
      </c>
      <c r="R185">
        <f>F185*C185</f>
        <v/>
      </c>
      <c r="S185">
        <f>G185*C185</f>
        <v/>
      </c>
      <c r="T185">
        <f>H185*C185</f>
        <v/>
      </c>
      <c r="U185">
        <f>I185*C185</f>
        <v/>
      </c>
      <c r="V185">
        <f>J185*C185</f>
        <v/>
      </c>
      <c r="W185">
        <f>K185*C185</f>
        <v/>
      </c>
      <c r="X185">
        <f>L185*C185</f>
        <v/>
      </c>
      <c r="Y185">
        <f>M185*C185</f>
        <v/>
      </c>
      <c r="Z185">
        <f>N185*C185</f>
        <v/>
      </c>
      <c r="AA185">
        <f>O185*C185</f>
        <v/>
      </c>
      <c r="AB185">
        <f>P185*C185</f>
        <v/>
      </c>
      <c r="AC185">
        <f>Q185*C185</f>
        <v/>
      </c>
      <c r="AD185">
        <f>SUM(R185:AC185)</f>
        <v/>
      </c>
      <c r="AE185">
        <f>SUM(F185:Q185)</f>
        <v/>
      </c>
    </row>
    <row r="186">
      <c r="A186">
        <f>IF('Échéancier'!B186="","",'Échéancier'!B186)</f>
        <v/>
      </c>
      <c r="B186">
        <f>IF('Échéancier'!V186="","",'Échéancier'!V186)</f>
        <v/>
      </c>
      <c r="C186">
        <f>IF('Échéancier'!N186="",0,'Échéancier'!N186)</f>
        <v/>
      </c>
      <c r="D186">
        <f>IF('Échéancier'!Q186="","",YEAR('Échéancier'!O186)*12+MONTH('Échéancier'!O186))</f>
        <v/>
      </c>
      <c r="E186">
        <f>IF('Échéancier'!Q186="","",'Échéancier'!L186)</f>
        <v/>
      </c>
      <c r="F186">
        <f>IF(OR(D186="",E186&lt;=0),0,IF(AND(('Charge mensuelle'!$B$4*12+1)&gt;D186,MOD(('Charge mensuelle'!$B$4*12+1)-D186,E186)=0),1,0))</f>
        <v/>
      </c>
      <c r="G186">
        <f>IF(OR(D186="",E186&lt;=0),0,IF(AND(('Charge mensuelle'!$B$4*12+2)&gt;D186,MOD(('Charge mensuelle'!$B$4*12+2)-D186,E186)=0),1,0))</f>
        <v/>
      </c>
      <c r="H186">
        <f>IF(OR(D186="",E186&lt;=0),0,IF(AND(('Charge mensuelle'!$B$4*12+3)&gt;D186,MOD(('Charge mensuelle'!$B$4*12+3)-D186,E186)=0),1,0))</f>
        <v/>
      </c>
      <c r="I186">
        <f>IF(OR(D186="",E186&lt;=0),0,IF(AND(('Charge mensuelle'!$B$4*12+4)&gt;D186,MOD(('Charge mensuelle'!$B$4*12+4)-D186,E186)=0),1,0))</f>
        <v/>
      </c>
      <c r="J186">
        <f>IF(OR(D186="",E186&lt;=0),0,IF(AND(('Charge mensuelle'!$B$4*12+5)&gt;D186,MOD(('Charge mensuelle'!$B$4*12+5)-D186,E186)=0),1,0))</f>
        <v/>
      </c>
      <c r="K186">
        <f>IF(OR(D186="",E186&lt;=0),0,IF(AND(('Charge mensuelle'!$B$4*12+6)&gt;D186,MOD(('Charge mensuelle'!$B$4*12+6)-D186,E186)=0),1,0))</f>
        <v/>
      </c>
      <c r="L186">
        <f>IF(OR(D186="",E186&lt;=0),0,IF(AND(('Charge mensuelle'!$B$4*12+7)&gt;D186,MOD(('Charge mensuelle'!$B$4*12+7)-D186,E186)=0),1,0))</f>
        <v/>
      </c>
      <c r="M186">
        <f>IF(OR(D186="",E186&lt;=0),0,IF(AND(('Charge mensuelle'!$B$4*12+8)&gt;D186,MOD(('Charge mensuelle'!$B$4*12+8)-D186,E186)=0),1,0))</f>
        <v/>
      </c>
      <c r="N186">
        <f>IF(OR(D186="",E186&lt;=0),0,IF(AND(('Charge mensuelle'!$B$4*12+9)&gt;D186,MOD(('Charge mensuelle'!$B$4*12+9)-D186,E186)=0),1,0))</f>
        <v/>
      </c>
      <c r="O186">
        <f>IF(OR(D186="",E186&lt;=0),0,IF(AND(('Charge mensuelle'!$B$4*12+10)&gt;D186,MOD(('Charge mensuelle'!$B$4*12+10)-D186,E186)=0),1,0))</f>
        <v/>
      </c>
      <c r="P186">
        <f>IF(OR(D186="",E186&lt;=0),0,IF(AND(('Charge mensuelle'!$B$4*12+11)&gt;D186,MOD(('Charge mensuelle'!$B$4*12+11)-D186,E186)=0),1,0))</f>
        <v/>
      </c>
      <c r="Q186">
        <f>IF(OR(D186="",E186&lt;=0),0,IF(AND(('Charge mensuelle'!$B$4*12+12)&gt;D186,MOD(('Charge mensuelle'!$B$4*12+12)-D186,E186)=0),1,0))</f>
        <v/>
      </c>
      <c r="R186">
        <f>F186*C186</f>
        <v/>
      </c>
      <c r="S186">
        <f>G186*C186</f>
        <v/>
      </c>
      <c r="T186">
        <f>H186*C186</f>
        <v/>
      </c>
      <c r="U186">
        <f>I186*C186</f>
        <v/>
      </c>
      <c r="V186">
        <f>J186*C186</f>
        <v/>
      </c>
      <c r="W186">
        <f>K186*C186</f>
        <v/>
      </c>
      <c r="X186">
        <f>L186*C186</f>
        <v/>
      </c>
      <c r="Y186">
        <f>M186*C186</f>
        <v/>
      </c>
      <c r="Z186">
        <f>N186*C186</f>
        <v/>
      </c>
      <c r="AA186">
        <f>O186*C186</f>
        <v/>
      </c>
      <c r="AB186">
        <f>P186*C186</f>
        <v/>
      </c>
      <c r="AC186">
        <f>Q186*C186</f>
        <v/>
      </c>
      <c r="AD186">
        <f>SUM(R186:AC186)</f>
        <v/>
      </c>
      <c r="AE186">
        <f>SUM(F186:Q186)</f>
        <v/>
      </c>
    </row>
    <row r="187">
      <c r="A187">
        <f>IF('Échéancier'!B187="","",'Échéancier'!B187)</f>
        <v/>
      </c>
      <c r="B187">
        <f>IF('Échéancier'!V187="","",'Échéancier'!V187)</f>
        <v/>
      </c>
      <c r="C187">
        <f>IF('Échéancier'!N187="",0,'Échéancier'!N187)</f>
        <v/>
      </c>
      <c r="D187">
        <f>IF('Échéancier'!Q187="","",YEAR('Échéancier'!O187)*12+MONTH('Échéancier'!O187))</f>
        <v/>
      </c>
      <c r="E187">
        <f>IF('Échéancier'!Q187="","",'Échéancier'!L187)</f>
        <v/>
      </c>
      <c r="F187">
        <f>IF(OR(D187="",E187&lt;=0),0,IF(AND(('Charge mensuelle'!$B$4*12+1)&gt;D187,MOD(('Charge mensuelle'!$B$4*12+1)-D187,E187)=0),1,0))</f>
        <v/>
      </c>
      <c r="G187">
        <f>IF(OR(D187="",E187&lt;=0),0,IF(AND(('Charge mensuelle'!$B$4*12+2)&gt;D187,MOD(('Charge mensuelle'!$B$4*12+2)-D187,E187)=0),1,0))</f>
        <v/>
      </c>
      <c r="H187">
        <f>IF(OR(D187="",E187&lt;=0),0,IF(AND(('Charge mensuelle'!$B$4*12+3)&gt;D187,MOD(('Charge mensuelle'!$B$4*12+3)-D187,E187)=0),1,0))</f>
        <v/>
      </c>
      <c r="I187">
        <f>IF(OR(D187="",E187&lt;=0),0,IF(AND(('Charge mensuelle'!$B$4*12+4)&gt;D187,MOD(('Charge mensuelle'!$B$4*12+4)-D187,E187)=0),1,0))</f>
        <v/>
      </c>
      <c r="J187">
        <f>IF(OR(D187="",E187&lt;=0),0,IF(AND(('Charge mensuelle'!$B$4*12+5)&gt;D187,MOD(('Charge mensuelle'!$B$4*12+5)-D187,E187)=0),1,0))</f>
        <v/>
      </c>
      <c r="K187">
        <f>IF(OR(D187="",E187&lt;=0),0,IF(AND(('Charge mensuelle'!$B$4*12+6)&gt;D187,MOD(('Charge mensuelle'!$B$4*12+6)-D187,E187)=0),1,0))</f>
        <v/>
      </c>
      <c r="L187">
        <f>IF(OR(D187="",E187&lt;=0),0,IF(AND(('Charge mensuelle'!$B$4*12+7)&gt;D187,MOD(('Charge mensuelle'!$B$4*12+7)-D187,E187)=0),1,0))</f>
        <v/>
      </c>
      <c r="M187">
        <f>IF(OR(D187="",E187&lt;=0),0,IF(AND(('Charge mensuelle'!$B$4*12+8)&gt;D187,MOD(('Charge mensuelle'!$B$4*12+8)-D187,E187)=0),1,0))</f>
        <v/>
      </c>
      <c r="N187">
        <f>IF(OR(D187="",E187&lt;=0),0,IF(AND(('Charge mensuelle'!$B$4*12+9)&gt;D187,MOD(('Charge mensuelle'!$B$4*12+9)-D187,E187)=0),1,0))</f>
        <v/>
      </c>
      <c r="O187">
        <f>IF(OR(D187="",E187&lt;=0),0,IF(AND(('Charge mensuelle'!$B$4*12+10)&gt;D187,MOD(('Charge mensuelle'!$B$4*12+10)-D187,E187)=0),1,0))</f>
        <v/>
      </c>
      <c r="P187">
        <f>IF(OR(D187="",E187&lt;=0),0,IF(AND(('Charge mensuelle'!$B$4*12+11)&gt;D187,MOD(('Charge mensuelle'!$B$4*12+11)-D187,E187)=0),1,0))</f>
        <v/>
      </c>
      <c r="Q187">
        <f>IF(OR(D187="",E187&lt;=0),0,IF(AND(('Charge mensuelle'!$B$4*12+12)&gt;D187,MOD(('Charge mensuelle'!$B$4*12+12)-D187,E187)=0),1,0))</f>
        <v/>
      </c>
      <c r="R187">
        <f>F187*C187</f>
        <v/>
      </c>
      <c r="S187">
        <f>G187*C187</f>
        <v/>
      </c>
      <c r="T187">
        <f>H187*C187</f>
        <v/>
      </c>
      <c r="U187">
        <f>I187*C187</f>
        <v/>
      </c>
      <c r="V187">
        <f>J187*C187</f>
        <v/>
      </c>
      <c r="W187">
        <f>K187*C187</f>
        <v/>
      </c>
      <c r="X187">
        <f>L187*C187</f>
        <v/>
      </c>
      <c r="Y187">
        <f>M187*C187</f>
        <v/>
      </c>
      <c r="Z187">
        <f>N187*C187</f>
        <v/>
      </c>
      <c r="AA187">
        <f>O187*C187</f>
        <v/>
      </c>
      <c r="AB187">
        <f>P187*C187</f>
        <v/>
      </c>
      <c r="AC187">
        <f>Q187*C187</f>
        <v/>
      </c>
      <c r="AD187">
        <f>SUM(R187:AC187)</f>
        <v/>
      </c>
      <c r="AE187">
        <f>SUM(F187:Q187)</f>
        <v/>
      </c>
    </row>
    <row r="188">
      <c r="A188">
        <f>IF('Échéancier'!B188="","",'Échéancier'!B188)</f>
        <v/>
      </c>
      <c r="B188">
        <f>IF('Échéancier'!V188="","",'Échéancier'!V188)</f>
        <v/>
      </c>
      <c r="C188">
        <f>IF('Échéancier'!N188="",0,'Échéancier'!N188)</f>
        <v/>
      </c>
      <c r="D188">
        <f>IF('Échéancier'!Q188="","",YEAR('Échéancier'!O188)*12+MONTH('Échéancier'!O188))</f>
        <v/>
      </c>
      <c r="E188">
        <f>IF('Échéancier'!Q188="","",'Échéancier'!L188)</f>
        <v/>
      </c>
      <c r="F188">
        <f>IF(OR(D188="",E188&lt;=0),0,IF(AND(('Charge mensuelle'!$B$4*12+1)&gt;D188,MOD(('Charge mensuelle'!$B$4*12+1)-D188,E188)=0),1,0))</f>
        <v/>
      </c>
      <c r="G188">
        <f>IF(OR(D188="",E188&lt;=0),0,IF(AND(('Charge mensuelle'!$B$4*12+2)&gt;D188,MOD(('Charge mensuelle'!$B$4*12+2)-D188,E188)=0),1,0))</f>
        <v/>
      </c>
      <c r="H188">
        <f>IF(OR(D188="",E188&lt;=0),0,IF(AND(('Charge mensuelle'!$B$4*12+3)&gt;D188,MOD(('Charge mensuelle'!$B$4*12+3)-D188,E188)=0),1,0))</f>
        <v/>
      </c>
      <c r="I188">
        <f>IF(OR(D188="",E188&lt;=0),0,IF(AND(('Charge mensuelle'!$B$4*12+4)&gt;D188,MOD(('Charge mensuelle'!$B$4*12+4)-D188,E188)=0),1,0))</f>
        <v/>
      </c>
      <c r="J188">
        <f>IF(OR(D188="",E188&lt;=0),0,IF(AND(('Charge mensuelle'!$B$4*12+5)&gt;D188,MOD(('Charge mensuelle'!$B$4*12+5)-D188,E188)=0),1,0))</f>
        <v/>
      </c>
      <c r="K188">
        <f>IF(OR(D188="",E188&lt;=0),0,IF(AND(('Charge mensuelle'!$B$4*12+6)&gt;D188,MOD(('Charge mensuelle'!$B$4*12+6)-D188,E188)=0),1,0))</f>
        <v/>
      </c>
      <c r="L188">
        <f>IF(OR(D188="",E188&lt;=0),0,IF(AND(('Charge mensuelle'!$B$4*12+7)&gt;D188,MOD(('Charge mensuelle'!$B$4*12+7)-D188,E188)=0),1,0))</f>
        <v/>
      </c>
      <c r="M188">
        <f>IF(OR(D188="",E188&lt;=0),0,IF(AND(('Charge mensuelle'!$B$4*12+8)&gt;D188,MOD(('Charge mensuelle'!$B$4*12+8)-D188,E188)=0),1,0))</f>
        <v/>
      </c>
      <c r="N188">
        <f>IF(OR(D188="",E188&lt;=0),0,IF(AND(('Charge mensuelle'!$B$4*12+9)&gt;D188,MOD(('Charge mensuelle'!$B$4*12+9)-D188,E188)=0),1,0))</f>
        <v/>
      </c>
      <c r="O188">
        <f>IF(OR(D188="",E188&lt;=0),0,IF(AND(('Charge mensuelle'!$B$4*12+10)&gt;D188,MOD(('Charge mensuelle'!$B$4*12+10)-D188,E188)=0),1,0))</f>
        <v/>
      </c>
      <c r="P188">
        <f>IF(OR(D188="",E188&lt;=0),0,IF(AND(('Charge mensuelle'!$B$4*12+11)&gt;D188,MOD(('Charge mensuelle'!$B$4*12+11)-D188,E188)=0),1,0))</f>
        <v/>
      </c>
      <c r="Q188">
        <f>IF(OR(D188="",E188&lt;=0),0,IF(AND(('Charge mensuelle'!$B$4*12+12)&gt;D188,MOD(('Charge mensuelle'!$B$4*12+12)-D188,E188)=0),1,0))</f>
        <v/>
      </c>
      <c r="R188">
        <f>F188*C188</f>
        <v/>
      </c>
      <c r="S188">
        <f>G188*C188</f>
        <v/>
      </c>
      <c r="T188">
        <f>H188*C188</f>
        <v/>
      </c>
      <c r="U188">
        <f>I188*C188</f>
        <v/>
      </c>
      <c r="V188">
        <f>J188*C188</f>
        <v/>
      </c>
      <c r="W188">
        <f>K188*C188</f>
        <v/>
      </c>
      <c r="X188">
        <f>L188*C188</f>
        <v/>
      </c>
      <c r="Y188">
        <f>M188*C188</f>
        <v/>
      </c>
      <c r="Z188">
        <f>N188*C188</f>
        <v/>
      </c>
      <c r="AA188">
        <f>O188*C188</f>
        <v/>
      </c>
      <c r="AB188">
        <f>P188*C188</f>
        <v/>
      </c>
      <c r="AC188">
        <f>Q188*C188</f>
        <v/>
      </c>
      <c r="AD188">
        <f>SUM(R188:AC188)</f>
        <v/>
      </c>
      <c r="AE188">
        <f>SUM(F188:Q188)</f>
        <v/>
      </c>
    </row>
    <row r="189">
      <c r="A189">
        <f>IF('Échéancier'!B189="","",'Échéancier'!B189)</f>
        <v/>
      </c>
      <c r="B189">
        <f>IF('Échéancier'!V189="","",'Échéancier'!V189)</f>
        <v/>
      </c>
      <c r="C189">
        <f>IF('Échéancier'!N189="",0,'Échéancier'!N189)</f>
        <v/>
      </c>
      <c r="D189">
        <f>IF('Échéancier'!Q189="","",YEAR('Échéancier'!O189)*12+MONTH('Échéancier'!O189))</f>
        <v/>
      </c>
      <c r="E189">
        <f>IF('Échéancier'!Q189="","",'Échéancier'!L189)</f>
        <v/>
      </c>
      <c r="F189">
        <f>IF(OR(D189="",E189&lt;=0),0,IF(AND(('Charge mensuelle'!$B$4*12+1)&gt;D189,MOD(('Charge mensuelle'!$B$4*12+1)-D189,E189)=0),1,0))</f>
        <v/>
      </c>
      <c r="G189">
        <f>IF(OR(D189="",E189&lt;=0),0,IF(AND(('Charge mensuelle'!$B$4*12+2)&gt;D189,MOD(('Charge mensuelle'!$B$4*12+2)-D189,E189)=0),1,0))</f>
        <v/>
      </c>
      <c r="H189">
        <f>IF(OR(D189="",E189&lt;=0),0,IF(AND(('Charge mensuelle'!$B$4*12+3)&gt;D189,MOD(('Charge mensuelle'!$B$4*12+3)-D189,E189)=0),1,0))</f>
        <v/>
      </c>
      <c r="I189">
        <f>IF(OR(D189="",E189&lt;=0),0,IF(AND(('Charge mensuelle'!$B$4*12+4)&gt;D189,MOD(('Charge mensuelle'!$B$4*12+4)-D189,E189)=0),1,0))</f>
        <v/>
      </c>
      <c r="J189">
        <f>IF(OR(D189="",E189&lt;=0),0,IF(AND(('Charge mensuelle'!$B$4*12+5)&gt;D189,MOD(('Charge mensuelle'!$B$4*12+5)-D189,E189)=0),1,0))</f>
        <v/>
      </c>
      <c r="K189">
        <f>IF(OR(D189="",E189&lt;=0),0,IF(AND(('Charge mensuelle'!$B$4*12+6)&gt;D189,MOD(('Charge mensuelle'!$B$4*12+6)-D189,E189)=0),1,0))</f>
        <v/>
      </c>
      <c r="L189">
        <f>IF(OR(D189="",E189&lt;=0),0,IF(AND(('Charge mensuelle'!$B$4*12+7)&gt;D189,MOD(('Charge mensuelle'!$B$4*12+7)-D189,E189)=0),1,0))</f>
        <v/>
      </c>
      <c r="M189">
        <f>IF(OR(D189="",E189&lt;=0),0,IF(AND(('Charge mensuelle'!$B$4*12+8)&gt;D189,MOD(('Charge mensuelle'!$B$4*12+8)-D189,E189)=0),1,0))</f>
        <v/>
      </c>
      <c r="N189">
        <f>IF(OR(D189="",E189&lt;=0),0,IF(AND(('Charge mensuelle'!$B$4*12+9)&gt;D189,MOD(('Charge mensuelle'!$B$4*12+9)-D189,E189)=0),1,0))</f>
        <v/>
      </c>
      <c r="O189">
        <f>IF(OR(D189="",E189&lt;=0),0,IF(AND(('Charge mensuelle'!$B$4*12+10)&gt;D189,MOD(('Charge mensuelle'!$B$4*12+10)-D189,E189)=0),1,0))</f>
        <v/>
      </c>
      <c r="P189">
        <f>IF(OR(D189="",E189&lt;=0),0,IF(AND(('Charge mensuelle'!$B$4*12+11)&gt;D189,MOD(('Charge mensuelle'!$B$4*12+11)-D189,E189)=0),1,0))</f>
        <v/>
      </c>
      <c r="Q189">
        <f>IF(OR(D189="",E189&lt;=0),0,IF(AND(('Charge mensuelle'!$B$4*12+12)&gt;D189,MOD(('Charge mensuelle'!$B$4*12+12)-D189,E189)=0),1,0))</f>
        <v/>
      </c>
      <c r="R189">
        <f>F189*C189</f>
        <v/>
      </c>
      <c r="S189">
        <f>G189*C189</f>
        <v/>
      </c>
      <c r="T189">
        <f>H189*C189</f>
        <v/>
      </c>
      <c r="U189">
        <f>I189*C189</f>
        <v/>
      </c>
      <c r="V189">
        <f>J189*C189</f>
        <v/>
      </c>
      <c r="W189">
        <f>K189*C189</f>
        <v/>
      </c>
      <c r="X189">
        <f>L189*C189</f>
        <v/>
      </c>
      <c r="Y189">
        <f>M189*C189</f>
        <v/>
      </c>
      <c r="Z189">
        <f>N189*C189</f>
        <v/>
      </c>
      <c r="AA189">
        <f>O189*C189</f>
        <v/>
      </c>
      <c r="AB189">
        <f>P189*C189</f>
        <v/>
      </c>
      <c r="AC189">
        <f>Q189*C189</f>
        <v/>
      </c>
      <c r="AD189">
        <f>SUM(R189:AC189)</f>
        <v/>
      </c>
      <c r="AE189">
        <f>SUM(F189:Q189)</f>
        <v/>
      </c>
    </row>
    <row r="190">
      <c r="A190">
        <f>IF('Échéancier'!B190="","",'Échéancier'!B190)</f>
        <v/>
      </c>
      <c r="B190">
        <f>IF('Échéancier'!V190="","",'Échéancier'!V190)</f>
        <v/>
      </c>
      <c r="C190">
        <f>IF('Échéancier'!N190="",0,'Échéancier'!N190)</f>
        <v/>
      </c>
      <c r="D190">
        <f>IF('Échéancier'!Q190="","",YEAR('Échéancier'!O190)*12+MONTH('Échéancier'!O190))</f>
        <v/>
      </c>
      <c r="E190">
        <f>IF('Échéancier'!Q190="","",'Échéancier'!L190)</f>
        <v/>
      </c>
      <c r="F190">
        <f>IF(OR(D190="",E190&lt;=0),0,IF(AND(('Charge mensuelle'!$B$4*12+1)&gt;D190,MOD(('Charge mensuelle'!$B$4*12+1)-D190,E190)=0),1,0))</f>
        <v/>
      </c>
      <c r="G190">
        <f>IF(OR(D190="",E190&lt;=0),0,IF(AND(('Charge mensuelle'!$B$4*12+2)&gt;D190,MOD(('Charge mensuelle'!$B$4*12+2)-D190,E190)=0),1,0))</f>
        <v/>
      </c>
      <c r="H190">
        <f>IF(OR(D190="",E190&lt;=0),0,IF(AND(('Charge mensuelle'!$B$4*12+3)&gt;D190,MOD(('Charge mensuelle'!$B$4*12+3)-D190,E190)=0),1,0))</f>
        <v/>
      </c>
      <c r="I190">
        <f>IF(OR(D190="",E190&lt;=0),0,IF(AND(('Charge mensuelle'!$B$4*12+4)&gt;D190,MOD(('Charge mensuelle'!$B$4*12+4)-D190,E190)=0),1,0))</f>
        <v/>
      </c>
      <c r="J190">
        <f>IF(OR(D190="",E190&lt;=0),0,IF(AND(('Charge mensuelle'!$B$4*12+5)&gt;D190,MOD(('Charge mensuelle'!$B$4*12+5)-D190,E190)=0),1,0))</f>
        <v/>
      </c>
      <c r="K190">
        <f>IF(OR(D190="",E190&lt;=0),0,IF(AND(('Charge mensuelle'!$B$4*12+6)&gt;D190,MOD(('Charge mensuelle'!$B$4*12+6)-D190,E190)=0),1,0))</f>
        <v/>
      </c>
      <c r="L190">
        <f>IF(OR(D190="",E190&lt;=0),0,IF(AND(('Charge mensuelle'!$B$4*12+7)&gt;D190,MOD(('Charge mensuelle'!$B$4*12+7)-D190,E190)=0),1,0))</f>
        <v/>
      </c>
      <c r="M190">
        <f>IF(OR(D190="",E190&lt;=0),0,IF(AND(('Charge mensuelle'!$B$4*12+8)&gt;D190,MOD(('Charge mensuelle'!$B$4*12+8)-D190,E190)=0),1,0))</f>
        <v/>
      </c>
      <c r="N190">
        <f>IF(OR(D190="",E190&lt;=0),0,IF(AND(('Charge mensuelle'!$B$4*12+9)&gt;D190,MOD(('Charge mensuelle'!$B$4*12+9)-D190,E190)=0),1,0))</f>
        <v/>
      </c>
      <c r="O190">
        <f>IF(OR(D190="",E190&lt;=0),0,IF(AND(('Charge mensuelle'!$B$4*12+10)&gt;D190,MOD(('Charge mensuelle'!$B$4*12+10)-D190,E190)=0),1,0))</f>
        <v/>
      </c>
      <c r="P190">
        <f>IF(OR(D190="",E190&lt;=0),0,IF(AND(('Charge mensuelle'!$B$4*12+11)&gt;D190,MOD(('Charge mensuelle'!$B$4*12+11)-D190,E190)=0),1,0))</f>
        <v/>
      </c>
      <c r="Q190">
        <f>IF(OR(D190="",E190&lt;=0),0,IF(AND(('Charge mensuelle'!$B$4*12+12)&gt;D190,MOD(('Charge mensuelle'!$B$4*12+12)-D190,E190)=0),1,0))</f>
        <v/>
      </c>
      <c r="R190">
        <f>F190*C190</f>
        <v/>
      </c>
      <c r="S190">
        <f>G190*C190</f>
        <v/>
      </c>
      <c r="T190">
        <f>H190*C190</f>
        <v/>
      </c>
      <c r="U190">
        <f>I190*C190</f>
        <v/>
      </c>
      <c r="V190">
        <f>J190*C190</f>
        <v/>
      </c>
      <c r="W190">
        <f>K190*C190</f>
        <v/>
      </c>
      <c r="X190">
        <f>L190*C190</f>
        <v/>
      </c>
      <c r="Y190">
        <f>M190*C190</f>
        <v/>
      </c>
      <c r="Z190">
        <f>N190*C190</f>
        <v/>
      </c>
      <c r="AA190">
        <f>O190*C190</f>
        <v/>
      </c>
      <c r="AB190">
        <f>P190*C190</f>
        <v/>
      </c>
      <c r="AC190">
        <f>Q190*C190</f>
        <v/>
      </c>
      <c r="AD190">
        <f>SUM(R190:AC190)</f>
        <v/>
      </c>
      <c r="AE190">
        <f>SUM(F190:Q190)</f>
        <v/>
      </c>
    </row>
    <row r="191">
      <c r="A191">
        <f>IF('Échéancier'!B191="","",'Échéancier'!B191)</f>
        <v/>
      </c>
      <c r="B191">
        <f>IF('Échéancier'!V191="","",'Échéancier'!V191)</f>
        <v/>
      </c>
      <c r="C191">
        <f>IF('Échéancier'!N191="",0,'Échéancier'!N191)</f>
        <v/>
      </c>
      <c r="D191">
        <f>IF('Échéancier'!Q191="","",YEAR('Échéancier'!O191)*12+MONTH('Échéancier'!O191))</f>
        <v/>
      </c>
      <c r="E191">
        <f>IF('Échéancier'!Q191="","",'Échéancier'!L191)</f>
        <v/>
      </c>
      <c r="F191">
        <f>IF(OR(D191="",E191&lt;=0),0,IF(AND(('Charge mensuelle'!$B$4*12+1)&gt;D191,MOD(('Charge mensuelle'!$B$4*12+1)-D191,E191)=0),1,0))</f>
        <v/>
      </c>
      <c r="G191">
        <f>IF(OR(D191="",E191&lt;=0),0,IF(AND(('Charge mensuelle'!$B$4*12+2)&gt;D191,MOD(('Charge mensuelle'!$B$4*12+2)-D191,E191)=0),1,0))</f>
        <v/>
      </c>
      <c r="H191">
        <f>IF(OR(D191="",E191&lt;=0),0,IF(AND(('Charge mensuelle'!$B$4*12+3)&gt;D191,MOD(('Charge mensuelle'!$B$4*12+3)-D191,E191)=0),1,0))</f>
        <v/>
      </c>
      <c r="I191">
        <f>IF(OR(D191="",E191&lt;=0),0,IF(AND(('Charge mensuelle'!$B$4*12+4)&gt;D191,MOD(('Charge mensuelle'!$B$4*12+4)-D191,E191)=0),1,0))</f>
        <v/>
      </c>
      <c r="J191">
        <f>IF(OR(D191="",E191&lt;=0),0,IF(AND(('Charge mensuelle'!$B$4*12+5)&gt;D191,MOD(('Charge mensuelle'!$B$4*12+5)-D191,E191)=0),1,0))</f>
        <v/>
      </c>
      <c r="K191">
        <f>IF(OR(D191="",E191&lt;=0),0,IF(AND(('Charge mensuelle'!$B$4*12+6)&gt;D191,MOD(('Charge mensuelle'!$B$4*12+6)-D191,E191)=0),1,0))</f>
        <v/>
      </c>
      <c r="L191">
        <f>IF(OR(D191="",E191&lt;=0),0,IF(AND(('Charge mensuelle'!$B$4*12+7)&gt;D191,MOD(('Charge mensuelle'!$B$4*12+7)-D191,E191)=0),1,0))</f>
        <v/>
      </c>
      <c r="M191">
        <f>IF(OR(D191="",E191&lt;=0),0,IF(AND(('Charge mensuelle'!$B$4*12+8)&gt;D191,MOD(('Charge mensuelle'!$B$4*12+8)-D191,E191)=0),1,0))</f>
        <v/>
      </c>
      <c r="N191">
        <f>IF(OR(D191="",E191&lt;=0),0,IF(AND(('Charge mensuelle'!$B$4*12+9)&gt;D191,MOD(('Charge mensuelle'!$B$4*12+9)-D191,E191)=0),1,0))</f>
        <v/>
      </c>
      <c r="O191">
        <f>IF(OR(D191="",E191&lt;=0),0,IF(AND(('Charge mensuelle'!$B$4*12+10)&gt;D191,MOD(('Charge mensuelle'!$B$4*12+10)-D191,E191)=0),1,0))</f>
        <v/>
      </c>
      <c r="P191">
        <f>IF(OR(D191="",E191&lt;=0),0,IF(AND(('Charge mensuelle'!$B$4*12+11)&gt;D191,MOD(('Charge mensuelle'!$B$4*12+11)-D191,E191)=0),1,0))</f>
        <v/>
      </c>
      <c r="Q191">
        <f>IF(OR(D191="",E191&lt;=0),0,IF(AND(('Charge mensuelle'!$B$4*12+12)&gt;D191,MOD(('Charge mensuelle'!$B$4*12+12)-D191,E191)=0),1,0))</f>
        <v/>
      </c>
      <c r="R191">
        <f>F191*C191</f>
        <v/>
      </c>
      <c r="S191">
        <f>G191*C191</f>
        <v/>
      </c>
      <c r="T191">
        <f>H191*C191</f>
        <v/>
      </c>
      <c r="U191">
        <f>I191*C191</f>
        <v/>
      </c>
      <c r="V191">
        <f>J191*C191</f>
        <v/>
      </c>
      <c r="W191">
        <f>K191*C191</f>
        <v/>
      </c>
      <c r="X191">
        <f>L191*C191</f>
        <v/>
      </c>
      <c r="Y191">
        <f>M191*C191</f>
        <v/>
      </c>
      <c r="Z191">
        <f>N191*C191</f>
        <v/>
      </c>
      <c r="AA191">
        <f>O191*C191</f>
        <v/>
      </c>
      <c r="AB191">
        <f>P191*C191</f>
        <v/>
      </c>
      <c r="AC191">
        <f>Q191*C191</f>
        <v/>
      </c>
      <c r="AD191">
        <f>SUM(R191:AC191)</f>
        <v/>
      </c>
      <c r="AE191">
        <f>SUM(F191:Q191)</f>
        <v/>
      </c>
    </row>
    <row r="192">
      <c r="A192">
        <f>IF('Échéancier'!B192="","",'Échéancier'!B192)</f>
        <v/>
      </c>
      <c r="B192">
        <f>IF('Échéancier'!V192="","",'Échéancier'!V192)</f>
        <v/>
      </c>
      <c r="C192">
        <f>IF('Échéancier'!N192="",0,'Échéancier'!N192)</f>
        <v/>
      </c>
      <c r="D192">
        <f>IF('Échéancier'!Q192="","",YEAR('Échéancier'!O192)*12+MONTH('Échéancier'!O192))</f>
        <v/>
      </c>
      <c r="E192">
        <f>IF('Échéancier'!Q192="","",'Échéancier'!L192)</f>
        <v/>
      </c>
      <c r="F192">
        <f>IF(OR(D192="",E192&lt;=0),0,IF(AND(('Charge mensuelle'!$B$4*12+1)&gt;D192,MOD(('Charge mensuelle'!$B$4*12+1)-D192,E192)=0),1,0))</f>
        <v/>
      </c>
      <c r="G192">
        <f>IF(OR(D192="",E192&lt;=0),0,IF(AND(('Charge mensuelle'!$B$4*12+2)&gt;D192,MOD(('Charge mensuelle'!$B$4*12+2)-D192,E192)=0),1,0))</f>
        <v/>
      </c>
      <c r="H192">
        <f>IF(OR(D192="",E192&lt;=0),0,IF(AND(('Charge mensuelle'!$B$4*12+3)&gt;D192,MOD(('Charge mensuelle'!$B$4*12+3)-D192,E192)=0),1,0))</f>
        <v/>
      </c>
      <c r="I192">
        <f>IF(OR(D192="",E192&lt;=0),0,IF(AND(('Charge mensuelle'!$B$4*12+4)&gt;D192,MOD(('Charge mensuelle'!$B$4*12+4)-D192,E192)=0),1,0))</f>
        <v/>
      </c>
      <c r="J192">
        <f>IF(OR(D192="",E192&lt;=0),0,IF(AND(('Charge mensuelle'!$B$4*12+5)&gt;D192,MOD(('Charge mensuelle'!$B$4*12+5)-D192,E192)=0),1,0))</f>
        <v/>
      </c>
      <c r="K192">
        <f>IF(OR(D192="",E192&lt;=0),0,IF(AND(('Charge mensuelle'!$B$4*12+6)&gt;D192,MOD(('Charge mensuelle'!$B$4*12+6)-D192,E192)=0),1,0))</f>
        <v/>
      </c>
      <c r="L192">
        <f>IF(OR(D192="",E192&lt;=0),0,IF(AND(('Charge mensuelle'!$B$4*12+7)&gt;D192,MOD(('Charge mensuelle'!$B$4*12+7)-D192,E192)=0),1,0))</f>
        <v/>
      </c>
      <c r="M192">
        <f>IF(OR(D192="",E192&lt;=0),0,IF(AND(('Charge mensuelle'!$B$4*12+8)&gt;D192,MOD(('Charge mensuelle'!$B$4*12+8)-D192,E192)=0),1,0))</f>
        <v/>
      </c>
      <c r="N192">
        <f>IF(OR(D192="",E192&lt;=0),0,IF(AND(('Charge mensuelle'!$B$4*12+9)&gt;D192,MOD(('Charge mensuelle'!$B$4*12+9)-D192,E192)=0),1,0))</f>
        <v/>
      </c>
      <c r="O192">
        <f>IF(OR(D192="",E192&lt;=0),0,IF(AND(('Charge mensuelle'!$B$4*12+10)&gt;D192,MOD(('Charge mensuelle'!$B$4*12+10)-D192,E192)=0),1,0))</f>
        <v/>
      </c>
      <c r="P192">
        <f>IF(OR(D192="",E192&lt;=0),0,IF(AND(('Charge mensuelle'!$B$4*12+11)&gt;D192,MOD(('Charge mensuelle'!$B$4*12+11)-D192,E192)=0),1,0))</f>
        <v/>
      </c>
      <c r="Q192">
        <f>IF(OR(D192="",E192&lt;=0),0,IF(AND(('Charge mensuelle'!$B$4*12+12)&gt;D192,MOD(('Charge mensuelle'!$B$4*12+12)-D192,E192)=0),1,0))</f>
        <v/>
      </c>
      <c r="R192">
        <f>F192*C192</f>
        <v/>
      </c>
      <c r="S192">
        <f>G192*C192</f>
        <v/>
      </c>
      <c r="T192">
        <f>H192*C192</f>
        <v/>
      </c>
      <c r="U192">
        <f>I192*C192</f>
        <v/>
      </c>
      <c r="V192">
        <f>J192*C192</f>
        <v/>
      </c>
      <c r="W192">
        <f>K192*C192</f>
        <v/>
      </c>
      <c r="X192">
        <f>L192*C192</f>
        <v/>
      </c>
      <c r="Y192">
        <f>M192*C192</f>
        <v/>
      </c>
      <c r="Z192">
        <f>N192*C192</f>
        <v/>
      </c>
      <c r="AA192">
        <f>O192*C192</f>
        <v/>
      </c>
      <c r="AB192">
        <f>P192*C192</f>
        <v/>
      </c>
      <c r="AC192">
        <f>Q192*C192</f>
        <v/>
      </c>
      <c r="AD192">
        <f>SUM(R192:AC192)</f>
        <v/>
      </c>
      <c r="AE192">
        <f>SUM(F192:Q192)</f>
        <v/>
      </c>
    </row>
    <row r="193">
      <c r="A193">
        <f>IF('Échéancier'!B193="","",'Échéancier'!B193)</f>
        <v/>
      </c>
      <c r="B193">
        <f>IF('Échéancier'!V193="","",'Échéancier'!V193)</f>
        <v/>
      </c>
      <c r="C193">
        <f>IF('Échéancier'!N193="",0,'Échéancier'!N193)</f>
        <v/>
      </c>
      <c r="D193">
        <f>IF('Échéancier'!Q193="","",YEAR('Échéancier'!O193)*12+MONTH('Échéancier'!O193))</f>
        <v/>
      </c>
      <c r="E193">
        <f>IF('Échéancier'!Q193="","",'Échéancier'!L193)</f>
        <v/>
      </c>
      <c r="F193">
        <f>IF(OR(D193="",E193&lt;=0),0,IF(AND(('Charge mensuelle'!$B$4*12+1)&gt;D193,MOD(('Charge mensuelle'!$B$4*12+1)-D193,E193)=0),1,0))</f>
        <v/>
      </c>
      <c r="G193">
        <f>IF(OR(D193="",E193&lt;=0),0,IF(AND(('Charge mensuelle'!$B$4*12+2)&gt;D193,MOD(('Charge mensuelle'!$B$4*12+2)-D193,E193)=0),1,0))</f>
        <v/>
      </c>
      <c r="H193">
        <f>IF(OR(D193="",E193&lt;=0),0,IF(AND(('Charge mensuelle'!$B$4*12+3)&gt;D193,MOD(('Charge mensuelle'!$B$4*12+3)-D193,E193)=0),1,0))</f>
        <v/>
      </c>
      <c r="I193">
        <f>IF(OR(D193="",E193&lt;=0),0,IF(AND(('Charge mensuelle'!$B$4*12+4)&gt;D193,MOD(('Charge mensuelle'!$B$4*12+4)-D193,E193)=0),1,0))</f>
        <v/>
      </c>
      <c r="J193">
        <f>IF(OR(D193="",E193&lt;=0),0,IF(AND(('Charge mensuelle'!$B$4*12+5)&gt;D193,MOD(('Charge mensuelle'!$B$4*12+5)-D193,E193)=0),1,0))</f>
        <v/>
      </c>
      <c r="K193">
        <f>IF(OR(D193="",E193&lt;=0),0,IF(AND(('Charge mensuelle'!$B$4*12+6)&gt;D193,MOD(('Charge mensuelle'!$B$4*12+6)-D193,E193)=0),1,0))</f>
        <v/>
      </c>
      <c r="L193">
        <f>IF(OR(D193="",E193&lt;=0),0,IF(AND(('Charge mensuelle'!$B$4*12+7)&gt;D193,MOD(('Charge mensuelle'!$B$4*12+7)-D193,E193)=0),1,0))</f>
        <v/>
      </c>
      <c r="M193">
        <f>IF(OR(D193="",E193&lt;=0),0,IF(AND(('Charge mensuelle'!$B$4*12+8)&gt;D193,MOD(('Charge mensuelle'!$B$4*12+8)-D193,E193)=0),1,0))</f>
        <v/>
      </c>
      <c r="N193">
        <f>IF(OR(D193="",E193&lt;=0),0,IF(AND(('Charge mensuelle'!$B$4*12+9)&gt;D193,MOD(('Charge mensuelle'!$B$4*12+9)-D193,E193)=0),1,0))</f>
        <v/>
      </c>
      <c r="O193">
        <f>IF(OR(D193="",E193&lt;=0),0,IF(AND(('Charge mensuelle'!$B$4*12+10)&gt;D193,MOD(('Charge mensuelle'!$B$4*12+10)-D193,E193)=0),1,0))</f>
        <v/>
      </c>
      <c r="P193">
        <f>IF(OR(D193="",E193&lt;=0),0,IF(AND(('Charge mensuelle'!$B$4*12+11)&gt;D193,MOD(('Charge mensuelle'!$B$4*12+11)-D193,E193)=0),1,0))</f>
        <v/>
      </c>
      <c r="Q193">
        <f>IF(OR(D193="",E193&lt;=0),0,IF(AND(('Charge mensuelle'!$B$4*12+12)&gt;D193,MOD(('Charge mensuelle'!$B$4*12+12)-D193,E193)=0),1,0))</f>
        <v/>
      </c>
      <c r="R193">
        <f>F193*C193</f>
        <v/>
      </c>
      <c r="S193">
        <f>G193*C193</f>
        <v/>
      </c>
      <c r="T193">
        <f>H193*C193</f>
        <v/>
      </c>
      <c r="U193">
        <f>I193*C193</f>
        <v/>
      </c>
      <c r="V193">
        <f>J193*C193</f>
        <v/>
      </c>
      <c r="W193">
        <f>K193*C193</f>
        <v/>
      </c>
      <c r="X193">
        <f>L193*C193</f>
        <v/>
      </c>
      <c r="Y193">
        <f>M193*C193</f>
        <v/>
      </c>
      <c r="Z193">
        <f>N193*C193</f>
        <v/>
      </c>
      <c r="AA193">
        <f>O193*C193</f>
        <v/>
      </c>
      <c r="AB193">
        <f>P193*C193</f>
        <v/>
      </c>
      <c r="AC193">
        <f>Q193*C193</f>
        <v/>
      </c>
      <c r="AD193">
        <f>SUM(R193:AC193)</f>
        <v/>
      </c>
      <c r="AE193">
        <f>SUM(F193:Q193)</f>
        <v/>
      </c>
    </row>
    <row r="194">
      <c r="A194">
        <f>IF('Échéancier'!B194="","",'Échéancier'!B194)</f>
        <v/>
      </c>
      <c r="B194">
        <f>IF('Échéancier'!V194="","",'Échéancier'!V194)</f>
        <v/>
      </c>
      <c r="C194">
        <f>IF('Échéancier'!N194="",0,'Échéancier'!N194)</f>
        <v/>
      </c>
      <c r="D194">
        <f>IF('Échéancier'!Q194="","",YEAR('Échéancier'!O194)*12+MONTH('Échéancier'!O194))</f>
        <v/>
      </c>
      <c r="E194">
        <f>IF('Échéancier'!Q194="","",'Échéancier'!L194)</f>
        <v/>
      </c>
      <c r="F194">
        <f>IF(OR(D194="",E194&lt;=0),0,IF(AND(('Charge mensuelle'!$B$4*12+1)&gt;D194,MOD(('Charge mensuelle'!$B$4*12+1)-D194,E194)=0),1,0))</f>
        <v/>
      </c>
      <c r="G194">
        <f>IF(OR(D194="",E194&lt;=0),0,IF(AND(('Charge mensuelle'!$B$4*12+2)&gt;D194,MOD(('Charge mensuelle'!$B$4*12+2)-D194,E194)=0),1,0))</f>
        <v/>
      </c>
      <c r="H194">
        <f>IF(OR(D194="",E194&lt;=0),0,IF(AND(('Charge mensuelle'!$B$4*12+3)&gt;D194,MOD(('Charge mensuelle'!$B$4*12+3)-D194,E194)=0),1,0))</f>
        <v/>
      </c>
      <c r="I194">
        <f>IF(OR(D194="",E194&lt;=0),0,IF(AND(('Charge mensuelle'!$B$4*12+4)&gt;D194,MOD(('Charge mensuelle'!$B$4*12+4)-D194,E194)=0),1,0))</f>
        <v/>
      </c>
      <c r="J194">
        <f>IF(OR(D194="",E194&lt;=0),0,IF(AND(('Charge mensuelle'!$B$4*12+5)&gt;D194,MOD(('Charge mensuelle'!$B$4*12+5)-D194,E194)=0),1,0))</f>
        <v/>
      </c>
      <c r="K194">
        <f>IF(OR(D194="",E194&lt;=0),0,IF(AND(('Charge mensuelle'!$B$4*12+6)&gt;D194,MOD(('Charge mensuelle'!$B$4*12+6)-D194,E194)=0),1,0))</f>
        <v/>
      </c>
      <c r="L194">
        <f>IF(OR(D194="",E194&lt;=0),0,IF(AND(('Charge mensuelle'!$B$4*12+7)&gt;D194,MOD(('Charge mensuelle'!$B$4*12+7)-D194,E194)=0),1,0))</f>
        <v/>
      </c>
      <c r="M194">
        <f>IF(OR(D194="",E194&lt;=0),0,IF(AND(('Charge mensuelle'!$B$4*12+8)&gt;D194,MOD(('Charge mensuelle'!$B$4*12+8)-D194,E194)=0),1,0))</f>
        <v/>
      </c>
      <c r="N194">
        <f>IF(OR(D194="",E194&lt;=0),0,IF(AND(('Charge mensuelle'!$B$4*12+9)&gt;D194,MOD(('Charge mensuelle'!$B$4*12+9)-D194,E194)=0),1,0))</f>
        <v/>
      </c>
      <c r="O194">
        <f>IF(OR(D194="",E194&lt;=0),0,IF(AND(('Charge mensuelle'!$B$4*12+10)&gt;D194,MOD(('Charge mensuelle'!$B$4*12+10)-D194,E194)=0),1,0))</f>
        <v/>
      </c>
      <c r="P194">
        <f>IF(OR(D194="",E194&lt;=0),0,IF(AND(('Charge mensuelle'!$B$4*12+11)&gt;D194,MOD(('Charge mensuelle'!$B$4*12+11)-D194,E194)=0),1,0))</f>
        <v/>
      </c>
      <c r="Q194">
        <f>IF(OR(D194="",E194&lt;=0),0,IF(AND(('Charge mensuelle'!$B$4*12+12)&gt;D194,MOD(('Charge mensuelle'!$B$4*12+12)-D194,E194)=0),1,0))</f>
        <v/>
      </c>
      <c r="R194">
        <f>F194*C194</f>
        <v/>
      </c>
      <c r="S194">
        <f>G194*C194</f>
        <v/>
      </c>
      <c r="T194">
        <f>H194*C194</f>
        <v/>
      </c>
      <c r="U194">
        <f>I194*C194</f>
        <v/>
      </c>
      <c r="V194">
        <f>J194*C194</f>
        <v/>
      </c>
      <c r="W194">
        <f>K194*C194</f>
        <v/>
      </c>
      <c r="X194">
        <f>L194*C194</f>
        <v/>
      </c>
      <c r="Y194">
        <f>M194*C194</f>
        <v/>
      </c>
      <c r="Z194">
        <f>N194*C194</f>
        <v/>
      </c>
      <c r="AA194">
        <f>O194*C194</f>
        <v/>
      </c>
      <c r="AB194">
        <f>P194*C194</f>
        <v/>
      </c>
      <c r="AC194">
        <f>Q194*C194</f>
        <v/>
      </c>
      <c r="AD194">
        <f>SUM(R194:AC194)</f>
        <v/>
      </c>
      <c r="AE194">
        <f>SUM(F194:Q194)</f>
        <v/>
      </c>
    </row>
    <row r="195">
      <c r="A195">
        <f>IF('Échéancier'!B195="","",'Échéancier'!B195)</f>
        <v/>
      </c>
      <c r="B195">
        <f>IF('Échéancier'!V195="","",'Échéancier'!V195)</f>
        <v/>
      </c>
      <c r="C195">
        <f>IF('Échéancier'!N195="",0,'Échéancier'!N195)</f>
        <v/>
      </c>
      <c r="D195">
        <f>IF('Échéancier'!Q195="","",YEAR('Échéancier'!O195)*12+MONTH('Échéancier'!O195))</f>
        <v/>
      </c>
      <c r="E195">
        <f>IF('Échéancier'!Q195="","",'Échéancier'!L195)</f>
        <v/>
      </c>
      <c r="F195">
        <f>IF(OR(D195="",E195&lt;=0),0,IF(AND(('Charge mensuelle'!$B$4*12+1)&gt;D195,MOD(('Charge mensuelle'!$B$4*12+1)-D195,E195)=0),1,0))</f>
        <v/>
      </c>
      <c r="G195">
        <f>IF(OR(D195="",E195&lt;=0),0,IF(AND(('Charge mensuelle'!$B$4*12+2)&gt;D195,MOD(('Charge mensuelle'!$B$4*12+2)-D195,E195)=0),1,0))</f>
        <v/>
      </c>
      <c r="H195">
        <f>IF(OR(D195="",E195&lt;=0),0,IF(AND(('Charge mensuelle'!$B$4*12+3)&gt;D195,MOD(('Charge mensuelle'!$B$4*12+3)-D195,E195)=0),1,0))</f>
        <v/>
      </c>
      <c r="I195">
        <f>IF(OR(D195="",E195&lt;=0),0,IF(AND(('Charge mensuelle'!$B$4*12+4)&gt;D195,MOD(('Charge mensuelle'!$B$4*12+4)-D195,E195)=0),1,0))</f>
        <v/>
      </c>
      <c r="J195">
        <f>IF(OR(D195="",E195&lt;=0),0,IF(AND(('Charge mensuelle'!$B$4*12+5)&gt;D195,MOD(('Charge mensuelle'!$B$4*12+5)-D195,E195)=0),1,0))</f>
        <v/>
      </c>
      <c r="K195">
        <f>IF(OR(D195="",E195&lt;=0),0,IF(AND(('Charge mensuelle'!$B$4*12+6)&gt;D195,MOD(('Charge mensuelle'!$B$4*12+6)-D195,E195)=0),1,0))</f>
        <v/>
      </c>
      <c r="L195">
        <f>IF(OR(D195="",E195&lt;=0),0,IF(AND(('Charge mensuelle'!$B$4*12+7)&gt;D195,MOD(('Charge mensuelle'!$B$4*12+7)-D195,E195)=0),1,0))</f>
        <v/>
      </c>
      <c r="M195">
        <f>IF(OR(D195="",E195&lt;=0),0,IF(AND(('Charge mensuelle'!$B$4*12+8)&gt;D195,MOD(('Charge mensuelle'!$B$4*12+8)-D195,E195)=0),1,0))</f>
        <v/>
      </c>
      <c r="N195">
        <f>IF(OR(D195="",E195&lt;=0),0,IF(AND(('Charge mensuelle'!$B$4*12+9)&gt;D195,MOD(('Charge mensuelle'!$B$4*12+9)-D195,E195)=0),1,0))</f>
        <v/>
      </c>
      <c r="O195">
        <f>IF(OR(D195="",E195&lt;=0),0,IF(AND(('Charge mensuelle'!$B$4*12+10)&gt;D195,MOD(('Charge mensuelle'!$B$4*12+10)-D195,E195)=0),1,0))</f>
        <v/>
      </c>
      <c r="P195">
        <f>IF(OR(D195="",E195&lt;=0),0,IF(AND(('Charge mensuelle'!$B$4*12+11)&gt;D195,MOD(('Charge mensuelle'!$B$4*12+11)-D195,E195)=0),1,0))</f>
        <v/>
      </c>
      <c r="Q195">
        <f>IF(OR(D195="",E195&lt;=0),0,IF(AND(('Charge mensuelle'!$B$4*12+12)&gt;D195,MOD(('Charge mensuelle'!$B$4*12+12)-D195,E195)=0),1,0))</f>
        <v/>
      </c>
      <c r="R195">
        <f>F195*C195</f>
        <v/>
      </c>
      <c r="S195">
        <f>G195*C195</f>
        <v/>
      </c>
      <c r="T195">
        <f>H195*C195</f>
        <v/>
      </c>
      <c r="U195">
        <f>I195*C195</f>
        <v/>
      </c>
      <c r="V195">
        <f>J195*C195</f>
        <v/>
      </c>
      <c r="W195">
        <f>K195*C195</f>
        <v/>
      </c>
      <c r="X195">
        <f>L195*C195</f>
        <v/>
      </c>
      <c r="Y195">
        <f>M195*C195</f>
        <v/>
      </c>
      <c r="Z195">
        <f>N195*C195</f>
        <v/>
      </c>
      <c r="AA195">
        <f>O195*C195</f>
        <v/>
      </c>
      <c r="AB195">
        <f>P195*C195</f>
        <v/>
      </c>
      <c r="AC195">
        <f>Q195*C195</f>
        <v/>
      </c>
      <c r="AD195">
        <f>SUM(R195:AC195)</f>
        <v/>
      </c>
      <c r="AE195">
        <f>SUM(F195:Q195)</f>
        <v/>
      </c>
    </row>
    <row r="196">
      <c r="A196">
        <f>IF('Échéancier'!B196="","",'Échéancier'!B196)</f>
        <v/>
      </c>
      <c r="B196">
        <f>IF('Échéancier'!V196="","",'Échéancier'!V196)</f>
        <v/>
      </c>
      <c r="C196">
        <f>IF('Échéancier'!N196="",0,'Échéancier'!N196)</f>
        <v/>
      </c>
      <c r="D196">
        <f>IF('Échéancier'!Q196="","",YEAR('Échéancier'!O196)*12+MONTH('Échéancier'!O196))</f>
        <v/>
      </c>
      <c r="E196">
        <f>IF('Échéancier'!Q196="","",'Échéancier'!L196)</f>
        <v/>
      </c>
      <c r="F196">
        <f>IF(OR(D196="",E196&lt;=0),0,IF(AND(('Charge mensuelle'!$B$4*12+1)&gt;D196,MOD(('Charge mensuelle'!$B$4*12+1)-D196,E196)=0),1,0))</f>
        <v/>
      </c>
      <c r="G196">
        <f>IF(OR(D196="",E196&lt;=0),0,IF(AND(('Charge mensuelle'!$B$4*12+2)&gt;D196,MOD(('Charge mensuelle'!$B$4*12+2)-D196,E196)=0),1,0))</f>
        <v/>
      </c>
      <c r="H196">
        <f>IF(OR(D196="",E196&lt;=0),0,IF(AND(('Charge mensuelle'!$B$4*12+3)&gt;D196,MOD(('Charge mensuelle'!$B$4*12+3)-D196,E196)=0),1,0))</f>
        <v/>
      </c>
      <c r="I196">
        <f>IF(OR(D196="",E196&lt;=0),0,IF(AND(('Charge mensuelle'!$B$4*12+4)&gt;D196,MOD(('Charge mensuelle'!$B$4*12+4)-D196,E196)=0),1,0))</f>
        <v/>
      </c>
      <c r="J196">
        <f>IF(OR(D196="",E196&lt;=0),0,IF(AND(('Charge mensuelle'!$B$4*12+5)&gt;D196,MOD(('Charge mensuelle'!$B$4*12+5)-D196,E196)=0),1,0))</f>
        <v/>
      </c>
      <c r="K196">
        <f>IF(OR(D196="",E196&lt;=0),0,IF(AND(('Charge mensuelle'!$B$4*12+6)&gt;D196,MOD(('Charge mensuelle'!$B$4*12+6)-D196,E196)=0),1,0))</f>
        <v/>
      </c>
      <c r="L196">
        <f>IF(OR(D196="",E196&lt;=0),0,IF(AND(('Charge mensuelle'!$B$4*12+7)&gt;D196,MOD(('Charge mensuelle'!$B$4*12+7)-D196,E196)=0),1,0))</f>
        <v/>
      </c>
      <c r="M196">
        <f>IF(OR(D196="",E196&lt;=0),0,IF(AND(('Charge mensuelle'!$B$4*12+8)&gt;D196,MOD(('Charge mensuelle'!$B$4*12+8)-D196,E196)=0),1,0))</f>
        <v/>
      </c>
      <c r="N196">
        <f>IF(OR(D196="",E196&lt;=0),0,IF(AND(('Charge mensuelle'!$B$4*12+9)&gt;D196,MOD(('Charge mensuelle'!$B$4*12+9)-D196,E196)=0),1,0))</f>
        <v/>
      </c>
      <c r="O196">
        <f>IF(OR(D196="",E196&lt;=0),0,IF(AND(('Charge mensuelle'!$B$4*12+10)&gt;D196,MOD(('Charge mensuelle'!$B$4*12+10)-D196,E196)=0),1,0))</f>
        <v/>
      </c>
      <c r="P196">
        <f>IF(OR(D196="",E196&lt;=0),0,IF(AND(('Charge mensuelle'!$B$4*12+11)&gt;D196,MOD(('Charge mensuelle'!$B$4*12+11)-D196,E196)=0),1,0))</f>
        <v/>
      </c>
      <c r="Q196">
        <f>IF(OR(D196="",E196&lt;=0),0,IF(AND(('Charge mensuelle'!$B$4*12+12)&gt;D196,MOD(('Charge mensuelle'!$B$4*12+12)-D196,E196)=0),1,0))</f>
        <v/>
      </c>
      <c r="R196">
        <f>F196*C196</f>
        <v/>
      </c>
      <c r="S196">
        <f>G196*C196</f>
        <v/>
      </c>
      <c r="T196">
        <f>H196*C196</f>
        <v/>
      </c>
      <c r="U196">
        <f>I196*C196</f>
        <v/>
      </c>
      <c r="V196">
        <f>J196*C196</f>
        <v/>
      </c>
      <c r="W196">
        <f>K196*C196</f>
        <v/>
      </c>
      <c r="X196">
        <f>L196*C196</f>
        <v/>
      </c>
      <c r="Y196">
        <f>M196*C196</f>
        <v/>
      </c>
      <c r="Z196">
        <f>N196*C196</f>
        <v/>
      </c>
      <c r="AA196">
        <f>O196*C196</f>
        <v/>
      </c>
      <c r="AB196">
        <f>P196*C196</f>
        <v/>
      </c>
      <c r="AC196">
        <f>Q196*C196</f>
        <v/>
      </c>
      <c r="AD196">
        <f>SUM(R196:AC196)</f>
        <v/>
      </c>
      <c r="AE196">
        <f>SUM(F196:Q196)</f>
        <v/>
      </c>
    </row>
    <row r="197">
      <c r="A197">
        <f>IF('Échéancier'!B197="","",'Échéancier'!B197)</f>
        <v/>
      </c>
      <c r="B197">
        <f>IF('Échéancier'!V197="","",'Échéancier'!V197)</f>
        <v/>
      </c>
      <c r="C197">
        <f>IF('Échéancier'!N197="",0,'Échéancier'!N197)</f>
        <v/>
      </c>
      <c r="D197">
        <f>IF('Échéancier'!Q197="","",YEAR('Échéancier'!O197)*12+MONTH('Échéancier'!O197))</f>
        <v/>
      </c>
      <c r="E197">
        <f>IF('Échéancier'!Q197="","",'Échéancier'!L197)</f>
        <v/>
      </c>
      <c r="F197">
        <f>IF(OR(D197="",E197&lt;=0),0,IF(AND(('Charge mensuelle'!$B$4*12+1)&gt;D197,MOD(('Charge mensuelle'!$B$4*12+1)-D197,E197)=0),1,0))</f>
        <v/>
      </c>
      <c r="G197">
        <f>IF(OR(D197="",E197&lt;=0),0,IF(AND(('Charge mensuelle'!$B$4*12+2)&gt;D197,MOD(('Charge mensuelle'!$B$4*12+2)-D197,E197)=0),1,0))</f>
        <v/>
      </c>
      <c r="H197">
        <f>IF(OR(D197="",E197&lt;=0),0,IF(AND(('Charge mensuelle'!$B$4*12+3)&gt;D197,MOD(('Charge mensuelle'!$B$4*12+3)-D197,E197)=0),1,0))</f>
        <v/>
      </c>
      <c r="I197">
        <f>IF(OR(D197="",E197&lt;=0),0,IF(AND(('Charge mensuelle'!$B$4*12+4)&gt;D197,MOD(('Charge mensuelle'!$B$4*12+4)-D197,E197)=0),1,0))</f>
        <v/>
      </c>
      <c r="J197">
        <f>IF(OR(D197="",E197&lt;=0),0,IF(AND(('Charge mensuelle'!$B$4*12+5)&gt;D197,MOD(('Charge mensuelle'!$B$4*12+5)-D197,E197)=0),1,0))</f>
        <v/>
      </c>
      <c r="K197">
        <f>IF(OR(D197="",E197&lt;=0),0,IF(AND(('Charge mensuelle'!$B$4*12+6)&gt;D197,MOD(('Charge mensuelle'!$B$4*12+6)-D197,E197)=0),1,0))</f>
        <v/>
      </c>
      <c r="L197">
        <f>IF(OR(D197="",E197&lt;=0),0,IF(AND(('Charge mensuelle'!$B$4*12+7)&gt;D197,MOD(('Charge mensuelle'!$B$4*12+7)-D197,E197)=0),1,0))</f>
        <v/>
      </c>
      <c r="M197">
        <f>IF(OR(D197="",E197&lt;=0),0,IF(AND(('Charge mensuelle'!$B$4*12+8)&gt;D197,MOD(('Charge mensuelle'!$B$4*12+8)-D197,E197)=0),1,0))</f>
        <v/>
      </c>
      <c r="N197">
        <f>IF(OR(D197="",E197&lt;=0),0,IF(AND(('Charge mensuelle'!$B$4*12+9)&gt;D197,MOD(('Charge mensuelle'!$B$4*12+9)-D197,E197)=0),1,0))</f>
        <v/>
      </c>
      <c r="O197">
        <f>IF(OR(D197="",E197&lt;=0),0,IF(AND(('Charge mensuelle'!$B$4*12+10)&gt;D197,MOD(('Charge mensuelle'!$B$4*12+10)-D197,E197)=0),1,0))</f>
        <v/>
      </c>
      <c r="P197">
        <f>IF(OR(D197="",E197&lt;=0),0,IF(AND(('Charge mensuelle'!$B$4*12+11)&gt;D197,MOD(('Charge mensuelle'!$B$4*12+11)-D197,E197)=0),1,0))</f>
        <v/>
      </c>
      <c r="Q197">
        <f>IF(OR(D197="",E197&lt;=0),0,IF(AND(('Charge mensuelle'!$B$4*12+12)&gt;D197,MOD(('Charge mensuelle'!$B$4*12+12)-D197,E197)=0),1,0))</f>
        <v/>
      </c>
      <c r="R197">
        <f>F197*C197</f>
        <v/>
      </c>
      <c r="S197">
        <f>G197*C197</f>
        <v/>
      </c>
      <c r="T197">
        <f>H197*C197</f>
        <v/>
      </c>
      <c r="U197">
        <f>I197*C197</f>
        <v/>
      </c>
      <c r="V197">
        <f>J197*C197</f>
        <v/>
      </c>
      <c r="W197">
        <f>K197*C197</f>
        <v/>
      </c>
      <c r="X197">
        <f>L197*C197</f>
        <v/>
      </c>
      <c r="Y197">
        <f>M197*C197</f>
        <v/>
      </c>
      <c r="Z197">
        <f>N197*C197</f>
        <v/>
      </c>
      <c r="AA197">
        <f>O197*C197</f>
        <v/>
      </c>
      <c r="AB197">
        <f>P197*C197</f>
        <v/>
      </c>
      <c r="AC197">
        <f>Q197*C197</f>
        <v/>
      </c>
      <c r="AD197">
        <f>SUM(R197:AC197)</f>
        <v/>
      </c>
      <c r="AE197">
        <f>SUM(F197:Q197)</f>
        <v/>
      </c>
    </row>
    <row r="198">
      <c r="A198">
        <f>IF('Échéancier'!B198="","",'Échéancier'!B198)</f>
        <v/>
      </c>
      <c r="B198">
        <f>IF('Échéancier'!V198="","",'Échéancier'!V198)</f>
        <v/>
      </c>
      <c r="C198">
        <f>IF('Échéancier'!N198="",0,'Échéancier'!N198)</f>
        <v/>
      </c>
      <c r="D198">
        <f>IF('Échéancier'!Q198="","",YEAR('Échéancier'!O198)*12+MONTH('Échéancier'!O198))</f>
        <v/>
      </c>
      <c r="E198">
        <f>IF('Échéancier'!Q198="","",'Échéancier'!L198)</f>
        <v/>
      </c>
      <c r="F198">
        <f>IF(OR(D198="",E198&lt;=0),0,IF(AND(('Charge mensuelle'!$B$4*12+1)&gt;D198,MOD(('Charge mensuelle'!$B$4*12+1)-D198,E198)=0),1,0))</f>
        <v/>
      </c>
      <c r="G198">
        <f>IF(OR(D198="",E198&lt;=0),0,IF(AND(('Charge mensuelle'!$B$4*12+2)&gt;D198,MOD(('Charge mensuelle'!$B$4*12+2)-D198,E198)=0),1,0))</f>
        <v/>
      </c>
      <c r="H198">
        <f>IF(OR(D198="",E198&lt;=0),0,IF(AND(('Charge mensuelle'!$B$4*12+3)&gt;D198,MOD(('Charge mensuelle'!$B$4*12+3)-D198,E198)=0),1,0))</f>
        <v/>
      </c>
      <c r="I198">
        <f>IF(OR(D198="",E198&lt;=0),0,IF(AND(('Charge mensuelle'!$B$4*12+4)&gt;D198,MOD(('Charge mensuelle'!$B$4*12+4)-D198,E198)=0),1,0))</f>
        <v/>
      </c>
      <c r="J198">
        <f>IF(OR(D198="",E198&lt;=0),0,IF(AND(('Charge mensuelle'!$B$4*12+5)&gt;D198,MOD(('Charge mensuelle'!$B$4*12+5)-D198,E198)=0),1,0))</f>
        <v/>
      </c>
      <c r="K198">
        <f>IF(OR(D198="",E198&lt;=0),0,IF(AND(('Charge mensuelle'!$B$4*12+6)&gt;D198,MOD(('Charge mensuelle'!$B$4*12+6)-D198,E198)=0),1,0))</f>
        <v/>
      </c>
      <c r="L198">
        <f>IF(OR(D198="",E198&lt;=0),0,IF(AND(('Charge mensuelle'!$B$4*12+7)&gt;D198,MOD(('Charge mensuelle'!$B$4*12+7)-D198,E198)=0),1,0))</f>
        <v/>
      </c>
      <c r="M198">
        <f>IF(OR(D198="",E198&lt;=0),0,IF(AND(('Charge mensuelle'!$B$4*12+8)&gt;D198,MOD(('Charge mensuelle'!$B$4*12+8)-D198,E198)=0),1,0))</f>
        <v/>
      </c>
      <c r="N198">
        <f>IF(OR(D198="",E198&lt;=0),0,IF(AND(('Charge mensuelle'!$B$4*12+9)&gt;D198,MOD(('Charge mensuelle'!$B$4*12+9)-D198,E198)=0),1,0))</f>
        <v/>
      </c>
      <c r="O198">
        <f>IF(OR(D198="",E198&lt;=0),0,IF(AND(('Charge mensuelle'!$B$4*12+10)&gt;D198,MOD(('Charge mensuelle'!$B$4*12+10)-D198,E198)=0),1,0))</f>
        <v/>
      </c>
      <c r="P198">
        <f>IF(OR(D198="",E198&lt;=0),0,IF(AND(('Charge mensuelle'!$B$4*12+11)&gt;D198,MOD(('Charge mensuelle'!$B$4*12+11)-D198,E198)=0),1,0))</f>
        <v/>
      </c>
      <c r="Q198">
        <f>IF(OR(D198="",E198&lt;=0),0,IF(AND(('Charge mensuelle'!$B$4*12+12)&gt;D198,MOD(('Charge mensuelle'!$B$4*12+12)-D198,E198)=0),1,0))</f>
        <v/>
      </c>
      <c r="R198">
        <f>F198*C198</f>
        <v/>
      </c>
      <c r="S198">
        <f>G198*C198</f>
        <v/>
      </c>
      <c r="T198">
        <f>H198*C198</f>
        <v/>
      </c>
      <c r="U198">
        <f>I198*C198</f>
        <v/>
      </c>
      <c r="V198">
        <f>J198*C198</f>
        <v/>
      </c>
      <c r="W198">
        <f>K198*C198</f>
        <v/>
      </c>
      <c r="X198">
        <f>L198*C198</f>
        <v/>
      </c>
      <c r="Y198">
        <f>M198*C198</f>
        <v/>
      </c>
      <c r="Z198">
        <f>N198*C198</f>
        <v/>
      </c>
      <c r="AA198">
        <f>O198*C198</f>
        <v/>
      </c>
      <c r="AB198">
        <f>P198*C198</f>
        <v/>
      </c>
      <c r="AC198">
        <f>Q198*C198</f>
        <v/>
      </c>
      <c r="AD198">
        <f>SUM(R198:AC198)</f>
        <v/>
      </c>
      <c r="AE198">
        <f>SUM(F198:Q198)</f>
        <v/>
      </c>
    </row>
    <row r="199">
      <c r="A199">
        <f>IF('Échéancier'!B199="","",'Échéancier'!B199)</f>
        <v/>
      </c>
      <c r="B199">
        <f>IF('Échéancier'!V199="","",'Échéancier'!V199)</f>
        <v/>
      </c>
      <c r="C199">
        <f>IF('Échéancier'!N199="",0,'Échéancier'!N199)</f>
        <v/>
      </c>
      <c r="D199">
        <f>IF('Échéancier'!Q199="","",YEAR('Échéancier'!O199)*12+MONTH('Échéancier'!O199))</f>
        <v/>
      </c>
      <c r="E199">
        <f>IF('Échéancier'!Q199="","",'Échéancier'!L199)</f>
        <v/>
      </c>
      <c r="F199">
        <f>IF(OR(D199="",E199&lt;=0),0,IF(AND(('Charge mensuelle'!$B$4*12+1)&gt;D199,MOD(('Charge mensuelle'!$B$4*12+1)-D199,E199)=0),1,0))</f>
        <v/>
      </c>
      <c r="G199">
        <f>IF(OR(D199="",E199&lt;=0),0,IF(AND(('Charge mensuelle'!$B$4*12+2)&gt;D199,MOD(('Charge mensuelle'!$B$4*12+2)-D199,E199)=0),1,0))</f>
        <v/>
      </c>
      <c r="H199">
        <f>IF(OR(D199="",E199&lt;=0),0,IF(AND(('Charge mensuelle'!$B$4*12+3)&gt;D199,MOD(('Charge mensuelle'!$B$4*12+3)-D199,E199)=0),1,0))</f>
        <v/>
      </c>
      <c r="I199">
        <f>IF(OR(D199="",E199&lt;=0),0,IF(AND(('Charge mensuelle'!$B$4*12+4)&gt;D199,MOD(('Charge mensuelle'!$B$4*12+4)-D199,E199)=0),1,0))</f>
        <v/>
      </c>
      <c r="J199">
        <f>IF(OR(D199="",E199&lt;=0),0,IF(AND(('Charge mensuelle'!$B$4*12+5)&gt;D199,MOD(('Charge mensuelle'!$B$4*12+5)-D199,E199)=0),1,0))</f>
        <v/>
      </c>
      <c r="K199">
        <f>IF(OR(D199="",E199&lt;=0),0,IF(AND(('Charge mensuelle'!$B$4*12+6)&gt;D199,MOD(('Charge mensuelle'!$B$4*12+6)-D199,E199)=0),1,0))</f>
        <v/>
      </c>
      <c r="L199">
        <f>IF(OR(D199="",E199&lt;=0),0,IF(AND(('Charge mensuelle'!$B$4*12+7)&gt;D199,MOD(('Charge mensuelle'!$B$4*12+7)-D199,E199)=0),1,0))</f>
        <v/>
      </c>
      <c r="M199">
        <f>IF(OR(D199="",E199&lt;=0),0,IF(AND(('Charge mensuelle'!$B$4*12+8)&gt;D199,MOD(('Charge mensuelle'!$B$4*12+8)-D199,E199)=0),1,0))</f>
        <v/>
      </c>
      <c r="N199">
        <f>IF(OR(D199="",E199&lt;=0),0,IF(AND(('Charge mensuelle'!$B$4*12+9)&gt;D199,MOD(('Charge mensuelle'!$B$4*12+9)-D199,E199)=0),1,0))</f>
        <v/>
      </c>
      <c r="O199">
        <f>IF(OR(D199="",E199&lt;=0),0,IF(AND(('Charge mensuelle'!$B$4*12+10)&gt;D199,MOD(('Charge mensuelle'!$B$4*12+10)-D199,E199)=0),1,0))</f>
        <v/>
      </c>
      <c r="P199">
        <f>IF(OR(D199="",E199&lt;=0),0,IF(AND(('Charge mensuelle'!$B$4*12+11)&gt;D199,MOD(('Charge mensuelle'!$B$4*12+11)-D199,E199)=0),1,0))</f>
        <v/>
      </c>
      <c r="Q199">
        <f>IF(OR(D199="",E199&lt;=0),0,IF(AND(('Charge mensuelle'!$B$4*12+12)&gt;D199,MOD(('Charge mensuelle'!$B$4*12+12)-D199,E199)=0),1,0))</f>
        <v/>
      </c>
      <c r="R199">
        <f>F199*C199</f>
        <v/>
      </c>
      <c r="S199">
        <f>G199*C199</f>
        <v/>
      </c>
      <c r="T199">
        <f>H199*C199</f>
        <v/>
      </c>
      <c r="U199">
        <f>I199*C199</f>
        <v/>
      </c>
      <c r="V199">
        <f>J199*C199</f>
        <v/>
      </c>
      <c r="W199">
        <f>K199*C199</f>
        <v/>
      </c>
      <c r="X199">
        <f>L199*C199</f>
        <v/>
      </c>
      <c r="Y199">
        <f>M199*C199</f>
        <v/>
      </c>
      <c r="Z199">
        <f>N199*C199</f>
        <v/>
      </c>
      <c r="AA199">
        <f>O199*C199</f>
        <v/>
      </c>
      <c r="AB199">
        <f>P199*C199</f>
        <v/>
      </c>
      <c r="AC199">
        <f>Q199*C199</f>
        <v/>
      </c>
      <c r="AD199">
        <f>SUM(R199:AC199)</f>
        <v/>
      </c>
      <c r="AE199">
        <f>SUM(F199:Q199)</f>
        <v/>
      </c>
    </row>
    <row r="200">
      <c r="A200">
        <f>IF('Échéancier'!B200="","",'Échéancier'!B200)</f>
        <v/>
      </c>
      <c r="B200">
        <f>IF('Échéancier'!V200="","",'Échéancier'!V200)</f>
        <v/>
      </c>
      <c r="C200">
        <f>IF('Échéancier'!N200="",0,'Échéancier'!N200)</f>
        <v/>
      </c>
      <c r="D200">
        <f>IF('Échéancier'!Q200="","",YEAR('Échéancier'!O200)*12+MONTH('Échéancier'!O200))</f>
        <v/>
      </c>
      <c r="E200">
        <f>IF('Échéancier'!Q200="","",'Échéancier'!L200)</f>
        <v/>
      </c>
      <c r="F200">
        <f>IF(OR(D200="",E200&lt;=0),0,IF(AND(('Charge mensuelle'!$B$4*12+1)&gt;D200,MOD(('Charge mensuelle'!$B$4*12+1)-D200,E200)=0),1,0))</f>
        <v/>
      </c>
      <c r="G200">
        <f>IF(OR(D200="",E200&lt;=0),0,IF(AND(('Charge mensuelle'!$B$4*12+2)&gt;D200,MOD(('Charge mensuelle'!$B$4*12+2)-D200,E200)=0),1,0))</f>
        <v/>
      </c>
      <c r="H200">
        <f>IF(OR(D200="",E200&lt;=0),0,IF(AND(('Charge mensuelle'!$B$4*12+3)&gt;D200,MOD(('Charge mensuelle'!$B$4*12+3)-D200,E200)=0),1,0))</f>
        <v/>
      </c>
      <c r="I200">
        <f>IF(OR(D200="",E200&lt;=0),0,IF(AND(('Charge mensuelle'!$B$4*12+4)&gt;D200,MOD(('Charge mensuelle'!$B$4*12+4)-D200,E200)=0),1,0))</f>
        <v/>
      </c>
      <c r="J200">
        <f>IF(OR(D200="",E200&lt;=0),0,IF(AND(('Charge mensuelle'!$B$4*12+5)&gt;D200,MOD(('Charge mensuelle'!$B$4*12+5)-D200,E200)=0),1,0))</f>
        <v/>
      </c>
      <c r="K200">
        <f>IF(OR(D200="",E200&lt;=0),0,IF(AND(('Charge mensuelle'!$B$4*12+6)&gt;D200,MOD(('Charge mensuelle'!$B$4*12+6)-D200,E200)=0),1,0))</f>
        <v/>
      </c>
      <c r="L200">
        <f>IF(OR(D200="",E200&lt;=0),0,IF(AND(('Charge mensuelle'!$B$4*12+7)&gt;D200,MOD(('Charge mensuelle'!$B$4*12+7)-D200,E200)=0),1,0))</f>
        <v/>
      </c>
      <c r="M200">
        <f>IF(OR(D200="",E200&lt;=0),0,IF(AND(('Charge mensuelle'!$B$4*12+8)&gt;D200,MOD(('Charge mensuelle'!$B$4*12+8)-D200,E200)=0),1,0))</f>
        <v/>
      </c>
      <c r="N200">
        <f>IF(OR(D200="",E200&lt;=0),0,IF(AND(('Charge mensuelle'!$B$4*12+9)&gt;D200,MOD(('Charge mensuelle'!$B$4*12+9)-D200,E200)=0),1,0))</f>
        <v/>
      </c>
      <c r="O200">
        <f>IF(OR(D200="",E200&lt;=0),0,IF(AND(('Charge mensuelle'!$B$4*12+10)&gt;D200,MOD(('Charge mensuelle'!$B$4*12+10)-D200,E200)=0),1,0))</f>
        <v/>
      </c>
      <c r="P200">
        <f>IF(OR(D200="",E200&lt;=0),0,IF(AND(('Charge mensuelle'!$B$4*12+11)&gt;D200,MOD(('Charge mensuelle'!$B$4*12+11)-D200,E200)=0),1,0))</f>
        <v/>
      </c>
      <c r="Q200">
        <f>IF(OR(D200="",E200&lt;=0),0,IF(AND(('Charge mensuelle'!$B$4*12+12)&gt;D200,MOD(('Charge mensuelle'!$B$4*12+12)-D200,E200)=0),1,0))</f>
        <v/>
      </c>
      <c r="R200">
        <f>F200*C200</f>
        <v/>
      </c>
      <c r="S200">
        <f>G200*C200</f>
        <v/>
      </c>
      <c r="T200">
        <f>H200*C200</f>
        <v/>
      </c>
      <c r="U200">
        <f>I200*C200</f>
        <v/>
      </c>
      <c r="V200">
        <f>J200*C200</f>
        <v/>
      </c>
      <c r="W200">
        <f>K200*C200</f>
        <v/>
      </c>
      <c r="X200">
        <f>L200*C200</f>
        <v/>
      </c>
      <c r="Y200">
        <f>M200*C200</f>
        <v/>
      </c>
      <c r="Z200">
        <f>N200*C200</f>
        <v/>
      </c>
      <c r="AA200">
        <f>O200*C200</f>
        <v/>
      </c>
      <c r="AB200">
        <f>P200*C200</f>
        <v/>
      </c>
      <c r="AC200">
        <f>Q200*C200</f>
        <v/>
      </c>
      <c r="AD200">
        <f>SUM(R200:AC200)</f>
        <v/>
      </c>
      <c r="AE200">
        <f>SUM(F200:Q200)</f>
        <v/>
      </c>
    </row>
    <row r="201">
      <c r="A201">
        <f>IF('Échéancier'!B201="","",'Échéancier'!B201)</f>
        <v/>
      </c>
      <c r="B201">
        <f>IF('Échéancier'!V201="","",'Échéancier'!V201)</f>
        <v/>
      </c>
      <c r="C201">
        <f>IF('Échéancier'!N201="",0,'Échéancier'!N201)</f>
        <v/>
      </c>
      <c r="D201">
        <f>IF('Échéancier'!Q201="","",YEAR('Échéancier'!O201)*12+MONTH('Échéancier'!O201))</f>
        <v/>
      </c>
      <c r="E201">
        <f>IF('Échéancier'!Q201="","",'Échéancier'!L201)</f>
        <v/>
      </c>
      <c r="F201">
        <f>IF(OR(D201="",E201&lt;=0),0,IF(AND(('Charge mensuelle'!$B$4*12+1)&gt;D201,MOD(('Charge mensuelle'!$B$4*12+1)-D201,E201)=0),1,0))</f>
        <v/>
      </c>
      <c r="G201">
        <f>IF(OR(D201="",E201&lt;=0),0,IF(AND(('Charge mensuelle'!$B$4*12+2)&gt;D201,MOD(('Charge mensuelle'!$B$4*12+2)-D201,E201)=0),1,0))</f>
        <v/>
      </c>
      <c r="H201">
        <f>IF(OR(D201="",E201&lt;=0),0,IF(AND(('Charge mensuelle'!$B$4*12+3)&gt;D201,MOD(('Charge mensuelle'!$B$4*12+3)-D201,E201)=0),1,0))</f>
        <v/>
      </c>
      <c r="I201">
        <f>IF(OR(D201="",E201&lt;=0),0,IF(AND(('Charge mensuelle'!$B$4*12+4)&gt;D201,MOD(('Charge mensuelle'!$B$4*12+4)-D201,E201)=0),1,0))</f>
        <v/>
      </c>
      <c r="J201">
        <f>IF(OR(D201="",E201&lt;=0),0,IF(AND(('Charge mensuelle'!$B$4*12+5)&gt;D201,MOD(('Charge mensuelle'!$B$4*12+5)-D201,E201)=0),1,0))</f>
        <v/>
      </c>
      <c r="K201">
        <f>IF(OR(D201="",E201&lt;=0),0,IF(AND(('Charge mensuelle'!$B$4*12+6)&gt;D201,MOD(('Charge mensuelle'!$B$4*12+6)-D201,E201)=0),1,0))</f>
        <v/>
      </c>
      <c r="L201">
        <f>IF(OR(D201="",E201&lt;=0),0,IF(AND(('Charge mensuelle'!$B$4*12+7)&gt;D201,MOD(('Charge mensuelle'!$B$4*12+7)-D201,E201)=0),1,0))</f>
        <v/>
      </c>
      <c r="M201">
        <f>IF(OR(D201="",E201&lt;=0),0,IF(AND(('Charge mensuelle'!$B$4*12+8)&gt;D201,MOD(('Charge mensuelle'!$B$4*12+8)-D201,E201)=0),1,0))</f>
        <v/>
      </c>
      <c r="N201">
        <f>IF(OR(D201="",E201&lt;=0),0,IF(AND(('Charge mensuelle'!$B$4*12+9)&gt;D201,MOD(('Charge mensuelle'!$B$4*12+9)-D201,E201)=0),1,0))</f>
        <v/>
      </c>
      <c r="O201">
        <f>IF(OR(D201="",E201&lt;=0),0,IF(AND(('Charge mensuelle'!$B$4*12+10)&gt;D201,MOD(('Charge mensuelle'!$B$4*12+10)-D201,E201)=0),1,0))</f>
        <v/>
      </c>
      <c r="P201">
        <f>IF(OR(D201="",E201&lt;=0),0,IF(AND(('Charge mensuelle'!$B$4*12+11)&gt;D201,MOD(('Charge mensuelle'!$B$4*12+11)-D201,E201)=0),1,0))</f>
        <v/>
      </c>
      <c r="Q201">
        <f>IF(OR(D201="",E201&lt;=0),0,IF(AND(('Charge mensuelle'!$B$4*12+12)&gt;D201,MOD(('Charge mensuelle'!$B$4*12+12)-D201,E201)=0),1,0))</f>
        <v/>
      </c>
      <c r="R201">
        <f>F201*C201</f>
        <v/>
      </c>
      <c r="S201">
        <f>G201*C201</f>
        <v/>
      </c>
      <c r="T201">
        <f>H201*C201</f>
        <v/>
      </c>
      <c r="U201">
        <f>I201*C201</f>
        <v/>
      </c>
      <c r="V201">
        <f>J201*C201</f>
        <v/>
      </c>
      <c r="W201">
        <f>K201*C201</f>
        <v/>
      </c>
      <c r="X201">
        <f>L201*C201</f>
        <v/>
      </c>
      <c r="Y201">
        <f>M201*C201</f>
        <v/>
      </c>
      <c r="Z201">
        <f>N201*C201</f>
        <v/>
      </c>
      <c r="AA201">
        <f>O201*C201</f>
        <v/>
      </c>
      <c r="AB201">
        <f>P201*C201</f>
        <v/>
      </c>
      <c r="AC201">
        <f>Q201*C201</f>
        <v/>
      </c>
      <c r="AD201">
        <f>SUM(R201:AC201)</f>
        <v/>
      </c>
      <c r="AE201">
        <f>SUM(F201:Q201)</f>
        <v/>
      </c>
    </row>
    <row r="202">
      <c r="A202">
        <f>IF('Échéancier'!B202="","",'Échéancier'!B202)</f>
        <v/>
      </c>
      <c r="B202">
        <f>IF('Échéancier'!V202="","",'Échéancier'!V202)</f>
        <v/>
      </c>
      <c r="C202">
        <f>IF('Échéancier'!N202="",0,'Échéancier'!N202)</f>
        <v/>
      </c>
      <c r="D202">
        <f>IF('Échéancier'!Q202="","",YEAR('Échéancier'!O202)*12+MONTH('Échéancier'!O202))</f>
        <v/>
      </c>
      <c r="E202">
        <f>IF('Échéancier'!Q202="","",'Échéancier'!L202)</f>
        <v/>
      </c>
      <c r="F202">
        <f>IF(OR(D202="",E202&lt;=0),0,IF(AND(('Charge mensuelle'!$B$4*12+1)&gt;D202,MOD(('Charge mensuelle'!$B$4*12+1)-D202,E202)=0),1,0))</f>
        <v/>
      </c>
      <c r="G202">
        <f>IF(OR(D202="",E202&lt;=0),0,IF(AND(('Charge mensuelle'!$B$4*12+2)&gt;D202,MOD(('Charge mensuelle'!$B$4*12+2)-D202,E202)=0),1,0))</f>
        <v/>
      </c>
      <c r="H202">
        <f>IF(OR(D202="",E202&lt;=0),0,IF(AND(('Charge mensuelle'!$B$4*12+3)&gt;D202,MOD(('Charge mensuelle'!$B$4*12+3)-D202,E202)=0),1,0))</f>
        <v/>
      </c>
      <c r="I202">
        <f>IF(OR(D202="",E202&lt;=0),0,IF(AND(('Charge mensuelle'!$B$4*12+4)&gt;D202,MOD(('Charge mensuelle'!$B$4*12+4)-D202,E202)=0),1,0))</f>
        <v/>
      </c>
      <c r="J202">
        <f>IF(OR(D202="",E202&lt;=0),0,IF(AND(('Charge mensuelle'!$B$4*12+5)&gt;D202,MOD(('Charge mensuelle'!$B$4*12+5)-D202,E202)=0),1,0))</f>
        <v/>
      </c>
      <c r="K202">
        <f>IF(OR(D202="",E202&lt;=0),0,IF(AND(('Charge mensuelle'!$B$4*12+6)&gt;D202,MOD(('Charge mensuelle'!$B$4*12+6)-D202,E202)=0),1,0))</f>
        <v/>
      </c>
      <c r="L202">
        <f>IF(OR(D202="",E202&lt;=0),0,IF(AND(('Charge mensuelle'!$B$4*12+7)&gt;D202,MOD(('Charge mensuelle'!$B$4*12+7)-D202,E202)=0),1,0))</f>
        <v/>
      </c>
      <c r="M202">
        <f>IF(OR(D202="",E202&lt;=0),0,IF(AND(('Charge mensuelle'!$B$4*12+8)&gt;D202,MOD(('Charge mensuelle'!$B$4*12+8)-D202,E202)=0),1,0))</f>
        <v/>
      </c>
      <c r="N202">
        <f>IF(OR(D202="",E202&lt;=0),0,IF(AND(('Charge mensuelle'!$B$4*12+9)&gt;D202,MOD(('Charge mensuelle'!$B$4*12+9)-D202,E202)=0),1,0))</f>
        <v/>
      </c>
      <c r="O202">
        <f>IF(OR(D202="",E202&lt;=0),0,IF(AND(('Charge mensuelle'!$B$4*12+10)&gt;D202,MOD(('Charge mensuelle'!$B$4*12+10)-D202,E202)=0),1,0))</f>
        <v/>
      </c>
      <c r="P202">
        <f>IF(OR(D202="",E202&lt;=0),0,IF(AND(('Charge mensuelle'!$B$4*12+11)&gt;D202,MOD(('Charge mensuelle'!$B$4*12+11)-D202,E202)=0),1,0))</f>
        <v/>
      </c>
      <c r="Q202">
        <f>IF(OR(D202="",E202&lt;=0),0,IF(AND(('Charge mensuelle'!$B$4*12+12)&gt;D202,MOD(('Charge mensuelle'!$B$4*12+12)-D202,E202)=0),1,0))</f>
        <v/>
      </c>
      <c r="R202">
        <f>F202*C202</f>
        <v/>
      </c>
      <c r="S202">
        <f>G202*C202</f>
        <v/>
      </c>
      <c r="T202">
        <f>H202*C202</f>
        <v/>
      </c>
      <c r="U202">
        <f>I202*C202</f>
        <v/>
      </c>
      <c r="V202">
        <f>J202*C202</f>
        <v/>
      </c>
      <c r="W202">
        <f>K202*C202</f>
        <v/>
      </c>
      <c r="X202">
        <f>L202*C202</f>
        <v/>
      </c>
      <c r="Y202">
        <f>M202*C202</f>
        <v/>
      </c>
      <c r="Z202">
        <f>N202*C202</f>
        <v/>
      </c>
      <c r="AA202">
        <f>O202*C202</f>
        <v/>
      </c>
      <c r="AB202">
        <f>P202*C202</f>
        <v/>
      </c>
      <c r="AC202">
        <f>Q202*C202</f>
        <v/>
      </c>
      <c r="AD202">
        <f>SUM(R202:AC202)</f>
        <v/>
      </c>
      <c r="AE202">
        <f>SUM(F202:Q202)</f>
        <v/>
      </c>
    </row>
    <row r="203">
      <c r="A203">
        <f>IF('Échéancier'!B203="","",'Échéancier'!B203)</f>
        <v/>
      </c>
      <c r="B203">
        <f>IF('Échéancier'!V203="","",'Échéancier'!V203)</f>
        <v/>
      </c>
      <c r="C203">
        <f>IF('Échéancier'!N203="",0,'Échéancier'!N203)</f>
        <v/>
      </c>
      <c r="D203">
        <f>IF('Échéancier'!Q203="","",YEAR('Échéancier'!O203)*12+MONTH('Échéancier'!O203))</f>
        <v/>
      </c>
      <c r="E203">
        <f>IF('Échéancier'!Q203="","",'Échéancier'!L203)</f>
        <v/>
      </c>
      <c r="F203">
        <f>IF(OR(D203="",E203&lt;=0),0,IF(AND(('Charge mensuelle'!$B$4*12+1)&gt;D203,MOD(('Charge mensuelle'!$B$4*12+1)-D203,E203)=0),1,0))</f>
        <v/>
      </c>
      <c r="G203">
        <f>IF(OR(D203="",E203&lt;=0),0,IF(AND(('Charge mensuelle'!$B$4*12+2)&gt;D203,MOD(('Charge mensuelle'!$B$4*12+2)-D203,E203)=0),1,0))</f>
        <v/>
      </c>
      <c r="H203">
        <f>IF(OR(D203="",E203&lt;=0),0,IF(AND(('Charge mensuelle'!$B$4*12+3)&gt;D203,MOD(('Charge mensuelle'!$B$4*12+3)-D203,E203)=0),1,0))</f>
        <v/>
      </c>
      <c r="I203">
        <f>IF(OR(D203="",E203&lt;=0),0,IF(AND(('Charge mensuelle'!$B$4*12+4)&gt;D203,MOD(('Charge mensuelle'!$B$4*12+4)-D203,E203)=0),1,0))</f>
        <v/>
      </c>
      <c r="J203">
        <f>IF(OR(D203="",E203&lt;=0),0,IF(AND(('Charge mensuelle'!$B$4*12+5)&gt;D203,MOD(('Charge mensuelle'!$B$4*12+5)-D203,E203)=0),1,0))</f>
        <v/>
      </c>
      <c r="K203">
        <f>IF(OR(D203="",E203&lt;=0),0,IF(AND(('Charge mensuelle'!$B$4*12+6)&gt;D203,MOD(('Charge mensuelle'!$B$4*12+6)-D203,E203)=0),1,0))</f>
        <v/>
      </c>
      <c r="L203">
        <f>IF(OR(D203="",E203&lt;=0),0,IF(AND(('Charge mensuelle'!$B$4*12+7)&gt;D203,MOD(('Charge mensuelle'!$B$4*12+7)-D203,E203)=0),1,0))</f>
        <v/>
      </c>
      <c r="M203">
        <f>IF(OR(D203="",E203&lt;=0),0,IF(AND(('Charge mensuelle'!$B$4*12+8)&gt;D203,MOD(('Charge mensuelle'!$B$4*12+8)-D203,E203)=0),1,0))</f>
        <v/>
      </c>
      <c r="N203">
        <f>IF(OR(D203="",E203&lt;=0),0,IF(AND(('Charge mensuelle'!$B$4*12+9)&gt;D203,MOD(('Charge mensuelle'!$B$4*12+9)-D203,E203)=0),1,0))</f>
        <v/>
      </c>
      <c r="O203">
        <f>IF(OR(D203="",E203&lt;=0),0,IF(AND(('Charge mensuelle'!$B$4*12+10)&gt;D203,MOD(('Charge mensuelle'!$B$4*12+10)-D203,E203)=0),1,0))</f>
        <v/>
      </c>
      <c r="P203">
        <f>IF(OR(D203="",E203&lt;=0),0,IF(AND(('Charge mensuelle'!$B$4*12+11)&gt;D203,MOD(('Charge mensuelle'!$B$4*12+11)-D203,E203)=0),1,0))</f>
        <v/>
      </c>
      <c r="Q203">
        <f>IF(OR(D203="",E203&lt;=0),0,IF(AND(('Charge mensuelle'!$B$4*12+12)&gt;D203,MOD(('Charge mensuelle'!$B$4*12+12)-D203,E203)=0),1,0))</f>
        <v/>
      </c>
      <c r="R203">
        <f>F203*C203</f>
        <v/>
      </c>
      <c r="S203">
        <f>G203*C203</f>
        <v/>
      </c>
      <c r="T203">
        <f>H203*C203</f>
        <v/>
      </c>
      <c r="U203">
        <f>I203*C203</f>
        <v/>
      </c>
      <c r="V203">
        <f>J203*C203</f>
        <v/>
      </c>
      <c r="W203">
        <f>K203*C203</f>
        <v/>
      </c>
      <c r="X203">
        <f>L203*C203</f>
        <v/>
      </c>
      <c r="Y203">
        <f>M203*C203</f>
        <v/>
      </c>
      <c r="Z203">
        <f>N203*C203</f>
        <v/>
      </c>
      <c r="AA203">
        <f>O203*C203</f>
        <v/>
      </c>
      <c r="AB203">
        <f>P203*C203</f>
        <v/>
      </c>
      <c r="AC203">
        <f>Q203*C203</f>
        <v/>
      </c>
      <c r="AD203">
        <f>SUM(R203:AC203)</f>
        <v/>
      </c>
      <c r="AE203">
        <f>SUM(F203:Q203)</f>
        <v/>
      </c>
    </row>
    <row r="204">
      <c r="A204">
        <f>IF('Échéancier'!B204="","",'Échéancier'!B204)</f>
        <v/>
      </c>
      <c r="B204">
        <f>IF('Échéancier'!V204="","",'Échéancier'!V204)</f>
        <v/>
      </c>
      <c r="C204">
        <f>IF('Échéancier'!N204="",0,'Échéancier'!N204)</f>
        <v/>
      </c>
      <c r="D204">
        <f>IF('Échéancier'!Q204="","",YEAR('Échéancier'!O204)*12+MONTH('Échéancier'!O204))</f>
        <v/>
      </c>
      <c r="E204">
        <f>IF('Échéancier'!Q204="","",'Échéancier'!L204)</f>
        <v/>
      </c>
      <c r="F204">
        <f>IF(OR(D204="",E204&lt;=0),0,IF(AND(('Charge mensuelle'!$B$4*12+1)&gt;D204,MOD(('Charge mensuelle'!$B$4*12+1)-D204,E204)=0),1,0))</f>
        <v/>
      </c>
      <c r="G204">
        <f>IF(OR(D204="",E204&lt;=0),0,IF(AND(('Charge mensuelle'!$B$4*12+2)&gt;D204,MOD(('Charge mensuelle'!$B$4*12+2)-D204,E204)=0),1,0))</f>
        <v/>
      </c>
      <c r="H204">
        <f>IF(OR(D204="",E204&lt;=0),0,IF(AND(('Charge mensuelle'!$B$4*12+3)&gt;D204,MOD(('Charge mensuelle'!$B$4*12+3)-D204,E204)=0),1,0))</f>
        <v/>
      </c>
      <c r="I204">
        <f>IF(OR(D204="",E204&lt;=0),0,IF(AND(('Charge mensuelle'!$B$4*12+4)&gt;D204,MOD(('Charge mensuelle'!$B$4*12+4)-D204,E204)=0),1,0))</f>
        <v/>
      </c>
      <c r="J204">
        <f>IF(OR(D204="",E204&lt;=0),0,IF(AND(('Charge mensuelle'!$B$4*12+5)&gt;D204,MOD(('Charge mensuelle'!$B$4*12+5)-D204,E204)=0),1,0))</f>
        <v/>
      </c>
      <c r="K204">
        <f>IF(OR(D204="",E204&lt;=0),0,IF(AND(('Charge mensuelle'!$B$4*12+6)&gt;D204,MOD(('Charge mensuelle'!$B$4*12+6)-D204,E204)=0),1,0))</f>
        <v/>
      </c>
      <c r="L204">
        <f>IF(OR(D204="",E204&lt;=0),0,IF(AND(('Charge mensuelle'!$B$4*12+7)&gt;D204,MOD(('Charge mensuelle'!$B$4*12+7)-D204,E204)=0),1,0))</f>
        <v/>
      </c>
      <c r="M204">
        <f>IF(OR(D204="",E204&lt;=0),0,IF(AND(('Charge mensuelle'!$B$4*12+8)&gt;D204,MOD(('Charge mensuelle'!$B$4*12+8)-D204,E204)=0),1,0))</f>
        <v/>
      </c>
      <c r="N204">
        <f>IF(OR(D204="",E204&lt;=0),0,IF(AND(('Charge mensuelle'!$B$4*12+9)&gt;D204,MOD(('Charge mensuelle'!$B$4*12+9)-D204,E204)=0),1,0))</f>
        <v/>
      </c>
      <c r="O204">
        <f>IF(OR(D204="",E204&lt;=0),0,IF(AND(('Charge mensuelle'!$B$4*12+10)&gt;D204,MOD(('Charge mensuelle'!$B$4*12+10)-D204,E204)=0),1,0))</f>
        <v/>
      </c>
      <c r="P204">
        <f>IF(OR(D204="",E204&lt;=0),0,IF(AND(('Charge mensuelle'!$B$4*12+11)&gt;D204,MOD(('Charge mensuelle'!$B$4*12+11)-D204,E204)=0),1,0))</f>
        <v/>
      </c>
      <c r="Q204">
        <f>IF(OR(D204="",E204&lt;=0),0,IF(AND(('Charge mensuelle'!$B$4*12+12)&gt;D204,MOD(('Charge mensuelle'!$B$4*12+12)-D204,E204)=0),1,0))</f>
        <v/>
      </c>
      <c r="R204">
        <f>F204*C204</f>
        <v/>
      </c>
      <c r="S204">
        <f>G204*C204</f>
        <v/>
      </c>
      <c r="T204">
        <f>H204*C204</f>
        <v/>
      </c>
      <c r="U204">
        <f>I204*C204</f>
        <v/>
      </c>
      <c r="V204">
        <f>J204*C204</f>
        <v/>
      </c>
      <c r="W204">
        <f>K204*C204</f>
        <v/>
      </c>
      <c r="X204">
        <f>L204*C204</f>
        <v/>
      </c>
      <c r="Y204">
        <f>M204*C204</f>
        <v/>
      </c>
      <c r="Z204">
        <f>N204*C204</f>
        <v/>
      </c>
      <c r="AA204">
        <f>O204*C204</f>
        <v/>
      </c>
      <c r="AB204">
        <f>P204*C204</f>
        <v/>
      </c>
      <c r="AC204">
        <f>Q204*C204</f>
        <v/>
      </c>
      <c r="AD204">
        <f>SUM(R204:AC204)</f>
        <v/>
      </c>
      <c r="AE204">
        <f>SUM(F204:Q204)</f>
        <v/>
      </c>
    </row>
    <row r="205">
      <c r="A205">
        <f>IF('Échéancier'!B205="","",'Échéancier'!B205)</f>
        <v/>
      </c>
      <c r="B205">
        <f>IF('Échéancier'!V205="","",'Échéancier'!V205)</f>
        <v/>
      </c>
      <c r="C205">
        <f>IF('Échéancier'!N205="",0,'Échéancier'!N205)</f>
        <v/>
      </c>
      <c r="D205">
        <f>IF('Échéancier'!Q205="","",YEAR('Échéancier'!O205)*12+MONTH('Échéancier'!O205))</f>
        <v/>
      </c>
      <c r="E205">
        <f>IF('Échéancier'!Q205="","",'Échéancier'!L205)</f>
        <v/>
      </c>
      <c r="F205">
        <f>IF(OR(D205="",E205&lt;=0),0,IF(AND(('Charge mensuelle'!$B$4*12+1)&gt;D205,MOD(('Charge mensuelle'!$B$4*12+1)-D205,E205)=0),1,0))</f>
        <v/>
      </c>
      <c r="G205">
        <f>IF(OR(D205="",E205&lt;=0),0,IF(AND(('Charge mensuelle'!$B$4*12+2)&gt;D205,MOD(('Charge mensuelle'!$B$4*12+2)-D205,E205)=0),1,0))</f>
        <v/>
      </c>
      <c r="H205">
        <f>IF(OR(D205="",E205&lt;=0),0,IF(AND(('Charge mensuelle'!$B$4*12+3)&gt;D205,MOD(('Charge mensuelle'!$B$4*12+3)-D205,E205)=0),1,0))</f>
        <v/>
      </c>
      <c r="I205">
        <f>IF(OR(D205="",E205&lt;=0),0,IF(AND(('Charge mensuelle'!$B$4*12+4)&gt;D205,MOD(('Charge mensuelle'!$B$4*12+4)-D205,E205)=0),1,0))</f>
        <v/>
      </c>
      <c r="J205">
        <f>IF(OR(D205="",E205&lt;=0),0,IF(AND(('Charge mensuelle'!$B$4*12+5)&gt;D205,MOD(('Charge mensuelle'!$B$4*12+5)-D205,E205)=0),1,0))</f>
        <v/>
      </c>
      <c r="K205">
        <f>IF(OR(D205="",E205&lt;=0),0,IF(AND(('Charge mensuelle'!$B$4*12+6)&gt;D205,MOD(('Charge mensuelle'!$B$4*12+6)-D205,E205)=0),1,0))</f>
        <v/>
      </c>
      <c r="L205">
        <f>IF(OR(D205="",E205&lt;=0),0,IF(AND(('Charge mensuelle'!$B$4*12+7)&gt;D205,MOD(('Charge mensuelle'!$B$4*12+7)-D205,E205)=0),1,0))</f>
        <v/>
      </c>
      <c r="M205">
        <f>IF(OR(D205="",E205&lt;=0),0,IF(AND(('Charge mensuelle'!$B$4*12+8)&gt;D205,MOD(('Charge mensuelle'!$B$4*12+8)-D205,E205)=0),1,0))</f>
        <v/>
      </c>
      <c r="N205">
        <f>IF(OR(D205="",E205&lt;=0),0,IF(AND(('Charge mensuelle'!$B$4*12+9)&gt;D205,MOD(('Charge mensuelle'!$B$4*12+9)-D205,E205)=0),1,0))</f>
        <v/>
      </c>
      <c r="O205">
        <f>IF(OR(D205="",E205&lt;=0),0,IF(AND(('Charge mensuelle'!$B$4*12+10)&gt;D205,MOD(('Charge mensuelle'!$B$4*12+10)-D205,E205)=0),1,0))</f>
        <v/>
      </c>
      <c r="P205">
        <f>IF(OR(D205="",E205&lt;=0),0,IF(AND(('Charge mensuelle'!$B$4*12+11)&gt;D205,MOD(('Charge mensuelle'!$B$4*12+11)-D205,E205)=0),1,0))</f>
        <v/>
      </c>
      <c r="Q205">
        <f>IF(OR(D205="",E205&lt;=0),0,IF(AND(('Charge mensuelle'!$B$4*12+12)&gt;D205,MOD(('Charge mensuelle'!$B$4*12+12)-D205,E205)=0),1,0))</f>
        <v/>
      </c>
      <c r="R205">
        <f>F205*C205</f>
        <v/>
      </c>
      <c r="S205">
        <f>G205*C205</f>
        <v/>
      </c>
      <c r="T205">
        <f>H205*C205</f>
        <v/>
      </c>
      <c r="U205">
        <f>I205*C205</f>
        <v/>
      </c>
      <c r="V205">
        <f>J205*C205</f>
        <v/>
      </c>
      <c r="W205">
        <f>K205*C205</f>
        <v/>
      </c>
      <c r="X205">
        <f>L205*C205</f>
        <v/>
      </c>
      <c r="Y205">
        <f>M205*C205</f>
        <v/>
      </c>
      <c r="Z205">
        <f>N205*C205</f>
        <v/>
      </c>
      <c r="AA205">
        <f>O205*C205</f>
        <v/>
      </c>
      <c r="AB205">
        <f>P205*C205</f>
        <v/>
      </c>
      <c r="AC205">
        <f>Q205*C205</f>
        <v/>
      </c>
      <c r="AD205">
        <f>SUM(R205:AC205)</f>
        <v/>
      </c>
      <c r="AE205">
        <f>SUM(F205:Q205)</f>
        <v/>
      </c>
    </row>
    <row r="206">
      <c r="A206">
        <f>IF('Échéancier'!B206="","",'Échéancier'!B206)</f>
        <v/>
      </c>
      <c r="B206">
        <f>IF('Échéancier'!V206="","",'Échéancier'!V206)</f>
        <v/>
      </c>
      <c r="C206">
        <f>IF('Échéancier'!N206="",0,'Échéancier'!N206)</f>
        <v/>
      </c>
      <c r="D206">
        <f>IF('Échéancier'!Q206="","",YEAR('Échéancier'!O206)*12+MONTH('Échéancier'!O206))</f>
        <v/>
      </c>
      <c r="E206">
        <f>IF('Échéancier'!Q206="","",'Échéancier'!L206)</f>
        <v/>
      </c>
      <c r="F206">
        <f>IF(OR(D206="",E206&lt;=0),0,IF(AND(('Charge mensuelle'!$B$4*12+1)&gt;D206,MOD(('Charge mensuelle'!$B$4*12+1)-D206,E206)=0),1,0))</f>
        <v/>
      </c>
      <c r="G206">
        <f>IF(OR(D206="",E206&lt;=0),0,IF(AND(('Charge mensuelle'!$B$4*12+2)&gt;D206,MOD(('Charge mensuelle'!$B$4*12+2)-D206,E206)=0),1,0))</f>
        <v/>
      </c>
      <c r="H206">
        <f>IF(OR(D206="",E206&lt;=0),0,IF(AND(('Charge mensuelle'!$B$4*12+3)&gt;D206,MOD(('Charge mensuelle'!$B$4*12+3)-D206,E206)=0),1,0))</f>
        <v/>
      </c>
      <c r="I206">
        <f>IF(OR(D206="",E206&lt;=0),0,IF(AND(('Charge mensuelle'!$B$4*12+4)&gt;D206,MOD(('Charge mensuelle'!$B$4*12+4)-D206,E206)=0),1,0))</f>
        <v/>
      </c>
      <c r="J206">
        <f>IF(OR(D206="",E206&lt;=0),0,IF(AND(('Charge mensuelle'!$B$4*12+5)&gt;D206,MOD(('Charge mensuelle'!$B$4*12+5)-D206,E206)=0),1,0))</f>
        <v/>
      </c>
      <c r="K206">
        <f>IF(OR(D206="",E206&lt;=0),0,IF(AND(('Charge mensuelle'!$B$4*12+6)&gt;D206,MOD(('Charge mensuelle'!$B$4*12+6)-D206,E206)=0),1,0))</f>
        <v/>
      </c>
      <c r="L206">
        <f>IF(OR(D206="",E206&lt;=0),0,IF(AND(('Charge mensuelle'!$B$4*12+7)&gt;D206,MOD(('Charge mensuelle'!$B$4*12+7)-D206,E206)=0),1,0))</f>
        <v/>
      </c>
      <c r="M206">
        <f>IF(OR(D206="",E206&lt;=0),0,IF(AND(('Charge mensuelle'!$B$4*12+8)&gt;D206,MOD(('Charge mensuelle'!$B$4*12+8)-D206,E206)=0),1,0))</f>
        <v/>
      </c>
      <c r="N206">
        <f>IF(OR(D206="",E206&lt;=0),0,IF(AND(('Charge mensuelle'!$B$4*12+9)&gt;D206,MOD(('Charge mensuelle'!$B$4*12+9)-D206,E206)=0),1,0))</f>
        <v/>
      </c>
      <c r="O206">
        <f>IF(OR(D206="",E206&lt;=0),0,IF(AND(('Charge mensuelle'!$B$4*12+10)&gt;D206,MOD(('Charge mensuelle'!$B$4*12+10)-D206,E206)=0),1,0))</f>
        <v/>
      </c>
      <c r="P206">
        <f>IF(OR(D206="",E206&lt;=0),0,IF(AND(('Charge mensuelle'!$B$4*12+11)&gt;D206,MOD(('Charge mensuelle'!$B$4*12+11)-D206,E206)=0),1,0))</f>
        <v/>
      </c>
      <c r="Q206">
        <f>IF(OR(D206="",E206&lt;=0),0,IF(AND(('Charge mensuelle'!$B$4*12+12)&gt;D206,MOD(('Charge mensuelle'!$B$4*12+12)-D206,E206)=0),1,0))</f>
        <v/>
      </c>
      <c r="R206">
        <f>F206*C206</f>
        <v/>
      </c>
      <c r="S206">
        <f>G206*C206</f>
        <v/>
      </c>
      <c r="T206">
        <f>H206*C206</f>
        <v/>
      </c>
      <c r="U206">
        <f>I206*C206</f>
        <v/>
      </c>
      <c r="V206">
        <f>J206*C206</f>
        <v/>
      </c>
      <c r="W206">
        <f>K206*C206</f>
        <v/>
      </c>
      <c r="X206">
        <f>L206*C206</f>
        <v/>
      </c>
      <c r="Y206">
        <f>M206*C206</f>
        <v/>
      </c>
      <c r="Z206">
        <f>N206*C206</f>
        <v/>
      </c>
      <c r="AA206">
        <f>O206*C206</f>
        <v/>
      </c>
      <c r="AB206">
        <f>P206*C206</f>
        <v/>
      </c>
      <c r="AC206">
        <f>Q206*C206</f>
        <v/>
      </c>
      <c r="AD206">
        <f>SUM(R206:AC206)</f>
        <v/>
      </c>
      <c r="AE206">
        <f>SUM(F206:Q206)</f>
        <v/>
      </c>
    </row>
    <row r="207">
      <c r="A207">
        <f>IF('Échéancier'!B207="","",'Échéancier'!B207)</f>
        <v/>
      </c>
      <c r="B207">
        <f>IF('Échéancier'!V207="","",'Échéancier'!V207)</f>
        <v/>
      </c>
      <c r="C207">
        <f>IF('Échéancier'!N207="",0,'Échéancier'!N207)</f>
        <v/>
      </c>
      <c r="D207">
        <f>IF('Échéancier'!Q207="","",YEAR('Échéancier'!O207)*12+MONTH('Échéancier'!O207))</f>
        <v/>
      </c>
      <c r="E207">
        <f>IF('Échéancier'!Q207="","",'Échéancier'!L207)</f>
        <v/>
      </c>
      <c r="F207">
        <f>IF(OR(D207="",E207&lt;=0),0,IF(AND(('Charge mensuelle'!$B$4*12+1)&gt;D207,MOD(('Charge mensuelle'!$B$4*12+1)-D207,E207)=0),1,0))</f>
        <v/>
      </c>
      <c r="G207">
        <f>IF(OR(D207="",E207&lt;=0),0,IF(AND(('Charge mensuelle'!$B$4*12+2)&gt;D207,MOD(('Charge mensuelle'!$B$4*12+2)-D207,E207)=0),1,0))</f>
        <v/>
      </c>
      <c r="H207">
        <f>IF(OR(D207="",E207&lt;=0),0,IF(AND(('Charge mensuelle'!$B$4*12+3)&gt;D207,MOD(('Charge mensuelle'!$B$4*12+3)-D207,E207)=0),1,0))</f>
        <v/>
      </c>
      <c r="I207">
        <f>IF(OR(D207="",E207&lt;=0),0,IF(AND(('Charge mensuelle'!$B$4*12+4)&gt;D207,MOD(('Charge mensuelle'!$B$4*12+4)-D207,E207)=0),1,0))</f>
        <v/>
      </c>
      <c r="J207">
        <f>IF(OR(D207="",E207&lt;=0),0,IF(AND(('Charge mensuelle'!$B$4*12+5)&gt;D207,MOD(('Charge mensuelle'!$B$4*12+5)-D207,E207)=0),1,0))</f>
        <v/>
      </c>
      <c r="K207">
        <f>IF(OR(D207="",E207&lt;=0),0,IF(AND(('Charge mensuelle'!$B$4*12+6)&gt;D207,MOD(('Charge mensuelle'!$B$4*12+6)-D207,E207)=0),1,0))</f>
        <v/>
      </c>
      <c r="L207">
        <f>IF(OR(D207="",E207&lt;=0),0,IF(AND(('Charge mensuelle'!$B$4*12+7)&gt;D207,MOD(('Charge mensuelle'!$B$4*12+7)-D207,E207)=0),1,0))</f>
        <v/>
      </c>
      <c r="M207">
        <f>IF(OR(D207="",E207&lt;=0),0,IF(AND(('Charge mensuelle'!$B$4*12+8)&gt;D207,MOD(('Charge mensuelle'!$B$4*12+8)-D207,E207)=0),1,0))</f>
        <v/>
      </c>
      <c r="N207">
        <f>IF(OR(D207="",E207&lt;=0),0,IF(AND(('Charge mensuelle'!$B$4*12+9)&gt;D207,MOD(('Charge mensuelle'!$B$4*12+9)-D207,E207)=0),1,0))</f>
        <v/>
      </c>
      <c r="O207">
        <f>IF(OR(D207="",E207&lt;=0),0,IF(AND(('Charge mensuelle'!$B$4*12+10)&gt;D207,MOD(('Charge mensuelle'!$B$4*12+10)-D207,E207)=0),1,0))</f>
        <v/>
      </c>
      <c r="P207">
        <f>IF(OR(D207="",E207&lt;=0),0,IF(AND(('Charge mensuelle'!$B$4*12+11)&gt;D207,MOD(('Charge mensuelle'!$B$4*12+11)-D207,E207)=0),1,0))</f>
        <v/>
      </c>
      <c r="Q207">
        <f>IF(OR(D207="",E207&lt;=0),0,IF(AND(('Charge mensuelle'!$B$4*12+12)&gt;D207,MOD(('Charge mensuelle'!$B$4*12+12)-D207,E207)=0),1,0))</f>
        <v/>
      </c>
      <c r="R207">
        <f>F207*C207</f>
        <v/>
      </c>
      <c r="S207">
        <f>G207*C207</f>
        <v/>
      </c>
      <c r="T207">
        <f>H207*C207</f>
        <v/>
      </c>
      <c r="U207">
        <f>I207*C207</f>
        <v/>
      </c>
      <c r="V207">
        <f>J207*C207</f>
        <v/>
      </c>
      <c r="W207">
        <f>K207*C207</f>
        <v/>
      </c>
      <c r="X207">
        <f>L207*C207</f>
        <v/>
      </c>
      <c r="Y207">
        <f>M207*C207</f>
        <v/>
      </c>
      <c r="Z207">
        <f>N207*C207</f>
        <v/>
      </c>
      <c r="AA207">
        <f>O207*C207</f>
        <v/>
      </c>
      <c r="AB207">
        <f>P207*C207</f>
        <v/>
      </c>
      <c r="AC207">
        <f>Q207*C207</f>
        <v/>
      </c>
      <c r="AD207">
        <f>SUM(R207:AC207)</f>
        <v/>
      </c>
      <c r="AE207">
        <f>SUM(F207:Q207)</f>
        <v/>
      </c>
    </row>
    <row r="208">
      <c r="A208">
        <f>IF('Échéancier'!B208="","",'Échéancier'!B208)</f>
        <v/>
      </c>
      <c r="B208">
        <f>IF('Échéancier'!V208="","",'Échéancier'!V208)</f>
        <v/>
      </c>
      <c r="C208">
        <f>IF('Échéancier'!N208="",0,'Échéancier'!N208)</f>
        <v/>
      </c>
      <c r="D208">
        <f>IF('Échéancier'!Q208="","",YEAR('Échéancier'!O208)*12+MONTH('Échéancier'!O208))</f>
        <v/>
      </c>
      <c r="E208">
        <f>IF('Échéancier'!Q208="","",'Échéancier'!L208)</f>
        <v/>
      </c>
      <c r="F208">
        <f>IF(OR(D208="",E208&lt;=0),0,IF(AND(('Charge mensuelle'!$B$4*12+1)&gt;D208,MOD(('Charge mensuelle'!$B$4*12+1)-D208,E208)=0),1,0))</f>
        <v/>
      </c>
      <c r="G208">
        <f>IF(OR(D208="",E208&lt;=0),0,IF(AND(('Charge mensuelle'!$B$4*12+2)&gt;D208,MOD(('Charge mensuelle'!$B$4*12+2)-D208,E208)=0),1,0))</f>
        <v/>
      </c>
      <c r="H208">
        <f>IF(OR(D208="",E208&lt;=0),0,IF(AND(('Charge mensuelle'!$B$4*12+3)&gt;D208,MOD(('Charge mensuelle'!$B$4*12+3)-D208,E208)=0),1,0))</f>
        <v/>
      </c>
      <c r="I208">
        <f>IF(OR(D208="",E208&lt;=0),0,IF(AND(('Charge mensuelle'!$B$4*12+4)&gt;D208,MOD(('Charge mensuelle'!$B$4*12+4)-D208,E208)=0),1,0))</f>
        <v/>
      </c>
      <c r="J208">
        <f>IF(OR(D208="",E208&lt;=0),0,IF(AND(('Charge mensuelle'!$B$4*12+5)&gt;D208,MOD(('Charge mensuelle'!$B$4*12+5)-D208,E208)=0),1,0))</f>
        <v/>
      </c>
      <c r="K208">
        <f>IF(OR(D208="",E208&lt;=0),0,IF(AND(('Charge mensuelle'!$B$4*12+6)&gt;D208,MOD(('Charge mensuelle'!$B$4*12+6)-D208,E208)=0),1,0))</f>
        <v/>
      </c>
      <c r="L208">
        <f>IF(OR(D208="",E208&lt;=0),0,IF(AND(('Charge mensuelle'!$B$4*12+7)&gt;D208,MOD(('Charge mensuelle'!$B$4*12+7)-D208,E208)=0),1,0))</f>
        <v/>
      </c>
      <c r="M208">
        <f>IF(OR(D208="",E208&lt;=0),0,IF(AND(('Charge mensuelle'!$B$4*12+8)&gt;D208,MOD(('Charge mensuelle'!$B$4*12+8)-D208,E208)=0),1,0))</f>
        <v/>
      </c>
      <c r="N208">
        <f>IF(OR(D208="",E208&lt;=0),0,IF(AND(('Charge mensuelle'!$B$4*12+9)&gt;D208,MOD(('Charge mensuelle'!$B$4*12+9)-D208,E208)=0),1,0))</f>
        <v/>
      </c>
      <c r="O208">
        <f>IF(OR(D208="",E208&lt;=0),0,IF(AND(('Charge mensuelle'!$B$4*12+10)&gt;D208,MOD(('Charge mensuelle'!$B$4*12+10)-D208,E208)=0),1,0))</f>
        <v/>
      </c>
      <c r="P208">
        <f>IF(OR(D208="",E208&lt;=0),0,IF(AND(('Charge mensuelle'!$B$4*12+11)&gt;D208,MOD(('Charge mensuelle'!$B$4*12+11)-D208,E208)=0),1,0))</f>
        <v/>
      </c>
      <c r="Q208">
        <f>IF(OR(D208="",E208&lt;=0),0,IF(AND(('Charge mensuelle'!$B$4*12+12)&gt;D208,MOD(('Charge mensuelle'!$B$4*12+12)-D208,E208)=0),1,0))</f>
        <v/>
      </c>
      <c r="R208">
        <f>F208*C208</f>
        <v/>
      </c>
      <c r="S208">
        <f>G208*C208</f>
        <v/>
      </c>
      <c r="T208">
        <f>H208*C208</f>
        <v/>
      </c>
      <c r="U208">
        <f>I208*C208</f>
        <v/>
      </c>
      <c r="V208">
        <f>J208*C208</f>
        <v/>
      </c>
      <c r="W208">
        <f>K208*C208</f>
        <v/>
      </c>
      <c r="X208">
        <f>L208*C208</f>
        <v/>
      </c>
      <c r="Y208">
        <f>M208*C208</f>
        <v/>
      </c>
      <c r="Z208">
        <f>N208*C208</f>
        <v/>
      </c>
      <c r="AA208">
        <f>O208*C208</f>
        <v/>
      </c>
      <c r="AB208">
        <f>P208*C208</f>
        <v/>
      </c>
      <c r="AC208">
        <f>Q208*C208</f>
        <v/>
      </c>
      <c r="AD208">
        <f>SUM(R208:AC208)</f>
        <v/>
      </c>
      <c r="AE208">
        <f>SUM(F208:Q208)</f>
        <v/>
      </c>
    </row>
    <row r="209">
      <c r="A209">
        <f>IF('Échéancier'!B209="","",'Échéancier'!B209)</f>
        <v/>
      </c>
      <c r="B209">
        <f>IF('Échéancier'!V209="","",'Échéancier'!V209)</f>
        <v/>
      </c>
      <c r="C209">
        <f>IF('Échéancier'!N209="",0,'Échéancier'!N209)</f>
        <v/>
      </c>
      <c r="D209">
        <f>IF('Échéancier'!Q209="","",YEAR('Échéancier'!O209)*12+MONTH('Échéancier'!O209))</f>
        <v/>
      </c>
      <c r="E209">
        <f>IF('Échéancier'!Q209="","",'Échéancier'!L209)</f>
        <v/>
      </c>
      <c r="F209">
        <f>IF(OR(D209="",E209&lt;=0),0,IF(AND(('Charge mensuelle'!$B$4*12+1)&gt;D209,MOD(('Charge mensuelle'!$B$4*12+1)-D209,E209)=0),1,0))</f>
        <v/>
      </c>
      <c r="G209">
        <f>IF(OR(D209="",E209&lt;=0),0,IF(AND(('Charge mensuelle'!$B$4*12+2)&gt;D209,MOD(('Charge mensuelle'!$B$4*12+2)-D209,E209)=0),1,0))</f>
        <v/>
      </c>
      <c r="H209">
        <f>IF(OR(D209="",E209&lt;=0),0,IF(AND(('Charge mensuelle'!$B$4*12+3)&gt;D209,MOD(('Charge mensuelle'!$B$4*12+3)-D209,E209)=0),1,0))</f>
        <v/>
      </c>
      <c r="I209">
        <f>IF(OR(D209="",E209&lt;=0),0,IF(AND(('Charge mensuelle'!$B$4*12+4)&gt;D209,MOD(('Charge mensuelle'!$B$4*12+4)-D209,E209)=0),1,0))</f>
        <v/>
      </c>
      <c r="J209">
        <f>IF(OR(D209="",E209&lt;=0),0,IF(AND(('Charge mensuelle'!$B$4*12+5)&gt;D209,MOD(('Charge mensuelle'!$B$4*12+5)-D209,E209)=0),1,0))</f>
        <v/>
      </c>
      <c r="K209">
        <f>IF(OR(D209="",E209&lt;=0),0,IF(AND(('Charge mensuelle'!$B$4*12+6)&gt;D209,MOD(('Charge mensuelle'!$B$4*12+6)-D209,E209)=0),1,0))</f>
        <v/>
      </c>
      <c r="L209">
        <f>IF(OR(D209="",E209&lt;=0),0,IF(AND(('Charge mensuelle'!$B$4*12+7)&gt;D209,MOD(('Charge mensuelle'!$B$4*12+7)-D209,E209)=0),1,0))</f>
        <v/>
      </c>
      <c r="M209">
        <f>IF(OR(D209="",E209&lt;=0),0,IF(AND(('Charge mensuelle'!$B$4*12+8)&gt;D209,MOD(('Charge mensuelle'!$B$4*12+8)-D209,E209)=0),1,0))</f>
        <v/>
      </c>
      <c r="N209">
        <f>IF(OR(D209="",E209&lt;=0),0,IF(AND(('Charge mensuelle'!$B$4*12+9)&gt;D209,MOD(('Charge mensuelle'!$B$4*12+9)-D209,E209)=0),1,0))</f>
        <v/>
      </c>
      <c r="O209">
        <f>IF(OR(D209="",E209&lt;=0),0,IF(AND(('Charge mensuelle'!$B$4*12+10)&gt;D209,MOD(('Charge mensuelle'!$B$4*12+10)-D209,E209)=0),1,0))</f>
        <v/>
      </c>
      <c r="P209">
        <f>IF(OR(D209="",E209&lt;=0),0,IF(AND(('Charge mensuelle'!$B$4*12+11)&gt;D209,MOD(('Charge mensuelle'!$B$4*12+11)-D209,E209)=0),1,0))</f>
        <v/>
      </c>
      <c r="Q209">
        <f>IF(OR(D209="",E209&lt;=0),0,IF(AND(('Charge mensuelle'!$B$4*12+12)&gt;D209,MOD(('Charge mensuelle'!$B$4*12+12)-D209,E209)=0),1,0))</f>
        <v/>
      </c>
      <c r="R209">
        <f>F209*C209</f>
        <v/>
      </c>
      <c r="S209">
        <f>G209*C209</f>
        <v/>
      </c>
      <c r="T209">
        <f>H209*C209</f>
        <v/>
      </c>
      <c r="U209">
        <f>I209*C209</f>
        <v/>
      </c>
      <c r="V209">
        <f>J209*C209</f>
        <v/>
      </c>
      <c r="W209">
        <f>K209*C209</f>
        <v/>
      </c>
      <c r="X209">
        <f>L209*C209</f>
        <v/>
      </c>
      <c r="Y209">
        <f>M209*C209</f>
        <v/>
      </c>
      <c r="Z209">
        <f>N209*C209</f>
        <v/>
      </c>
      <c r="AA209">
        <f>O209*C209</f>
        <v/>
      </c>
      <c r="AB209">
        <f>P209*C209</f>
        <v/>
      </c>
      <c r="AC209">
        <f>Q209*C209</f>
        <v/>
      </c>
      <c r="AD209">
        <f>SUM(R209:AC209)</f>
        <v/>
      </c>
      <c r="AE209">
        <f>SUM(F209:Q209)</f>
        <v/>
      </c>
    </row>
    <row r="210">
      <c r="A210">
        <f>IF('Échéancier'!B210="","",'Échéancier'!B210)</f>
        <v/>
      </c>
      <c r="B210">
        <f>IF('Échéancier'!V210="","",'Échéancier'!V210)</f>
        <v/>
      </c>
      <c r="C210">
        <f>IF('Échéancier'!N210="",0,'Échéancier'!N210)</f>
        <v/>
      </c>
      <c r="D210">
        <f>IF('Échéancier'!Q210="","",YEAR('Échéancier'!O210)*12+MONTH('Échéancier'!O210))</f>
        <v/>
      </c>
      <c r="E210">
        <f>IF('Échéancier'!Q210="","",'Échéancier'!L210)</f>
        <v/>
      </c>
      <c r="F210">
        <f>IF(OR(D210="",E210&lt;=0),0,IF(AND(('Charge mensuelle'!$B$4*12+1)&gt;D210,MOD(('Charge mensuelle'!$B$4*12+1)-D210,E210)=0),1,0))</f>
        <v/>
      </c>
      <c r="G210">
        <f>IF(OR(D210="",E210&lt;=0),0,IF(AND(('Charge mensuelle'!$B$4*12+2)&gt;D210,MOD(('Charge mensuelle'!$B$4*12+2)-D210,E210)=0),1,0))</f>
        <v/>
      </c>
      <c r="H210">
        <f>IF(OR(D210="",E210&lt;=0),0,IF(AND(('Charge mensuelle'!$B$4*12+3)&gt;D210,MOD(('Charge mensuelle'!$B$4*12+3)-D210,E210)=0),1,0))</f>
        <v/>
      </c>
      <c r="I210">
        <f>IF(OR(D210="",E210&lt;=0),0,IF(AND(('Charge mensuelle'!$B$4*12+4)&gt;D210,MOD(('Charge mensuelle'!$B$4*12+4)-D210,E210)=0),1,0))</f>
        <v/>
      </c>
      <c r="J210">
        <f>IF(OR(D210="",E210&lt;=0),0,IF(AND(('Charge mensuelle'!$B$4*12+5)&gt;D210,MOD(('Charge mensuelle'!$B$4*12+5)-D210,E210)=0),1,0))</f>
        <v/>
      </c>
      <c r="K210">
        <f>IF(OR(D210="",E210&lt;=0),0,IF(AND(('Charge mensuelle'!$B$4*12+6)&gt;D210,MOD(('Charge mensuelle'!$B$4*12+6)-D210,E210)=0),1,0))</f>
        <v/>
      </c>
      <c r="L210">
        <f>IF(OR(D210="",E210&lt;=0),0,IF(AND(('Charge mensuelle'!$B$4*12+7)&gt;D210,MOD(('Charge mensuelle'!$B$4*12+7)-D210,E210)=0),1,0))</f>
        <v/>
      </c>
      <c r="M210">
        <f>IF(OR(D210="",E210&lt;=0),0,IF(AND(('Charge mensuelle'!$B$4*12+8)&gt;D210,MOD(('Charge mensuelle'!$B$4*12+8)-D210,E210)=0),1,0))</f>
        <v/>
      </c>
      <c r="N210">
        <f>IF(OR(D210="",E210&lt;=0),0,IF(AND(('Charge mensuelle'!$B$4*12+9)&gt;D210,MOD(('Charge mensuelle'!$B$4*12+9)-D210,E210)=0),1,0))</f>
        <v/>
      </c>
      <c r="O210">
        <f>IF(OR(D210="",E210&lt;=0),0,IF(AND(('Charge mensuelle'!$B$4*12+10)&gt;D210,MOD(('Charge mensuelle'!$B$4*12+10)-D210,E210)=0),1,0))</f>
        <v/>
      </c>
      <c r="P210">
        <f>IF(OR(D210="",E210&lt;=0),0,IF(AND(('Charge mensuelle'!$B$4*12+11)&gt;D210,MOD(('Charge mensuelle'!$B$4*12+11)-D210,E210)=0),1,0))</f>
        <v/>
      </c>
      <c r="Q210">
        <f>IF(OR(D210="",E210&lt;=0),0,IF(AND(('Charge mensuelle'!$B$4*12+12)&gt;D210,MOD(('Charge mensuelle'!$B$4*12+12)-D210,E210)=0),1,0))</f>
        <v/>
      </c>
      <c r="R210">
        <f>F210*C210</f>
        <v/>
      </c>
      <c r="S210">
        <f>G210*C210</f>
        <v/>
      </c>
      <c r="T210">
        <f>H210*C210</f>
        <v/>
      </c>
      <c r="U210">
        <f>I210*C210</f>
        <v/>
      </c>
      <c r="V210">
        <f>J210*C210</f>
        <v/>
      </c>
      <c r="W210">
        <f>K210*C210</f>
        <v/>
      </c>
      <c r="X210">
        <f>L210*C210</f>
        <v/>
      </c>
      <c r="Y210">
        <f>M210*C210</f>
        <v/>
      </c>
      <c r="Z210">
        <f>N210*C210</f>
        <v/>
      </c>
      <c r="AA210">
        <f>O210*C210</f>
        <v/>
      </c>
      <c r="AB210">
        <f>P210*C210</f>
        <v/>
      </c>
      <c r="AC210">
        <f>Q210*C210</f>
        <v/>
      </c>
      <c r="AD210">
        <f>SUM(R210:AC210)</f>
        <v/>
      </c>
      <c r="AE210">
        <f>SUM(F210:Q210)</f>
        <v/>
      </c>
    </row>
    <row r="211">
      <c r="A211">
        <f>IF('Échéancier'!B211="","",'Échéancier'!B211)</f>
        <v/>
      </c>
      <c r="B211">
        <f>IF('Échéancier'!V211="","",'Échéancier'!V211)</f>
        <v/>
      </c>
      <c r="C211">
        <f>IF('Échéancier'!N211="",0,'Échéancier'!N211)</f>
        <v/>
      </c>
      <c r="D211">
        <f>IF('Échéancier'!Q211="","",YEAR('Échéancier'!O211)*12+MONTH('Échéancier'!O211))</f>
        <v/>
      </c>
      <c r="E211">
        <f>IF('Échéancier'!Q211="","",'Échéancier'!L211)</f>
        <v/>
      </c>
      <c r="F211">
        <f>IF(OR(D211="",E211&lt;=0),0,IF(AND(('Charge mensuelle'!$B$4*12+1)&gt;D211,MOD(('Charge mensuelle'!$B$4*12+1)-D211,E211)=0),1,0))</f>
        <v/>
      </c>
      <c r="G211">
        <f>IF(OR(D211="",E211&lt;=0),0,IF(AND(('Charge mensuelle'!$B$4*12+2)&gt;D211,MOD(('Charge mensuelle'!$B$4*12+2)-D211,E211)=0),1,0))</f>
        <v/>
      </c>
      <c r="H211">
        <f>IF(OR(D211="",E211&lt;=0),0,IF(AND(('Charge mensuelle'!$B$4*12+3)&gt;D211,MOD(('Charge mensuelle'!$B$4*12+3)-D211,E211)=0),1,0))</f>
        <v/>
      </c>
      <c r="I211">
        <f>IF(OR(D211="",E211&lt;=0),0,IF(AND(('Charge mensuelle'!$B$4*12+4)&gt;D211,MOD(('Charge mensuelle'!$B$4*12+4)-D211,E211)=0),1,0))</f>
        <v/>
      </c>
      <c r="J211">
        <f>IF(OR(D211="",E211&lt;=0),0,IF(AND(('Charge mensuelle'!$B$4*12+5)&gt;D211,MOD(('Charge mensuelle'!$B$4*12+5)-D211,E211)=0),1,0))</f>
        <v/>
      </c>
      <c r="K211">
        <f>IF(OR(D211="",E211&lt;=0),0,IF(AND(('Charge mensuelle'!$B$4*12+6)&gt;D211,MOD(('Charge mensuelle'!$B$4*12+6)-D211,E211)=0),1,0))</f>
        <v/>
      </c>
      <c r="L211">
        <f>IF(OR(D211="",E211&lt;=0),0,IF(AND(('Charge mensuelle'!$B$4*12+7)&gt;D211,MOD(('Charge mensuelle'!$B$4*12+7)-D211,E211)=0),1,0))</f>
        <v/>
      </c>
      <c r="M211">
        <f>IF(OR(D211="",E211&lt;=0),0,IF(AND(('Charge mensuelle'!$B$4*12+8)&gt;D211,MOD(('Charge mensuelle'!$B$4*12+8)-D211,E211)=0),1,0))</f>
        <v/>
      </c>
      <c r="N211">
        <f>IF(OR(D211="",E211&lt;=0),0,IF(AND(('Charge mensuelle'!$B$4*12+9)&gt;D211,MOD(('Charge mensuelle'!$B$4*12+9)-D211,E211)=0),1,0))</f>
        <v/>
      </c>
      <c r="O211">
        <f>IF(OR(D211="",E211&lt;=0),0,IF(AND(('Charge mensuelle'!$B$4*12+10)&gt;D211,MOD(('Charge mensuelle'!$B$4*12+10)-D211,E211)=0),1,0))</f>
        <v/>
      </c>
      <c r="P211">
        <f>IF(OR(D211="",E211&lt;=0),0,IF(AND(('Charge mensuelle'!$B$4*12+11)&gt;D211,MOD(('Charge mensuelle'!$B$4*12+11)-D211,E211)=0),1,0))</f>
        <v/>
      </c>
      <c r="Q211">
        <f>IF(OR(D211="",E211&lt;=0),0,IF(AND(('Charge mensuelle'!$B$4*12+12)&gt;D211,MOD(('Charge mensuelle'!$B$4*12+12)-D211,E211)=0),1,0))</f>
        <v/>
      </c>
      <c r="R211">
        <f>F211*C211</f>
        <v/>
      </c>
      <c r="S211">
        <f>G211*C211</f>
        <v/>
      </c>
      <c r="T211">
        <f>H211*C211</f>
        <v/>
      </c>
      <c r="U211">
        <f>I211*C211</f>
        <v/>
      </c>
      <c r="V211">
        <f>J211*C211</f>
        <v/>
      </c>
      <c r="W211">
        <f>K211*C211</f>
        <v/>
      </c>
      <c r="X211">
        <f>L211*C211</f>
        <v/>
      </c>
      <c r="Y211">
        <f>M211*C211</f>
        <v/>
      </c>
      <c r="Z211">
        <f>N211*C211</f>
        <v/>
      </c>
      <c r="AA211">
        <f>O211*C211</f>
        <v/>
      </c>
      <c r="AB211">
        <f>P211*C211</f>
        <v/>
      </c>
      <c r="AC211">
        <f>Q211*C211</f>
        <v/>
      </c>
      <c r="AD211">
        <f>SUM(R211:AC211)</f>
        <v/>
      </c>
      <c r="AE211">
        <f>SUM(F211:Q211)</f>
        <v/>
      </c>
    </row>
    <row r="212">
      <c r="A212">
        <f>IF('Échéancier'!B212="","",'Échéancier'!B212)</f>
        <v/>
      </c>
      <c r="B212">
        <f>IF('Échéancier'!V212="","",'Échéancier'!V212)</f>
        <v/>
      </c>
      <c r="C212">
        <f>IF('Échéancier'!N212="",0,'Échéancier'!N212)</f>
        <v/>
      </c>
      <c r="D212">
        <f>IF('Échéancier'!Q212="","",YEAR('Échéancier'!O212)*12+MONTH('Échéancier'!O212))</f>
        <v/>
      </c>
      <c r="E212">
        <f>IF('Échéancier'!Q212="","",'Échéancier'!L212)</f>
        <v/>
      </c>
      <c r="F212">
        <f>IF(OR(D212="",E212&lt;=0),0,IF(AND(('Charge mensuelle'!$B$4*12+1)&gt;D212,MOD(('Charge mensuelle'!$B$4*12+1)-D212,E212)=0),1,0))</f>
        <v/>
      </c>
      <c r="G212">
        <f>IF(OR(D212="",E212&lt;=0),0,IF(AND(('Charge mensuelle'!$B$4*12+2)&gt;D212,MOD(('Charge mensuelle'!$B$4*12+2)-D212,E212)=0),1,0))</f>
        <v/>
      </c>
      <c r="H212">
        <f>IF(OR(D212="",E212&lt;=0),0,IF(AND(('Charge mensuelle'!$B$4*12+3)&gt;D212,MOD(('Charge mensuelle'!$B$4*12+3)-D212,E212)=0),1,0))</f>
        <v/>
      </c>
      <c r="I212">
        <f>IF(OR(D212="",E212&lt;=0),0,IF(AND(('Charge mensuelle'!$B$4*12+4)&gt;D212,MOD(('Charge mensuelle'!$B$4*12+4)-D212,E212)=0),1,0))</f>
        <v/>
      </c>
      <c r="J212">
        <f>IF(OR(D212="",E212&lt;=0),0,IF(AND(('Charge mensuelle'!$B$4*12+5)&gt;D212,MOD(('Charge mensuelle'!$B$4*12+5)-D212,E212)=0),1,0))</f>
        <v/>
      </c>
      <c r="K212">
        <f>IF(OR(D212="",E212&lt;=0),0,IF(AND(('Charge mensuelle'!$B$4*12+6)&gt;D212,MOD(('Charge mensuelle'!$B$4*12+6)-D212,E212)=0),1,0))</f>
        <v/>
      </c>
      <c r="L212">
        <f>IF(OR(D212="",E212&lt;=0),0,IF(AND(('Charge mensuelle'!$B$4*12+7)&gt;D212,MOD(('Charge mensuelle'!$B$4*12+7)-D212,E212)=0),1,0))</f>
        <v/>
      </c>
      <c r="M212">
        <f>IF(OR(D212="",E212&lt;=0),0,IF(AND(('Charge mensuelle'!$B$4*12+8)&gt;D212,MOD(('Charge mensuelle'!$B$4*12+8)-D212,E212)=0),1,0))</f>
        <v/>
      </c>
      <c r="N212">
        <f>IF(OR(D212="",E212&lt;=0),0,IF(AND(('Charge mensuelle'!$B$4*12+9)&gt;D212,MOD(('Charge mensuelle'!$B$4*12+9)-D212,E212)=0),1,0))</f>
        <v/>
      </c>
      <c r="O212">
        <f>IF(OR(D212="",E212&lt;=0),0,IF(AND(('Charge mensuelle'!$B$4*12+10)&gt;D212,MOD(('Charge mensuelle'!$B$4*12+10)-D212,E212)=0),1,0))</f>
        <v/>
      </c>
      <c r="P212">
        <f>IF(OR(D212="",E212&lt;=0),0,IF(AND(('Charge mensuelle'!$B$4*12+11)&gt;D212,MOD(('Charge mensuelle'!$B$4*12+11)-D212,E212)=0),1,0))</f>
        <v/>
      </c>
      <c r="Q212">
        <f>IF(OR(D212="",E212&lt;=0),0,IF(AND(('Charge mensuelle'!$B$4*12+12)&gt;D212,MOD(('Charge mensuelle'!$B$4*12+12)-D212,E212)=0),1,0))</f>
        <v/>
      </c>
      <c r="R212">
        <f>F212*C212</f>
        <v/>
      </c>
      <c r="S212">
        <f>G212*C212</f>
        <v/>
      </c>
      <c r="T212">
        <f>H212*C212</f>
        <v/>
      </c>
      <c r="U212">
        <f>I212*C212</f>
        <v/>
      </c>
      <c r="V212">
        <f>J212*C212</f>
        <v/>
      </c>
      <c r="W212">
        <f>K212*C212</f>
        <v/>
      </c>
      <c r="X212">
        <f>L212*C212</f>
        <v/>
      </c>
      <c r="Y212">
        <f>M212*C212</f>
        <v/>
      </c>
      <c r="Z212">
        <f>N212*C212</f>
        <v/>
      </c>
      <c r="AA212">
        <f>O212*C212</f>
        <v/>
      </c>
      <c r="AB212">
        <f>P212*C212</f>
        <v/>
      </c>
      <c r="AC212">
        <f>Q212*C212</f>
        <v/>
      </c>
      <c r="AD212">
        <f>SUM(R212:AC212)</f>
        <v/>
      </c>
      <c r="AE212">
        <f>SUM(F212:Q212)</f>
        <v/>
      </c>
    </row>
    <row r="213">
      <c r="A213">
        <f>IF('Échéancier'!B213="","",'Échéancier'!B213)</f>
        <v/>
      </c>
      <c r="B213">
        <f>IF('Échéancier'!V213="","",'Échéancier'!V213)</f>
        <v/>
      </c>
      <c r="C213">
        <f>IF('Échéancier'!N213="",0,'Échéancier'!N213)</f>
        <v/>
      </c>
      <c r="D213">
        <f>IF('Échéancier'!Q213="","",YEAR('Échéancier'!O213)*12+MONTH('Échéancier'!O213))</f>
        <v/>
      </c>
      <c r="E213">
        <f>IF('Échéancier'!Q213="","",'Échéancier'!L213)</f>
        <v/>
      </c>
      <c r="F213">
        <f>IF(OR(D213="",E213&lt;=0),0,IF(AND(('Charge mensuelle'!$B$4*12+1)&gt;D213,MOD(('Charge mensuelle'!$B$4*12+1)-D213,E213)=0),1,0))</f>
        <v/>
      </c>
      <c r="G213">
        <f>IF(OR(D213="",E213&lt;=0),0,IF(AND(('Charge mensuelle'!$B$4*12+2)&gt;D213,MOD(('Charge mensuelle'!$B$4*12+2)-D213,E213)=0),1,0))</f>
        <v/>
      </c>
      <c r="H213">
        <f>IF(OR(D213="",E213&lt;=0),0,IF(AND(('Charge mensuelle'!$B$4*12+3)&gt;D213,MOD(('Charge mensuelle'!$B$4*12+3)-D213,E213)=0),1,0))</f>
        <v/>
      </c>
      <c r="I213">
        <f>IF(OR(D213="",E213&lt;=0),0,IF(AND(('Charge mensuelle'!$B$4*12+4)&gt;D213,MOD(('Charge mensuelle'!$B$4*12+4)-D213,E213)=0),1,0))</f>
        <v/>
      </c>
      <c r="J213">
        <f>IF(OR(D213="",E213&lt;=0),0,IF(AND(('Charge mensuelle'!$B$4*12+5)&gt;D213,MOD(('Charge mensuelle'!$B$4*12+5)-D213,E213)=0),1,0))</f>
        <v/>
      </c>
      <c r="K213">
        <f>IF(OR(D213="",E213&lt;=0),0,IF(AND(('Charge mensuelle'!$B$4*12+6)&gt;D213,MOD(('Charge mensuelle'!$B$4*12+6)-D213,E213)=0),1,0))</f>
        <v/>
      </c>
      <c r="L213">
        <f>IF(OR(D213="",E213&lt;=0),0,IF(AND(('Charge mensuelle'!$B$4*12+7)&gt;D213,MOD(('Charge mensuelle'!$B$4*12+7)-D213,E213)=0),1,0))</f>
        <v/>
      </c>
      <c r="M213">
        <f>IF(OR(D213="",E213&lt;=0),0,IF(AND(('Charge mensuelle'!$B$4*12+8)&gt;D213,MOD(('Charge mensuelle'!$B$4*12+8)-D213,E213)=0),1,0))</f>
        <v/>
      </c>
      <c r="N213">
        <f>IF(OR(D213="",E213&lt;=0),0,IF(AND(('Charge mensuelle'!$B$4*12+9)&gt;D213,MOD(('Charge mensuelle'!$B$4*12+9)-D213,E213)=0),1,0))</f>
        <v/>
      </c>
      <c r="O213">
        <f>IF(OR(D213="",E213&lt;=0),0,IF(AND(('Charge mensuelle'!$B$4*12+10)&gt;D213,MOD(('Charge mensuelle'!$B$4*12+10)-D213,E213)=0),1,0))</f>
        <v/>
      </c>
      <c r="P213">
        <f>IF(OR(D213="",E213&lt;=0),0,IF(AND(('Charge mensuelle'!$B$4*12+11)&gt;D213,MOD(('Charge mensuelle'!$B$4*12+11)-D213,E213)=0),1,0))</f>
        <v/>
      </c>
      <c r="Q213">
        <f>IF(OR(D213="",E213&lt;=0),0,IF(AND(('Charge mensuelle'!$B$4*12+12)&gt;D213,MOD(('Charge mensuelle'!$B$4*12+12)-D213,E213)=0),1,0))</f>
        <v/>
      </c>
      <c r="R213">
        <f>F213*C213</f>
        <v/>
      </c>
      <c r="S213">
        <f>G213*C213</f>
        <v/>
      </c>
      <c r="T213">
        <f>H213*C213</f>
        <v/>
      </c>
      <c r="U213">
        <f>I213*C213</f>
        <v/>
      </c>
      <c r="V213">
        <f>J213*C213</f>
        <v/>
      </c>
      <c r="W213">
        <f>K213*C213</f>
        <v/>
      </c>
      <c r="X213">
        <f>L213*C213</f>
        <v/>
      </c>
      <c r="Y213">
        <f>M213*C213</f>
        <v/>
      </c>
      <c r="Z213">
        <f>N213*C213</f>
        <v/>
      </c>
      <c r="AA213">
        <f>O213*C213</f>
        <v/>
      </c>
      <c r="AB213">
        <f>P213*C213</f>
        <v/>
      </c>
      <c r="AC213">
        <f>Q213*C213</f>
        <v/>
      </c>
      <c r="AD213">
        <f>SUM(R213:AC213)</f>
        <v/>
      </c>
      <c r="AE213">
        <f>SUM(F213:Q213)</f>
        <v/>
      </c>
    </row>
    <row r="214">
      <c r="A214">
        <f>IF('Échéancier'!B214="","",'Échéancier'!B214)</f>
        <v/>
      </c>
      <c r="B214">
        <f>IF('Échéancier'!V214="","",'Échéancier'!V214)</f>
        <v/>
      </c>
      <c r="C214">
        <f>IF('Échéancier'!N214="",0,'Échéancier'!N214)</f>
        <v/>
      </c>
      <c r="D214">
        <f>IF('Échéancier'!Q214="","",YEAR('Échéancier'!O214)*12+MONTH('Échéancier'!O214))</f>
        <v/>
      </c>
      <c r="E214">
        <f>IF('Échéancier'!Q214="","",'Échéancier'!L214)</f>
        <v/>
      </c>
      <c r="F214">
        <f>IF(OR(D214="",E214&lt;=0),0,IF(AND(('Charge mensuelle'!$B$4*12+1)&gt;D214,MOD(('Charge mensuelle'!$B$4*12+1)-D214,E214)=0),1,0))</f>
        <v/>
      </c>
      <c r="G214">
        <f>IF(OR(D214="",E214&lt;=0),0,IF(AND(('Charge mensuelle'!$B$4*12+2)&gt;D214,MOD(('Charge mensuelle'!$B$4*12+2)-D214,E214)=0),1,0))</f>
        <v/>
      </c>
      <c r="H214">
        <f>IF(OR(D214="",E214&lt;=0),0,IF(AND(('Charge mensuelle'!$B$4*12+3)&gt;D214,MOD(('Charge mensuelle'!$B$4*12+3)-D214,E214)=0),1,0))</f>
        <v/>
      </c>
      <c r="I214">
        <f>IF(OR(D214="",E214&lt;=0),0,IF(AND(('Charge mensuelle'!$B$4*12+4)&gt;D214,MOD(('Charge mensuelle'!$B$4*12+4)-D214,E214)=0),1,0))</f>
        <v/>
      </c>
      <c r="J214">
        <f>IF(OR(D214="",E214&lt;=0),0,IF(AND(('Charge mensuelle'!$B$4*12+5)&gt;D214,MOD(('Charge mensuelle'!$B$4*12+5)-D214,E214)=0),1,0))</f>
        <v/>
      </c>
      <c r="K214">
        <f>IF(OR(D214="",E214&lt;=0),0,IF(AND(('Charge mensuelle'!$B$4*12+6)&gt;D214,MOD(('Charge mensuelle'!$B$4*12+6)-D214,E214)=0),1,0))</f>
        <v/>
      </c>
      <c r="L214">
        <f>IF(OR(D214="",E214&lt;=0),0,IF(AND(('Charge mensuelle'!$B$4*12+7)&gt;D214,MOD(('Charge mensuelle'!$B$4*12+7)-D214,E214)=0),1,0))</f>
        <v/>
      </c>
      <c r="M214">
        <f>IF(OR(D214="",E214&lt;=0),0,IF(AND(('Charge mensuelle'!$B$4*12+8)&gt;D214,MOD(('Charge mensuelle'!$B$4*12+8)-D214,E214)=0),1,0))</f>
        <v/>
      </c>
      <c r="N214">
        <f>IF(OR(D214="",E214&lt;=0),0,IF(AND(('Charge mensuelle'!$B$4*12+9)&gt;D214,MOD(('Charge mensuelle'!$B$4*12+9)-D214,E214)=0),1,0))</f>
        <v/>
      </c>
      <c r="O214">
        <f>IF(OR(D214="",E214&lt;=0),0,IF(AND(('Charge mensuelle'!$B$4*12+10)&gt;D214,MOD(('Charge mensuelle'!$B$4*12+10)-D214,E214)=0),1,0))</f>
        <v/>
      </c>
      <c r="P214">
        <f>IF(OR(D214="",E214&lt;=0),0,IF(AND(('Charge mensuelle'!$B$4*12+11)&gt;D214,MOD(('Charge mensuelle'!$B$4*12+11)-D214,E214)=0),1,0))</f>
        <v/>
      </c>
      <c r="Q214">
        <f>IF(OR(D214="",E214&lt;=0),0,IF(AND(('Charge mensuelle'!$B$4*12+12)&gt;D214,MOD(('Charge mensuelle'!$B$4*12+12)-D214,E214)=0),1,0))</f>
        <v/>
      </c>
      <c r="R214">
        <f>F214*C214</f>
        <v/>
      </c>
      <c r="S214">
        <f>G214*C214</f>
        <v/>
      </c>
      <c r="T214">
        <f>H214*C214</f>
        <v/>
      </c>
      <c r="U214">
        <f>I214*C214</f>
        <v/>
      </c>
      <c r="V214">
        <f>J214*C214</f>
        <v/>
      </c>
      <c r="W214">
        <f>K214*C214</f>
        <v/>
      </c>
      <c r="X214">
        <f>L214*C214</f>
        <v/>
      </c>
      <c r="Y214">
        <f>M214*C214</f>
        <v/>
      </c>
      <c r="Z214">
        <f>N214*C214</f>
        <v/>
      </c>
      <c r="AA214">
        <f>O214*C214</f>
        <v/>
      </c>
      <c r="AB214">
        <f>P214*C214</f>
        <v/>
      </c>
      <c r="AC214">
        <f>Q214*C214</f>
        <v/>
      </c>
      <c r="AD214">
        <f>SUM(R214:AC214)</f>
        <v/>
      </c>
      <c r="AE214">
        <f>SUM(F214:Q214)</f>
        <v/>
      </c>
    </row>
    <row r="215">
      <c r="A215">
        <f>IF('Échéancier'!B215="","",'Échéancier'!B215)</f>
        <v/>
      </c>
      <c r="B215">
        <f>IF('Échéancier'!V215="","",'Échéancier'!V215)</f>
        <v/>
      </c>
      <c r="C215">
        <f>IF('Échéancier'!N215="",0,'Échéancier'!N215)</f>
        <v/>
      </c>
      <c r="D215">
        <f>IF('Échéancier'!Q215="","",YEAR('Échéancier'!O215)*12+MONTH('Échéancier'!O215))</f>
        <v/>
      </c>
      <c r="E215">
        <f>IF('Échéancier'!Q215="","",'Échéancier'!L215)</f>
        <v/>
      </c>
      <c r="F215">
        <f>IF(OR(D215="",E215&lt;=0),0,IF(AND(('Charge mensuelle'!$B$4*12+1)&gt;D215,MOD(('Charge mensuelle'!$B$4*12+1)-D215,E215)=0),1,0))</f>
        <v/>
      </c>
      <c r="G215">
        <f>IF(OR(D215="",E215&lt;=0),0,IF(AND(('Charge mensuelle'!$B$4*12+2)&gt;D215,MOD(('Charge mensuelle'!$B$4*12+2)-D215,E215)=0),1,0))</f>
        <v/>
      </c>
      <c r="H215">
        <f>IF(OR(D215="",E215&lt;=0),0,IF(AND(('Charge mensuelle'!$B$4*12+3)&gt;D215,MOD(('Charge mensuelle'!$B$4*12+3)-D215,E215)=0),1,0))</f>
        <v/>
      </c>
      <c r="I215">
        <f>IF(OR(D215="",E215&lt;=0),0,IF(AND(('Charge mensuelle'!$B$4*12+4)&gt;D215,MOD(('Charge mensuelle'!$B$4*12+4)-D215,E215)=0),1,0))</f>
        <v/>
      </c>
      <c r="J215">
        <f>IF(OR(D215="",E215&lt;=0),0,IF(AND(('Charge mensuelle'!$B$4*12+5)&gt;D215,MOD(('Charge mensuelle'!$B$4*12+5)-D215,E215)=0),1,0))</f>
        <v/>
      </c>
      <c r="K215">
        <f>IF(OR(D215="",E215&lt;=0),0,IF(AND(('Charge mensuelle'!$B$4*12+6)&gt;D215,MOD(('Charge mensuelle'!$B$4*12+6)-D215,E215)=0),1,0))</f>
        <v/>
      </c>
      <c r="L215">
        <f>IF(OR(D215="",E215&lt;=0),0,IF(AND(('Charge mensuelle'!$B$4*12+7)&gt;D215,MOD(('Charge mensuelle'!$B$4*12+7)-D215,E215)=0),1,0))</f>
        <v/>
      </c>
      <c r="M215">
        <f>IF(OR(D215="",E215&lt;=0),0,IF(AND(('Charge mensuelle'!$B$4*12+8)&gt;D215,MOD(('Charge mensuelle'!$B$4*12+8)-D215,E215)=0),1,0))</f>
        <v/>
      </c>
      <c r="N215">
        <f>IF(OR(D215="",E215&lt;=0),0,IF(AND(('Charge mensuelle'!$B$4*12+9)&gt;D215,MOD(('Charge mensuelle'!$B$4*12+9)-D215,E215)=0),1,0))</f>
        <v/>
      </c>
      <c r="O215">
        <f>IF(OR(D215="",E215&lt;=0),0,IF(AND(('Charge mensuelle'!$B$4*12+10)&gt;D215,MOD(('Charge mensuelle'!$B$4*12+10)-D215,E215)=0),1,0))</f>
        <v/>
      </c>
      <c r="P215">
        <f>IF(OR(D215="",E215&lt;=0),0,IF(AND(('Charge mensuelle'!$B$4*12+11)&gt;D215,MOD(('Charge mensuelle'!$B$4*12+11)-D215,E215)=0),1,0))</f>
        <v/>
      </c>
      <c r="Q215">
        <f>IF(OR(D215="",E215&lt;=0),0,IF(AND(('Charge mensuelle'!$B$4*12+12)&gt;D215,MOD(('Charge mensuelle'!$B$4*12+12)-D215,E215)=0),1,0))</f>
        <v/>
      </c>
      <c r="R215">
        <f>F215*C215</f>
        <v/>
      </c>
      <c r="S215">
        <f>G215*C215</f>
        <v/>
      </c>
      <c r="T215">
        <f>H215*C215</f>
        <v/>
      </c>
      <c r="U215">
        <f>I215*C215</f>
        <v/>
      </c>
      <c r="V215">
        <f>J215*C215</f>
        <v/>
      </c>
      <c r="W215">
        <f>K215*C215</f>
        <v/>
      </c>
      <c r="X215">
        <f>L215*C215</f>
        <v/>
      </c>
      <c r="Y215">
        <f>M215*C215</f>
        <v/>
      </c>
      <c r="Z215">
        <f>N215*C215</f>
        <v/>
      </c>
      <c r="AA215">
        <f>O215*C215</f>
        <v/>
      </c>
      <c r="AB215">
        <f>P215*C215</f>
        <v/>
      </c>
      <c r="AC215">
        <f>Q215*C215</f>
        <v/>
      </c>
      <c r="AD215">
        <f>SUM(R215:AC215)</f>
        <v/>
      </c>
      <c r="AE215">
        <f>SUM(F215:Q215)</f>
        <v/>
      </c>
    </row>
    <row r="216">
      <c r="A216">
        <f>IF('Échéancier'!B216="","",'Échéancier'!B216)</f>
        <v/>
      </c>
      <c r="B216">
        <f>IF('Échéancier'!V216="","",'Échéancier'!V216)</f>
        <v/>
      </c>
      <c r="C216">
        <f>IF('Échéancier'!N216="",0,'Échéancier'!N216)</f>
        <v/>
      </c>
      <c r="D216">
        <f>IF('Échéancier'!Q216="","",YEAR('Échéancier'!O216)*12+MONTH('Échéancier'!O216))</f>
        <v/>
      </c>
      <c r="E216">
        <f>IF('Échéancier'!Q216="","",'Échéancier'!L216)</f>
        <v/>
      </c>
      <c r="F216">
        <f>IF(OR(D216="",E216&lt;=0),0,IF(AND(('Charge mensuelle'!$B$4*12+1)&gt;D216,MOD(('Charge mensuelle'!$B$4*12+1)-D216,E216)=0),1,0))</f>
        <v/>
      </c>
      <c r="G216">
        <f>IF(OR(D216="",E216&lt;=0),0,IF(AND(('Charge mensuelle'!$B$4*12+2)&gt;D216,MOD(('Charge mensuelle'!$B$4*12+2)-D216,E216)=0),1,0))</f>
        <v/>
      </c>
      <c r="H216">
        <f>IF(OR(D216="",E216&lt;=0),0,IF(AND(('Charge mensuelle'!$B$4*12+3)&gt;D216,MOD(('Charge mensuelle'!$B$4*12+3)-D216,E216)=0),1,0))</f>
        <v/>
      </c>
      <c r="I216">
        <f>IF(OR(D216="",E216&lt;=0),0,IF(AND(('Charge mensuelle'!$B$4*12+4)&gt;D216,MOD(('Charge mensuelle'!$B$4*12+4)-D216,E216)=0),1,0))</f>
        <v/>
      </c>
      <c r="J216">
        <f>IF(OR(D216="",E216&lt;=0),0,IF(AND(('Charge mensuelle'!$B$4*12+5)&gt;D216,MOD(('Charge mensuelle'!$B$4*12+5)-D216,E216)=0),1,0))</f>
        <v/>
      </c>
      <c r="K216">
        <f>IF(OR(D216="",E216&lt;=0),0,IF(AND(('Charge mensuelle'!$B$4*12+6)&gt;D216,MOD(('Charge mensuelle'!$B$4*12+6)-D216,E216)=0),1,0))</f>
        <v/>
      </c>
      <c r="L216">
        <f>IF(OR(D216="",E216&lt;=0),0,IF(AND(('Charge mensuelle'!$B$4*12+7)&gt;D216,MOD(('Charge mensuelle'!$B$4*12+7)-D216,E216)=0),1,0))</f>
        <v/>
      </c>
      <c r="M216">
        <f>IF(OR(D216="",E216&lt;=0),0,IF(AND(('Charge mensuelle'!$B$4*12+8)&gt;D216,MOD(('Charge mensuelle'!$B$4*12+8)-D216,E216)=0),1,0))</f>
        <v/>
      </c>
      <c r="N216">
        <f>IF(OR(D216="",E216&lt;=0),0,IF(AND(('Charge mensuelle'!$B$4*12+9)&gt;D216,MOD(('Charge mensuelle'!$B$4*12+9)-D216,E216)=0),1,0))</f>
        <v/>
      </c>
      <c r="O216">
        <f>IF(OR(D216="",E216&lt;=0),0,IF(AND(('Charge mensuelle'!$B$4*12+10)&gt;D216,MOD(('Charge mensuelle'!$B$4*12+10)-D216,E216)=0),1,0))</f>
        <v/>
      </c>
      <c r="P216">
        <f>IF(OR(D216="",E216&lt;=0),0,IF(AND(('Charge mensuelle'!$B$4*12+11)&gt;D216,MOD(('Charge mensuelle'!$B$4*12+11)-D216,E216)=0),1,0))</f>
        <v/>
      </c>
      <c r="Q216">
        <f>IF(OR(D216="",E216&lt;=0),0,IF(AND(('Charge mensuelle'!$B$4*12+12)&gt;D216,MOD(('Charge mensuelle'!$B$4*12+12)-D216,E216)=0),1,0))</f>
        <v/>
      </c>
      <c r="R216">
        <f>F216*C216</f>
        <v/>
      </c>
      <c r="S216">
        <f>G216*C216</f>
        <v/>
      </c>
      <c r="T216">
        <f>H216*C216</f>
        <v/>
      </c>
      <c r="U216">
        <f>I216*C216</f>
        <v/>
      </c>
      <c r="V216">
        <f>J216*C216</f>
        <v/>
      </c>
      <c r="W216">
        <f>K216*C216</f>
        <v/>
      </c>
      <c r="X216">
        <f>L216*C216</f>
        <v/>
      </c>
      <c r="Y216">
        <f>M216*C216</f>
        <v/>
      </c>
      <c r="Z216">
        <f>N216*C216</f>
        <v/>
      </c>
      <c r="AA216">
        <f>O216*C216</f>
        <v/>
      </c>
      <c r="AB216">
        <f>P216*C216</f>
        <v/>
      </c>
      <c r="AC216">
        <f>Q216*C216</f>
        <v/>
      </c>
      <c r="AD216">
        <f>SUM(R216:AC216)</f>
        <v/>
      </c>
      <c r="AE216">
        <f>SUM(F216:Q216)</f>
        <v/>
      </c>
    </row>
    <row r="217">
      <c r="A217">
        <f>IF('Échéancier'!B217="","",'Échéancier'!B217)</f>
        <v/>
      </c>
      <c r="B217">
        <f>IF('Échéancier'!V217="","",'Échéancier'!V217)</f>
        <v/>
      </c>
      <c r="C217">
        <f>IF('Échéancier'!N217="",0,'Échéancier'!N217)</f>
        <v/>
      </c>
      <c r="D217">
        <f>IF('Échéancier'!Q217="","",YEAR('Échéancier'!O217)*12+MONTH('Échéancier'!O217))</f>
        <v/>
      </c>
      <c r="E217">
        <f>IF('Échéancier'!Q217="","",'Échéancier'!L217)</f>
        <v/>
      </c>
      <c r="F217">
        <f>IF(OR(D217="",E217&lt;=0),0,IF(AND(('Charge mensuelle'!$B$4*12+1)&gt;D217,MOD(('Charge mensuelle'!$B$4*12+1)-D217,E217)=0),1,0))</f>
        <v/>
      </c>
      <c r="G217">
        <f>IF(OR(D217="",E217&lt;=0),0,IF(AND(('Charge mensuelle'!$B$4*12+2)&gt;D217,MOD(('Charge mensuelle'!$B$4*12+2)-D217,E217)=0),1,0))</f>
        <v/>
      </c>
      <c r="H217">
        <f>IF(OR(D217="",E217&lt;=0),0,IF(AND(('Charge mensuelle'!$B$4*12+3)&gt;D217,MOD(('Charge mensuelle'!$B$4*12+3)-D217,E217)=0),1,0))</f>
        <v/>
      </c>
      <c r="I217">
        <f>IF(OR(D217="",E217&lt;=0),0,IF(AND(('Charge mensuelle'!$B$4*12+4)&gt;D217,MOD(('Charge mensuelle'!$B$4*12+4)-D217,E217)=0),1,0))</f>
        <v/>
      </c>
      <c r="J217">
        <f>IF(OR(D217="",E217&lt;=0),0,IF(AND(('Charge mensuelle'!$B$4*12+5)&gt;D217,MOD(('Charge mensuelle'!$B$4*12+5)-D217,E217)=0),1,0))</f>
        <v/>
      </c>
      <c r="K217">
        <f>IF(OR(D217="",E217&lt;=0),0,IF(AND(('Charge mensuelle'!$B$4*12+6)&gt;D217,MOD(('Charge mensuelle'!$B$4*12+6)-D217,E217)=0),1,0))</f>
        <v/>
      </c>
      <c r="L217">
        <f>IF(OR(D217="",E217&lt;=0),0,IF(AND(('Charge mensuelle'!$B$4*12+7)&gt;D217,MOD(('Charge mensuelle'!$B$4*12+7)-D217,E217)=0),1,0))</f>
        <v/>
      </c>
      <c r="M217">
        <f>IF(OR(D217="",E217&lt;=0),0,IF(AND(('Charge mensuelle'!$B$4*12+8)&gt;D217,MOD(('Charge mensuelle'!$B$4*12+8)-D217,E217)=0),1,0))</f>
        <v/>
      </c>
      <c r="N217">
        <f>IF(OR(D217="",E217&lt;=0),0,IF(AND(('Charge mensuelle'!$B$4*12+9)&gt;D217,MOD(('Charge mensuelle'!$B$4*12+9)-D217,E217)=0),1,0))</f>
        <v/>
      </c>
      <c r="O217">
        <f>IF(OR(D217="",E217&lt;=0),0,IF(AND(('Charge mensuelle'!$B$4*12+10)&gt;D217,MOD(('Charge mensuelle'!$B$4*12+10)-D217,E217)=0),1,0))</f>
        <v/>
      </c>
      <c r="P217">
        <f>IF(OR(D217="",E217&lt;=0),0,IF(AND(('Charge mensuelle'!$B$4*12+11)&gt;D217,MOD(('Charge mensuelle'!$B$4*12+11)-D217,E217)=0),1,0))</f>
        <v/>
      </c>
      <c r="Q217">
        <f>IF(OR(D217="",E217&lt;=0),0,IF(AND(('Charge mensuelle'!$B$4*12+12)&gt;D217,MOD(('Charge mensuelle'!$B$4*12+12)-D217,E217)=0),1,0))</f>
        <v/>
      </c>
      <c r="R217">
        <f>F217*C217</f>
        <v/>
      </c>
      <c r="S217">
        <f>G217*C217</f>
        <v/>
      </c>
      <c r="T217">
        <f>H217*C217</f>
        <v/>
      </c>
      <c r="U217">
        <f>I217*C217</f>
        <v/>
      </c>
      <c r="V217">
        <f>J217*C217</f>
        <v/>
      </c>
      <c r="W217">
        <f>K217*C217</f>
        <v/>
      </c>
      <c r="X217">
        <f>L217*C217</f>
        <v/>
      </c>
      <c r="Y217">
        <f>M217*C217</f>
        <v/>
      </c>
      <c r="Z217">
        <f>N217*C217</f>
        <v/>
      </c>
      <c r="AA217">
        <f>O217*C217</f>
        <v/>
      </c>
      <c r="AB217">
        <f>P217*C217</f>
        <v/>
      </c>
      <c r="AC217">
        <f>Q217*C217</f>
        <v/>
      </c>
      <c r="AD217">
        <f>SUM(R217:AC217)</f>
        <v/>
      </c>
      <c r="AE217">
        <f>SUM(F217:Q217)</f>
        <v/>
      </c>
    </row>
    <row r="218">
      <c r="A218">
        <f>IF('Échéancier'!B218="","",'Échéancier'!B218)</f>
        <v/>
      </c>
      <c r="B218">
        <f>IF('Échéancier'!V218="","",'Échéancier'!V218)</f>
        <v/>
      </c>
      <c r="C218">
        <f>IF('Échéancier'!N218="",0,'Échéancier'!N218)</f>
        <v/>
      </c>
      <c r="D218">
        <f>IF('Échéancier'!Q218="","",YEAR('Échéancier'!O218)*12+MONTH('Échéancier'!O218))</f>
        <v/>
      </c>
      <c r="E218">
        <f>IF('Échéancier'!Q218="","",'Échéancier'!L218)</f>
        <v/>
      </c>
      <c r="F218">
        <f>IF(OR(D218="",E218&lt;=0),0,IF(AND(('Charge mensuelle'!$B$4*12+1)&gt;D218,MOD(('Charge mensuelle'!$B$4*12+1)-D218,E218)=0),1,0))</f>
        <v/>
      </c>
      <c r="G218">
        <f>IF(OR(D218="",E218&lt;=0),0,IF(AND(('Charge mensuelle'!$B$4*12+2)&gt;D218,MOD(('Charge mensuelle'!$B$4*12+2)-D218,E218)=0),1,0))</f>
        <v/>
      </c>
      <c r="H218">
        <f>IF(OR(D218="",E218&lt;=0),0,IF(AND(('Charge mensuelle'!$B$4*12+3)&gt;D218,MOD(('Charge mensuelle'!$B$4*12+3)-D218,E218)=0),1,0))</f>
        <v/>
      </c>
      <c r="I218">
        <f>IF(OR(D218="",E218&lt;=0),0,IF(AND(('Charge mensuelle'!$B$4*12+4)&gt;D218,MOD(('Charge mensuelle'!$B$4*12+4)-D218,E218)=0),1,0))</f>
        <v/>
      </c>
      <c r="J218">
        <f>IF(OR(D218="",E218&lt;=0),0,IF(AND(('Charge mensuelle'!$B$4*12+5)&gt;D218,MOD(('Charge mensuelle'!$B$4*12+5)-D218,E218)=0),1,0))</f>
        <v/>
      </c>
      <c r="K218">
        <f>IF(OR(D218="",E218&lt;=0),0,IF(AND(('Charge mensuelle'!$B$4*12+6)&gt;D218,MOD(('Charge mensuelle'!$B$4*12+6)-D218,E218)=0),1,0))</f>
        <v/>
      </c>
      <c r="L218">
        <f>IF(OR(D218="",E218&lt;=0),0,IF(AND(('Charge mensuelle'!$B$4*12+7)&gt;D218,MOD(('Charge mensuelle'!$B$4*12+7)-D218,E218)=0),1,0))</f>
        <v/>
      </c>
      <c r="M218">
        <f>IF(OR(D218="",E218&lt;=0),0,IF(AND(('Charge mensuelle'!$B$4*12+8)&gt;D218,MOD(('Charge mensuelle'!$B$4*12+8)-D218,E218)=0),1,0))</f>
        <v/>
      </c>
      <c r="N218">
        <f>IF(OR(D218="",E218&lt;=0),0,IF(AND(('Charge mensuelle'!$B$4*12+9)&gt;D218,MOD(('Charge mensuelle'!$B$4*12+9)-D218,E218)=0),1,0))</f>
        <v/>
      </c>
      <c r="O218">
        <f>IF(OR(D218="",E218&lt;=0),0,IF(AND(('Charge mensuelle'!$B$4*12+10)&gt;D218,MOD(('Charge mensuelle'!$B$4*12+10)-D218,E218)=0),1,0))</f>
        <v/>
      </c>
      <c r="P218">
        <f>IF(OR(D218="",E218&lt;=0),0,IF(AND(('Charge mensuelle'!$B$4*12+11)&gt;D218,MOD(('Charge mensuelle'!$B$4*12+11)-D218,E218)=0),1,0))</f>
        <v/>
      </c>
      <c r="Q218">
        <f>IF(OR(D218="",E218&lt;=0),0,IF(AND(('Charge mensuelle'!$B$4*12+12)&gt;D218,MOD(('Charge mensuelle'!$B$4*12+12)-D218,E218)=0),1,0))</f>
        <v/>
      </c>
      <c r="R218">
        <f>F218*C218</f>
        <v/>
      </c>
      <c r="S218">
        <f>G218*C218</f>
        <v/>
      </c>
      <c r="T218">
        <f>H218*C218</f>
        <v/>
      </c>
      <c r="U218">
        <f>I218*C218</f>
        <v/>
      </c>
      <c r="V218">
        <f>J218*C218</f>
        <v/>
      </c>
      <c r="W218">
        <f>K218*C218</f>
        <v/>
      </c>
      <c r="X218">
        <f>L218*C218</f>
        <v/>
      </c>
      <c r="Y218">
        <f>M218*C218</f>
        <v/>
      </c>
      <c r="Z218">
        <f>N218*C218</f>
        <v/>
      </c>
      <c r="AA218">
        <f>O218*C218</f>
        <v/>
      </c>
      <c r="AB218">
        <f>P218*C218</f>
        <v/>
      </c>
      <c r="AC218">
        <f>Q218*C218</f>
        <v/>
      </c>
      <c r="AD218">
        <f>SUM(R218:AC218)</f>
        <v/>
      </c>
      <c r="AE218">
        <f>SUM(F218:Q218)</f>
        <v/>
      </c>
    </row>
    <row r="219">
      <c r="A219">
        <f>IF('Échéancier'!B219="","",'Échéancier'!B219)</f>
        <v/>
      </c>
      <c r="B219">
        <f>IF('Échéancier'!V219="","",'Échéancier'!V219)</f>
        <v/>
      </c>
      <c r="C219">
        <f>IF('Échéancier'!N219="",0,'Échéancier'!N219)</f>
        <v/>
      </c>
      <c r="D219">
        <f>IF('Échéancier'!Q219="","",YEAR('Échéancier'!O219)*12+MONTH('Échéancier'!O219))</f>
        <v/>
      </c>
      <c r="E219">
        <f>IF('Échéancier'!Q219="","",'Échéancier'!L219)</f>
        <v/>
      </c>
      <c r="F219">
        <f>IF(OR(D219="",E219&lt;=0),0,IF(AND(('Charge mensuelle'!$B$4*12+1)&gt;D219,MOD(('Charge mensuelle'!$B$4*12+1)-D219,E219)=0),1,0))</f>
        <v/>
      </c>
      <c r="G219">
        <f>IF(OR(D219="",E219&lt;=0),0,IF(AND(('Charge mensuelle'!$B$4*12+2)&gt;D219,MOD(('Charge mensuelle'!$B$4*12+2)-D219,E219)=0),1,0))</f>
        <v/>
      </c>
      <c r="H219">
        <f>IF(OR(D219="",E219&lt;=0),0,IF(AND(('Charge mensuelle'!$B$4*12+3)&gt;D219,MOD(('Charge mensuelle'!$B$4*12+3)-D219,E219)=0),1,0))</f>
        <v/>
      </c>
      <c r="I219">
        <f>IF(OR(D219="",E219&lt;=0),0,IF(AND(('Charge mensuelle'!$B$4*12+4)&gt;D219,MOD(('Charge mensuelle'!$B$4*12+4)-D219,E219)=0),1,0))</f>
        <v/>
      </c>
      <c r="J219">
        <f>IF(OR(D219="",E219&lt;=0),0,IF(AND(('Charge mensuelle'!$B$4*12+5)&gt;D219,MOD(('Charge mensuelle'!$B$4*12+5)-D219,E219)=0),1,0))</f>
        <v/>
      </c>
      <c r="K219">
        <f>IF(OR(D219="",E219&lt;=0),0,IF(AND(('Charge mensuelle'!$B$4*12+6)&gt;D219,MOD(('Charge mensuelle'!$B$4*12+6)-D219,E219)=0),1,0))</f>
        <v/>
      </c>
      <c r="L219">
        <f>IF(OR(D219="",E219&lt;=0),0,IF(AND(('Charge mensuelle'!$B$4*12+7)&gt;D219,MOD(('Charge mensuelle'!$B$4*12+7)-D219,E219)=0),1,0))</f>
        <v/>
      </c>
      <c r="M219">
        <f>IF(OR(D219="",E219&lt;=0),0,IF(AND(('Charge mensuelle'!$B$4*12+8)&gt;D219,MOD(('Charge mensuelle'!$B$4*12+8)-D219,E219)=0),1,0))</f>
        <v/>
      </c>
      <c r="N219">
        <f>IF(OR(D219="",E219&lt;=0),0,IF(AND(('Charge mensuelle'!$B$4*12+9)&gt;D219,MOD(('Charge mensuelle'!$B$4*12+9)-D219,E219)=0),1,0))</f>
        <v/>
      </c>
      <c r="O219">
        <f>IF(OR(D219="",E219&lt;=0),0,IF(AND(('Charge mensuelle'!$B$4*12+10)&gt;D219,MOD(('Charge mensuelle'!$B$4*12+10)-D219,E219)=0),1,0))</f>
        <v/>
      </c>
      <c r="P219">
        <f>IF(OR(D219="",E219&lt;=0),0,IF(AND(('Charge mensuelle'!$B$4*12+11)&gt;D219,MOD(('Charge mensuelle'!$B$4*12+11)-D219,E219)=0),1,0))</f>
        <v/>
      </c>
      <c r="Q219">
        <f>IF(OR(D219="",E219&lt;=0),0,IF(AND(('Charge mensuelle'!$B$4*12+12)&gt;D219,MOD(('Charge mensuelle'!$B$4*12+12)-D219,E219)=0),1,0))</f>
        <v/>
      </c>
      <c r="R219">
        <f>F219*C219</f>
        <v/>
      </c>
      <c r="S219">
        <f>G219*C219</f>
        <v/>
      </c>
      <c r="T219">
        <f>H219*C219</f>
        <v/>
      </c>
      <c r="U219">
        <f>I219*C219</f>
        <v/>
      </c>
      <c r="V219">
        <f>J219*C219</f>
        <v/>
      </c>
      <c r="W219">
        <f>K219*C219</f>
        <v/>
      </c>
      <c r="X219">
        <f>L219*C219</f>
        <v/>
      </c>
      <c r="Y219">
        <f>M219*C219</f>
        <v/>
      </c>
      <c r="Z219">
        <f>N219*C219</f>
        <v/>
      </c>
      <c r="AA219">
        <f>O219*C219</f>
        <v/>
      </c>
      <c r="AB219">
        <f>P219*C219</f>
        <v/>
      </c>
      <c r="AC219">
        <f>Q219*C219</f>
        <v/>
      </c>
      <c r="AD219">
        <f>SUM(R219:AC219)</f>
        <v/>
      </c>
      <c r="AE219">
        <f>SUM(F219:Q219)</f>
        <v/>
      </c>
    </row>
    <row r="220">
      <c r="A220">
        <f>IF('Échéancier'!B220="","",'Échéancier'!B220)</f>
        <v/>
      </c>
      <c r="B220">
        <f>IF('Échéancier'!V220="","",'Échéancier'!V220)</f>
        <v/>
      </c>
      <c r="C220">
        <f>IF('Échéancier'!N220="",0,'Échéancier'!N220)</f>
        <v/>
      </c>
      <c r="D220">
        <f>IF('Échéancier'!Q220="","",YEAR('Échéancier'!O220)*12+MONTH('Échéancier'!O220))</f>
        <v/>
      </c>
      <c r="E220">
        <f>IF('Échéancier'!Q220="","",'Échéancier'!L220)</f>
        <v/>
      </c>
      <c r="F220">
        <f>IF(OR(D220="",E220&lt;=0),0,IF(AND(('Charge mensuelle'!$B$4*12+1)&gt;D220,MOD(('Charge mensuelle'!$B$4*12+1)-D220,E220)=0),1,0))</f>
        <v/>
      </c>
      <c r="G220">
        <f>IF(OR(D220="",E220&lt;=0),0,IF(AND(('Charge mensuelle'!$B$4*12+2)&gt;D220,MOD(('Charge mensuelle'!$B$4*12+2)-D220,E220)=0),1,0))</f>
        <v/>
      </c>
      <c r="H220">
        <f>IF(OR(D220="",E220&lt;=0),0,IF(AND(('Charge mensuelle'!$B$4*12+3)&gt;D220,MOD(('Charge mensuelle'!$B$4*12+3)-D220,E220)=0),1,0))</f>
        <v/>
      </c>
      <c r="I220">
        <f>IF(OR(D220="",E220&lt;=0),0,IF(AND(('Charge mensuelle'!$B$4*12+4)&gt;D220,MOD(('Charge mensuelle'!$B$4*12+4)-D220,E220)=0),1,0))</f>
        <v/>
      </c>
      <c r="J220">
        <f>IF(OR(D220="",E220&lt;=0),0,IF(AND(('Charge mensuelle'!$B$4*12+5)&gt;D220,MOD(('Charge mensuelle'!$B$4*12+5)-D220,E220)=0),1,0))</f>
        <v/>
      </c>
      <c r="K220">
        <f>IF(OR(D220="",E220&lt;=0),0,IF(AND(('Charge mensuelle'!$B$4*12+6)&gt;D220,MOD(('Charge mensuelle'!$B$4*12+6)-D220,E220)=0),1,0))</f>
        <v/>
      </c>
      <c r="L220">
        <f>IF(OR(D220="",E220&lt;=0),0,IF(AND(('Charge mensuelle'!$B$4*12+7)&gt;D220,MOD(('Charge mensuelle'!$B$4*12+7)-D220,E220)=0),1,0))</f>
        <v/>
      </c>
      <c r="M220">
        <f>IF(OR(D220="",E220&lt;=0),0,IF(AND(('Charge mensuelle'!$B$4*12+8)&gt;D220,MOD(('Charge mensuelle'!$B$4*12+8)-D220,E220)=0),1,0))</f>
        <v/>
      </c>
      <c r="N220">
        <f>IF(OR(D220="",E220&lt;=0),0,IF(AND(('Charge mensuelle'!$B$4*12+9)&gt;D220,MOD(('Charge mensuelle'!$B$4*12+9)-D220,E220)=0),1,0))</f>
        <v/>
      </c>
      <c r="O220">
        <f>IF(OR(D220="",E220&lt;=0),0,IF(AND(('Charge mensuelle'!$B$4*12+10)&gt;D220,MOD(('Charge mensuelle'!$B$4*12+10)-D220,E220)=0),1,0))</f>
        <v/>
      </c>
      <c r="P220">
        <f>IF(OR(D220="",E220&lt;=0),0,IF(AND(('Charge mensuelle'!$B$4*12+11)&gt;D220,MOD(('Charge mensuelle'!$B$4*12+11)-D220,E220)=0),1,0))</f>
        <v/>
      </c>
      <c r="Q220">
        <f>IF(OR(D220="",E220&lt;=0),0,IF(AND(('Charge mensuelle'!$B$4*12+12)&gt;D220,MOD(('Charge mensuelle'!$B$4*12+12)-D220,E220)=0),1,0))</f>
        <v/>
      </c>
      <c r="R220">
        <f>F220*C220</f>
        <v/>
      </c>
      <c r="S220">
        <f>G220*C220</f>
        <v/>
      </c>
      <c r="T220">
        <f>H220*C220</f>
        <v/>
      </c>
      <c r="U220">
        <f>I220*C220</f>
        <v/>
      </c>
      <c r="V220">
        <f>J220*C220</f>
        <v/>
      </c>
      <c r="W220">
        <f>K220*C220</f>
        <v/>
      </c>
      <c r="X220">
        <f>L220*C220</f>
        <v/>
      </c>
      <c r="Y220">
        <f>M220*C220</f>
        <v/>
      </c>
      <c r="Z220">
        <f>N220*C220</f>
        <v/>
      </c>
      <c r="AA220">
        <f>O220*C220</f>
        <v/>
      </c>
      <c r="AB220">
        <f>P220*C220</f>
        <v/>
      </c>
      <c r="AC220">
        <f>Q220*C220</f>
        <v/>
      </c>
      <c r="AD220">
        <f>SUM(R220:AC220)</f>
        <v/>
      </c>
      <c r="AE220">
        <f>SUM(F220:Q220)</f>
        <v/>
      </c>
    </row>
    <row r="221">
      <c r="A221">
        <f>IF('Échéancier'!B221="","",'Échéancier'!B221)</f>
        <v/>
      </c>
      <c r="B221">
        <f>IF('Échéancier'!V221="","",'Échéancier'!V221)</f>
        <v/>
      </c>
      <c r="C221">
        <f>IF('Échéancier'!N221="",0,'Échéancier'!N221)</f>
        <v/>
      </c>
      <c r="D221">
        <f>IF('Échéancier'!Q221="","",YEAR('Échéancier'!O221)*12+MONTH('Échéancier'!O221))</f>
        <v/>
      </c>
      <c r="E221">
        <f>IF('Échéancier'!Q221="","",'Échéancier'!L221)</f>
        <v/>
      </c>
      <c r="F221">
        <f>IF(OR(D221="",E221&lt;=0),0,IF(AND(('Charge mensuelle'!$B$4*12+1)&gt;D221,MOD(('Charge mensuelle'!$B$4*12+1)-D221,E221)=0),1,0))</f>
        <v/>
      </c>
      <c r="G221">
        <f>IF(OR(D221="",E221&lt;=0),0,IF(AND(('Charge mensuelle'!$B$4*12+2)&gt;D221,MOD(('Charge mensuelle'!$B$4*12+2)-D221,E221)=0),1,0))</f>
        <v/>
      </c>
      <c r="H221">
        <f>IF(OR(D221="",E221&lt;=0),0,IF(AND(('Charge mensuelle'!$B$4*12+3)&gt;D221,MOD(('Charge mensuelle'!$B$4*12+3)-D221,E221)=0),1,0))</f>
        <v/>
      </c>
      <c r="I221">
        <f>IF(OR(D221="",E221&lt;=0),0,IF(AND(('Charge mensuelle'!$B$4*12+4)&gt;D221,MOD(('Charge mensuelle'!$B$4*12+4)-D221,E221)=0),1,0))</f>
        <v/>
      </c>
      <c r="J221">
        <f>IF(OR(D221="",E221&lt;=0),0,IF(AND(('Charge mensuelle'!$B$4*12+5)&gt;D221,MOD(('Charge mensuelle'!$B$4*12+5)-D221,E221)=0),1,0))</f>
        <v/>
      </c>
      <c r="K221">
        <f>IF(OR(D221="",E221&lt;=0),0,IF(AND(('Charge mensuelle'!$B$4*12+6)&gt;D221,MOD(('Charge mensuelle'!$B$4*12+6)-D221,E221)=0),1,0))</f>
        <v/>
      </c>
      <c r="L221">
        <f>IF(OR(D221="",E221&lt;=0),0,IF(AND(('Charge mensuelle'!$B$4*12+7)&gt;D221,MOD(('Charge mensuelle'!$B$4*12+7)-D221,E221)=0),1,0))</f>
        <v/>
      </c>
      <c r="M221">
        <f>IF(OR(D221="",E221&lt;=0),0,IF(AND(('Charge mensuelle'!$B$4*12+8)&gt;D221,MOD(('Charge mensuelle'!$B$4*12+8)-D221,E221)=0),1,0))</f>
        <v/>
      </c>
      <c r="N221">
        <f>IF(OR(D221="",E221&lt;=0),0,IF(AND(('Charge mensuelle'!$B$4*12+9)&gt;D221,MOD(('Charge mensuelle'!$B$4*12+9)-D221,E221)=0),1,0))</f>
        <v/>
      </c>
      <c r="O221">
        <f>IF(OR(D221="",E221&lt;=0),0,IF(AND(('Charge mensuelle'!$B$4*12+10)&gt;D221,MOD(('Charge mensuelle'!$B$4*12+10)-D221,E221)=0),1,0))</f>
        <v/>
      </c>
      <c r="P221">
        <f>IF(OR(D221="",E221&lt;=0),0,IF(AND(('Charge mensuelle'!$B$4*12+11)&gt;D221,MOD(('Charge mensuelle'!$B$4*12+11)-D221,E221)=0),1,0))</f>
        <v/>
      </c>
      <c r="Q221">
        <f>IF(OR(D221="",E221&lt;=0),0,IF(AND(('Charge mensuelle'!$B$4*12+12)&gt;D221,MOD(('Charge mensuelle'!$B$4*12+12)-D221,E221)=0),1,0))</f>
        <v/>
      </c>
      <c r="R221">
        <f>F221*C221</f>
        <v/>
      </c>
      <c r="S221">
        <f>G221*C221</f>
        <v/>
      </c>
      <c r="T221">
        <f>H221*C221</f>
        <v/>
      </c>
      <c r="U221">
        <f>I221*C221</f>
        <v/>
      </c>
      <c r="V221">
        <f>J221*C221</f>
        <v/>
      </c>
      <c r="W221">
        <f>K221*C221</f>
        <v/>
      </c>
      <c r="X221">
        <f>L221*C221</f>
        <v/>
      </c>
      <c r="Y221">
        <f>M221*C221</f>
        <v/>
      </c>
      <c r="Z221">
        <f>N221*C221</f>
        <v/>
      </c>
      <c r="AA221">
        <f>O221*C221</f>
        <v/>
      </c>
      <c r="AB221">
        <f>P221*C221</f>
        <v/>
      </c>
      <c r="AC221">
        <f>Q221*C221</f>
        <v/>
      </c>
      <c r="AD221">
        <f>SUM(R221:AC221)</f>
        <v/>
      </c>
      <c r="AE221">
        <f>SUM(F221:Q221)</f>
        <v/>
      </c>
    </row>
    <row r="222">
      <c r="A222">
        <f>IF('Échéancier'!B222="","",'Échéancier'!B222)</f>
        <v/>
      </c>
      <c r="B222">
        <f>IF('Échéancier'!V222="","",'Échéancier'!V222)</f>
        <v/>
      </c>
      <c r="C222">
        <f>IF('Échéancier'!N222="",0,'Échéancier'!N222)</f>
        <v/>
      </c>
      <c r="D222">
        <f>IF('Échéancier'!Q222="","",YEAR('Échéancier'!O222)*12+MONTH('Échéancier'!O222))</f>
        <v/>
      </c>
      <c r="E222">
        <f>IF('Échéancier'!Q222="","",'Échéancier'!L222)</f>
        <v/>
      </c>
      <c r="F222">
        <f>IF(OR(D222="",E222&lt;=0),0,IF(AND(('Charge mensuelle'!$B$4*12+1)&gt;D222,MOD(('Charge mensuelle'!$B$4*12+1)-D222,E222)=0),1,0))</f>
        <v/>
      </c>
      <c r="G222">
        <f>IF(OR(D222="",E222&lt;=0),0,IF(AND(('Charge mensuelle'!$B$4*12+2)&gt;D222,MOD(('Charge mensuelle'!$B$4*12+2)-D222,E222)=0),1,0))</f>
        <v/>
      </c>
      <c r="H222">
        <f>IF(OR(D222="",E222&lt;=0),0,IF(AND(('Charge mensuelle'!$B$4*12+3)&gt;D222,MOD(('Charge mensuelle'!$B$4*12+3)-D222,E222)=0),1,0))</f>
        <v/>
      </c>
      <c r="I222">
        <f>IF(OR(D222="",E222&lt;=0),0,IF(AND(('Charge mensuelle'!$B$4*12+4)&gt;D222,MOD(('Charge mensuelle'!$B$4*12+4)-D222,E222)=0),1,0))</f>
        <v/>
      </c>
      <c r="J222">
        <f>IF(OR(D222="",E222&lt;=0),0,IF(AND(('Charge mensuelle'!$B$4*12+5)&gt;D222,MOD(('Charge mensuelle'!$B$4*12+5)-D222,E222)=0),1,0))</f>
        <v/>
      </c>
      <c r="K222">
        <f>IF(OR(D222="",E222&lt;=0),0,IF(AND(('Charge mensuelle'!$B$4*12+6)&gt;D222,MOD(('Charge mensuelle'!$B$4*12+6)-D222,E222)=0),1,0))</f>
        <v/>
      </c>
      <c r="L222">
        <f>IF(OR(D222="",E222&lt;=0),0,IF(AND(('Charge mensuelle'!$B$4*12+7)&gt;D222,MOD(('Charge mensuelle'!$B$4*12+7)-D222,E222)=0),1,0))</f>
        <v/>
      </c>
      <c r="M222">
        <f>IF(OR(D222="",E222&lt;=0),0,IF(AND(('Charge mensuelle'!$B$4*12+8)&gt;D222,MOD(('Charge mensuelle'!$B$4*12+8)-D222,E222)=0),1,0))</f>
        <v/>
      </c>
      <c r="N222">
        <f>IF(OR(D222="",E222&lt;=0),0,IF(AND(('Charge mensuelle'!$B$4*12+9)&gt;D222,MOD(('Charge mensuelle'!$B$4*12+9)-D222,E222)=0),1,0))</f>
        <v/>
      </c>
      <c r="O222">
        <f>IF(OR(D222="",E222&lt;=0),0,IF(AND(('Charge mensuelle'!$B$4*12+10)&gt;D222,MOD(('Charge mensuelle'!$B$4*12+10)-D222,E222)=0),1,0))</f>
        <v/>
      </c>
      <c r="P222">
        <f>IF(OR(D222="",E222&lt;=0),0,IF(AND(('Charge mensuelle'!$B$4*12+11)&gt;D222,MOD(('Charge mensuelle'!$B$4*12+11)-D222,E222)=0),1,0))</f>
        <v/>
      </c>
      <c r="Q222">
        <f>IF(OR(D222="",E222&lt;=0),0,IF(AND(('Charge mensuelle'!$B$4*12+12)&gt;D222,MOD(('Charge mensuelle'!$B$4*12+12)-D222,E222)=0),1,0))</f>
        <v/>
      </c>
      <c r="R222">
        <f>F222*C222</f>
        <v/>
      </c>
      <c r="S222">
        <f>G222*C222</f>
        <v/>
      </c>
      <c r="T222">
        <f>H222*C222</f>
        <v/>
      </c>
      <c r="U222">
        <f>I222*C222</f>
        <v/>
      </c>
      <c r="V222">
        <f>J222*C222</f>
        <v/>
      </c>
      <c r="W222">
        <f>K222*C222</f>
        <v/>
      </c>
      <c r="X222">
        <f>L222*C222</f>
        <v/>
      </c>
      <c r="Y222">
        <f>M222*C222</f>
        <v/>
      </c>
      <c r="Z222">
        <f>N222*C222</f>
        <v/>
      </c>
      <c r="AA222">
        <f>O222*C222</f>
        <v/>
      </c>
      <c r="AB222">
        <f>P222*C222</f>
        <v/>
      </c>
      <c r="AC222">
        <f>Q222*C222</f>
        <v/>
      </c>
      <c r="AD222">
        <f>SUM(R222:AC222)</f>
        <v/>
      </c>
      <c r="AE222">
        <f>SUM(F222:Q222)</f>
        <v/>
      </c>
    </row>
    <row r="223">
      <c r="A223">
        <f>IF('Échéancier'!B223="","",'Échéancier'!B223)</f>
        <v/>
      </c>
      <c r="B223">
        <f>IF('Échéancier'!V223="","",'Échéancier'!V223)</f>
        <v/>
      </c>
      <c r="C223">
        <f>IF('Échéancier'!N223="",0,'Échéancier'!N223)</f>
        <v/>
      </c>
      <c r="D223">
        <f>IF('Échéancier'!Q223="","",YEAR('Échéancier'!O223)*12+MONTH('Échéancier'!O223))</f>
        <v/>
      </c>
      <c r="E223">
        <f>IF('Échéancier'!Q223="","",'Échéancier'!L223)</f>
        <v/>
      </c>
      <c r="F223">
        <f>IF(OR(D223="",E223&lt;=0),0,IF(AND(('Charge mensuelle'!$B$4*12+1)&gt;D223,MOD(('Charge mensuelle'!$B$4*12+1)-D223,E223)=0),1,0))</f>
        <v/>
      </c>
      <c r="G223">
        <f>IF(OR(D223="",E223&lt;=0),0,IF(AND(('Charge mensuelle'!$B$4*12+2)&gt;D223,MOD(('Charge mensuelle'!$B$4*12+2)-D223,E223)=0),1,0))</f>
        <v/>
      </c>
      <c r="H223">
        <f>IF(OR(D223="",E223&lt;=0),0,IF(AND(('Charge mensuelle'!$B$4*12+3)&gt;D223,MOD(('Charge mensuelle'!$B$4*12+3)-D223,E223)=0),1,0))</f>
        <v/>
      </c>
      <c r="I223">
        <f>IF(OR(D223="",E223&lt;=0),0,IF(AND(('Charge mensuelle'!$B$4*12+4)&gt;D223,MOD(('Charge mensuelle'!$B$4*12+4)-D223,E223)=0),1,0))</f>
        <v/>
      </c>
      <c r="J223">
        <f>IF(OR(D223="",E223&lt;=0),0,IF(AND(('Charge mensuelle'!$B$4*12+5)&gt;D223,MOD(('Charge mensuelle'!$B$4*12+5)-D223,E223)=0),1,0))</f>
        <v/>
      </c>
      <c r="K223">
        <f>IF(OR(D223="",E223&lt;=0),0,IF(AND(('Charge mensuelle'!$B$4*12+6)&gt;D223,MOD(('Charge mensuelle'!$B$4*12+6)-D223,E223)=0),1,0))</f>
        <v/>
      </c>
      <c r="L223">
        <f>IF(OR(D223="",E223&lt;=0),0,IF(AND(('Charge mensuelle'!$B$4*12+7)&gt;D223,MOD(('Charge mensuelle'!$B$4*12+7)-D223,E223)=0),1,0))</f>
        <v/>
      </c>
      <c r="M223">
        <f>IF(OR(D223="",E223&lt;=0),0,IF(AND(('Charge mensuelle'!$B$4*12+8)&gt;D223,MOD(('Charge mensuelle'!$B$4*12+8)-D223,E223)=0),1,0))</f>
        <v/>
      </c>
      <c r="N223">
        <f>IF(OR(D223="",E223&lt;=0),0,IF(AND(('Charge mensuelle'!$B$4*12+9)&gt;D223,MOD(('Charge mensuelle'!$B$4*12+9)-D223,E223)=0),1,0))</f>
        <v/>
      </c>
      <c r="O223">
        <f>IF(OR(D223="",E223&lt;=0),0,IF(AND(('Charge mensuelle'!$B$4*12+10)&gt;D223,MOD(('Charge mensuelle'!$B$4*12+10)-D223,E223)=0),1,0))</f>
        <v/>
      </c>
      <c r="P223">
        <f>IF(OR(D223="",E223&lt;=0),0,IF(AND(('Charge mensuelle'!$B$4*12+11)&gt;D223,MOD(('Charge mensuelle'!$B$4*12+11)-D223,E223)=0),1,0))</f>
        <v/>
      </c>
      <c r="Q223">
        <f>IF(OR(D223="",E223&lt;=0),0,IF(AND(('Charge mensuelle'!$B$4*12+12)&gt;D223,MOD(('Charge mensuelle'!$B$4*12+12)-D223,E223)=0),1,0))</f>
        <v/>
      </c>
      <c r="R223">
        <f>F223*C223</f>
        <v/>
      </c>
      <c r="S223">
        <f>G223*C223</f>
        <v/>
      </c>
      <c r="T223">
        <f>H223*C223</f>
        <v/>
      </c>
      <c r="U223">
        <f>I223*C223</f>
        <v/>
      </c>
      <c r="V223">
        <f>J223*C223</f>
        <v/>
      </c>
      <c r="W223">
        <f>K223*C223</f>
        <v/>
      </c>
      <c r="X223">
        <f>L223*C223</f>
        <v/>
      </c>
      <c r="Y223">
        <f>M223*C223</f>
        <v/>
      </c>
      <c r="Z223">
        <f>N223*C223</f>
        <v/>
      </c>
      <c r="AA223">
        <f>O223*C223</f>
        <v/>
      </c>
      <c r="AB223">
        <f>P223*C223</f>
        <v/>
      </c>
      <c r="AC223">
        <f>Q223*C223</f>
        <v/>
      </c>
      <c r="AD223">
        <f>SUM(R223:AC223)</f>
        <v/>
      </c>
      <c r="AE223">
        <f>SUM(F223:Q223)</f>
        <v/>
      </c>
    </row>
    <row r="224">
      <c r="A224">
        <f>IF('Échéancier'!B224="","",'Échéancier'!B224)</f>
        <v/>
      </c>
      <c r="B224">
        <f>IF('Échéancier'!V224="","",'Échéancier'!V224)</f>
        <v/>
      </c>
      <c r="C224">
        <f>IF('Échéancier'!N224="",0,'Échéancier'!N224)</f>
        <v/>
      </c>
      <c r="D224">
        <f>IF('Échéancier'!Q224="","",YEAR('Échéancier'!O224)*12+MONTH('Échéancier'!O224))</f>
        <v/>
      </c>
      <c r="E224">
        <f>IF('Échéancier'!Q224="","",'Échéancier'!L224)</f>
        <v/>
      </c>
      <c r="F224">
        <f>IF(OR(D224="",E224&lt;=0),0,IF(AND(('Charge mensuelle'!$B$4*12+1)&gt;D224,MOD(('Charge mensuelle'!$B$4*12+1)-D224,E224)=0),1,0))</f>
        <v/>
      </c>
      <c r="G224">
        <f>IF(OR(D224="",E224&lt;=0),0,IF(AND(('Charge mensuelle'!$B$4*12+2)&gt;D224,MOD(('Charge mensuelle'!$B$4*12+2)-D224,E224)=0),1,0))</f>
        <v/>
      </c>
      <c r="H224">
        <f>IF(OR(D224="",E224&lt;=0),0,IF(AND(('Charge mensuelle'!$B$4*12+3)&gt;D224,MOD(('Charge mensuelle'!$B$4*12+3)-D224,E224)=0),1,0))</f>
        <v/>
      </c>
      <c r="I224">
        <f>IF(OR(D224="",E224&lt;=0),0,IF(AND(('Charge mensuelle'!$B$4*12+4)&gt;D224,MOD(('Charge mensuelle'!$B$4*12+4)-D224,E224)=0),1,0))</f>
        <v/>
      </c>
      <c r="J224">
        <f>IF(OR(D224="",E224&lt;=0),0,IF(AND(('Charge mensuelle'!$B$4*12+5)&gt;D224,MOD(('Charge mensuelle'!$B$4*12+5)-D224,E224)=0),1,0))</f>
        <v/>
      </c>
      <c r="K224">
        <f>IF(OR(D224="",E224&lt;=0),0,IF(AND(('Charge mensuelle'!$B$4*12+6)&gt;D224,MOD(('Charge mensuelle'!$B$4*12+6)-D224,E224)=0),1,0))</f>
        <v/>
      </c>
      <c r="L224">
        <f>IF(OR(D224="",E224&lt;=0),0,IF(AND(('Charge mensuelle'!$B$4*12+7)&gt;D224,MOD(('Charge mensuelle'!$B$4*12+7)-D224,E224)=0),1,0))</f>
        <v/>
      </c>
      <c r="M224">
        <f>IF(OR(D224="",E224&lt;=0),0,IF(AND(('Charge mensuelle'!$B$4*12+8)&gt;D224,MOD(('Charge mensuelle'!$B$4*12+8)-D224,E224)=0),1,0))</f>
        <v/>
      </c>
      <c r="N224">
        <f>IF(OR(D224="",E224&lt;=0),0,IF(AND(('Charge mensuelle'!$B$4*12+9)&gt;D224,MOD(('Charge mensuelle'!$B$4*12+9)-D224,E224)=0),1,0))</f>
        <v/>
      </c>
      <c r="O224">
        <f>IF(OR(D224="",E224&lt;=0),0,IF(AND(('Charge mensuelle'!$B$4*12+10)&gt;D224,MOD(('Charge mensuelle'!$B$4*12+10)-D224,E224)=0),1,0))</f>
        <v/>
      </c>
      <c r="P224">
        <f>IF(OR(D224="",E224&lt;=0),0,IF(AND(('Charge mensuelle'!$B$4*12+11)&gt;D224,MOD(('Charge mensuelle'!$B$4*12+11)-D224,E224)=0),1,0))</f>
        <v/>
      </c>
      <c r="Q224">
        <f>IF(OR(D224="",E224&lt;=0),0,IF(AND(('Charge mensuelle'!$B$4*12+12)&gt;D224,MOD(('Charge mensuelle'!$B$4*12+12)-D224,E224)=0),1,0))</f>
        <v/>
      </c>
      <c r="R224">
        <f>F224*C224</f>
        <v/>
      </c>
      <c r="S224">
        <f>G224*C224</f>
        <v/>
      </c>
      <c r="T224">
        <f>H224*C224</f>
        <v/>
      </c>
      <c r="U224">
        <f>I224*C224</f>
        <v/>
      </c>
      <c r="V224">
        <f>J224*C224</f>
        <v/>
      </c>
      <c r="W224">
        <f>K224*C224</f>
        <v/>
      </c>
      <c r="X224">
        <f>L224*C224</f>
        <v/>
      </c>
      <c r="Y224">
        <f>M224*C224</f>
        <v/>
      </c>
      <c r="Z224">
        <f>N224*C224</f>
        <v/>
      </c>
      <c r="AA224">
        <f>O224*C224</f>
        <v/>
      </c>
      <c r="AB224">
        <f>P224*C224</f>
        <v/>
      </c>
      <c r="AC224">
        <f>Q224*C224</f>
        <v/>
      </c>
      <c r="AD224">
        <f>SUM(R224:AC224)</f>
        <v/>
      </c>
      <c r="AE224">
        <f>SUM(F224:Q224)</f>
        <v/>
      </c>
    </row>
    <row r="225">
      <c r="A225">
        <f>IF('Échéancier'!B225="","",'Échéancier'!B225)</f>
        <v/>
      </c>
      <c r="B225">
        <f>IF('Échéancier'!V225="","",'Échéancier'!V225)</f>
        <v/>
      </c>
      <c r="C225">
        <f>IF('Échéancier'!N225="",0,'Échéancier'!N225)</f>
        <v/>
      </c>
      <c r="D225">
        <f>IF('Échéancier'!Q225="","",YEAR('Échéancier'!O225)*12+MONTH('Échéancier'!O225))</f>
        <v/>
      </c>
      <c r="E225">
        <f>IF('Échéancier'!Q225="","",'Échéancier'!L225)</f>
        <v/>
      </c>
      <c r="F225">
        <f>IF(OR(D225="",E225&lt;=0),0,IF(AND(('Charge mensuelle'!$B$4*12+1)&gt;D225,MOD(('Charge mensuelle'!$B$4*12+1)-D225,E225)=0),1,0))</f>
        <v/>
      </c>
      <c r="G225">
        <f>IF(OR(D225="",E225&lt;=0),0,IF(AND(('Charge mensuelle'!$B$4*12+2)&gt;D225,MOD(('Charge mensuelle'!$B$4*12+2)-D225,E225)=0),1,0))</f>
        <v/>
      </c>
      <c r="H225">
        <f>IF(OR(D225="",E225&lt;=0),0,IF(AND(('Charge mensuelle'!$B$4*12+3)&gt;D225,MOD(('Charge mensuelle'!$B$4*12+3)-D225,E225)=0),1,0))</f>
        <v/>
      </c>
      <c r="I225">
        <f>IF(OR(D225="",E225&lt;=0),0,IF(AND(('Charge mensuelle'!$B$4*12+4)&gt;D225,MOD(('Charge mensuelle'!$B$4*12+4)-D225,E225)=0),1,0))</f>
        <v/>
      </c>
      <c r="J225">
        <f>IF(OR(D225="",E225&lt;=0),0,IF(AND(('Charge mensuelle'!$B$4*12+5)&gt;D225,MOD(('Charge mensuelle'!$B$4*12+5)-D225,E225)=0),1,0))</f>
        <v/>
      </c>
      <c r="K225">
        <f>IF(OR(D225="",E225&lt;=0),0,IF(AND(('Charge mensuelle'!$B$4*12+6)&gt;D225,MOD(('Charge mensuelle'!$B$4*12+6)-D225,E225)=0),1,0))</f>
        <v/>
      </c>
      <c r="L225">
        <f>IF(OR(D225="",E225&lt;=0),0,IF(AND(('Charge mensuelle'!$B$4*12+7)&gt;D225,MOD(('Charge mensuelle'!$B$4*12+7)-D225,E225)=0),1,0))</f>
        <v/>
      </c>
      <c r="M225">
        <f>IF(OR(D225="",E225&lt;=0),0,IF(AND(('Charge mensuelle'!$B$4*12+8)&gt;D225,MOD(('Charge mensuelle'!$B$4*12+8)-D225,E225)=0),1,0))</f>
        <v/>
      </c>
      <c r="N225">
        <f>IF(OR(D225="",E225&lt;=0),0,IF(AND(('Charge mensuelle'!$B$4*12+9)&gt;D225,MOD(('Charge mensuelle'!$B$4*12+9)-D225,E225)=0),1,0))</f>
        <v/>
      </c>
      <c r="O225">
        <f>IF(OR(D225="",E225&lt;=0),0,IF(AND(('Charge mensuelle'!$B$4*12+10)&gt;D225,MOD(('Charge mensuelle'!$B$4*12+10)-D225,E225)=0),1,0))</f>
        <v/>
      </c>
      <c r="P225">
        <f>IF(OR(D225="",E225&lt;=0),0,IF(AND(('Charge mensuelle'!$B$4*12+11)&gt;D225,MOD(('Charge mensuelle'!$B$4*12+11)-D225,E225)=0),1,0))</f>
        <v/>
      </c>
      <c r="Q225">
        <f>IF(OR(D225="",E225&lt;=0),0,IF(AND(('Charge mensuelle'!$B$4*12+12)&gt;D225,MOD(('Charge mensuelle'!$B$4*12+12)-D225,E225)=0),1,0))</f>
        <v/>
      </c>
      <c r="R225">
        <f>F225*C225</f>
        <v/>
      </c>
      <c r="S225">
        <f>G225*C225</f>
        <v/>
      </c>
      <c r="T225">
        <f>H225*C225</f>
        <v/>
      </c>
      <c r="U225">
        <f>I225*C225</f>
        <v/>
      </c>
      <c r="V225">
        <f>J225*C225</f>
        <v/>
      </c>
      <c r="W225">
        <f>K225*C225</f>
        <v/>
      </c>
      <c r="X225">
        <f>L225*C225</f>
        <v/>
      </c>
      <c r="Y225">
        <f>M225*C225</f>
        <v/>
      </c>
      <c r="Z225">
        <f>N225*C225</f>
        <v/>
      </c>
      <c r="AA225">
        <f>O225*C225</f>
        <v/>
      </c>
      <c r="AB225">
        <f>P225*C225</f>
        <v/>
      </c>
      <c r="AC225">
        <f>Q225*C225</f>
        <v/>
      </c>
      <c r="AD225">
        <f>SUM(R225:AC225)</f>
        <v/>
      </c>
      <c r="AE225">
        <f>SUM(F225:Q225)</f>
        <v/>
      </c>
    </row>
    <row r="226">
      <c r="A226">
        <f>IF('Échéancier'!B226="","",'Échéancier'!B226)</f>
        <v/>
      </c>
      <c r="B226">
        <f>IF('Échéancier'!V226="","",'Échéancier'!V226)</f>
        <v/>
      </c>
      <c r="C226">
        <f>IF('Échéancier'!N226="",0,'Échéancier'!N226)</f>
        <v/>
      </c>
      <c r="D226">
        <f>IF('Échéancier'!Q226="","",YEAR('Échéancier'!O226)*12+MONTH('Échéancier'!O226))</f>
        <v/>
      </c>
      <c r="E226">
        <f>IF('Échéancier'!Q226="","",'Échéancier'!L226)</f>
        <v/>
      </c>
      <c r="F226">
        <f>IF(OR(D226="",E226&lt;=0),0,IF(AND(('Charge mensuelle'!$B$4*12+1)&gt;D226,MOD(('Charge mensuelle'!$B$4*12+1)-D226,E226)=0),1,0))</f>
        <v/>
      </c>
      <c r="G226">
        <f>IF(OR(D226="",E226&lt;=0),0,IF(AND(('Charge mensuelle'!$B$4*12+2)&gt;D226,MOD(('Charge mensuelle'!$B$4*12+2)-D226,E226)=0),1,0))</f>
        <v/>
      </c>
      <c r="H226">
        <f>IF(OR(D226="",E226&lt;=0),0,IF(AND(('Charge mensuelle'!$B$4*12+3)&gt;D226,MOD(('Charge mensuelle'!$B$4*12+3)-D226,E226)=0),1,0))</f>
        <v/>
      </c>
      <c r="I226">
        <f>IF(OR(D226="",E226&lt;=0),0,IF(AND(('Charge mensuelle'!$B$4*12+4)&gt;D226,MOD(('Charge mensuelle'!$B$4*12+4)-D226,E226)=0),1,0))</f>
        <v/>
      </c>
      <c r="J226">
        <f>IF(OR(D226="",E226&lt;=0),0,IF(AND(('Charge mensuelle'!$B$4*12+5)&gt;D226,MOD(('Charge mensuelle'!$B$4*12+5)-D226,E226)=0),1,0))</f>
        <v/>
      </c>
      <c r="K226">
        <f>IF(OR(D226="",E226&lt;=0),0,IF(AND(('Charge mensuelle'!$B$4*12+6)&gt;D226,MOD(('Charge mensuelle'!$B$4*12+6)-D226,E226)=0),1,0))</f>
        <v/>
      </c>
      <c r="L226">
        <f>IF(OR(D226="",E226&lt;=0),0,IF(AND(('Charge mensuelle'!$B$4*12+7)&gt;D226,MOD(('Charge mensuelle'!$B$4*12+7)-D226,E226)=0),1,0))</f>
        <v/>
      </c>
      <c r="M226">
        <f>IF(OR(D226="",E226&lt;=0),0,IF(AND(('Charge mensuelle'!$B$4*12+8)&gt;D226,MOD(('Charge mensuelle'!$B$4*12+8)-D226,E226)=0),1,0))</f>
        <v/>
      </c>
      <c r="N226">
        <f>IF(OR(D226="",E226&lt;=0),0,IF(AND(('Charge mensuelle'!$B$4*12+9)&gt;D226,MOD(('Charge mensuelle'!$B$4*12+9)-D226,E226)=0),1,0))</f>
        <v/>
      </c>
      <c r="O226">
        <f>IF(OR(D226="",E226&lt;=0),0,IF(AND(('Charge mensuelle'!$B$4*12+10)&gt;D226,MOD(('Charge mensuelle'!$B$4*12+10)-D226,E226)=0),1,0))</f>
        <v/>
      </c>
      <c r="P226">
        <f>IF(OR(D226="",E226&lt;=0),0,IF(AND(('Charge mensuelle'!$B$4*12+11)&gt;D226,MOD(('Charge mensuelle'!$B$4*12+11)-D226,E226)=0),1,0))</f>
        <v/>
      </c>
      <c r="Q226">
        <f>IF(OR(D226="",E226&lt;=0),0,IF(AND(('Charge mensuelle'!$B$4*12+12)&gt;D226,MOD(('Charge mensuelle'!$B$4*12+12)-D226,E226)=0),1,0))</f>
        <v/>
      </c>
      <c r="R226">
        <f>F226*C226</f>
        <v/>
      </c>
      <c r="S226">
        <f>G226*C226</f>
        <v/>
      </c>
      <c r="T226">
        <f>H226*C226</f>
        <v/>
      </c>
      <c r="U226">
        <f>I226*C226</f>
        <v/>
      </c>
      <c r="V226">
        <f>J226*C226</f>
        <v/>
      </c>
      <c r="W226">
        <f>K226*C226</f>
        <v/>
      </c>
      <c r="X226">
        <f>L226*C226</f>
        <v/>
      </c>
      <c r="Y226">
        <f>M226*C226</f>
        <v/>
      </c>
      <c r="Z226">
        <f>N226*C226</f>
        <v/>
      </c>
      <c r="AA226">
        <f>O226*C226</f>
        <v/>
      </c>
      <c r="AB226">
        <f>P226*C226</f>
        <v/>
      </c>
      <c r="AC226">
        <f>Q226*C226</f>
        <v/>
      </c>
      <c r="AD226">
        <f>SUM(R226:AC226)</f>
        <v/>
      </c>
      <c r="AE226">
        <f>SUM(F226:Q226)</f>
        <v/>
      </c>
    </row>
    <row r="227">
      <c r="A227">
        <f>IF('Échéancier'!B227="","",'Échéancier'!B227)</f>
        <v/>
      </c>
      <c r="B227">
        <f>IF('Échéancier'!V227="","",'Échéancier'!V227)</f>
        <v/>
      </c>
      <c r="C227">
        <f>IF('Échéancier'!N227="",0,'Échéancier'!N227)</f>
        <v/>
      </c>
      <c r="D227">
        <f>IF('Échéancier'!Q227="","",YEAR('Échéancier'!O227)*12+MONTH('Échéancier'!O227))</f>
        <v/>
      </c>
      <c r="E227">
        <f>IF('Échéancier'!Q227="","",'Échéancier'!L227)</f>
        <v/>
      </c>
      <c r="F227">
        <f>IF(OR(D227="",E227&lt;=0),0,IF(AND(('Charge mensuelle'!$B$4*12+1)&gt;D227,MOD(('Charge mensuelle'!$B$4*12+1)-D227,E227)=0),1,0))</f>
        <v/>
      </c>
      <c r="G227">
        <f>IF(OR(D227="",E227&lt;=0),0,IF(AND(('Charge mensuelle'!$B$4*12+2)&gt;D227,MOD(('Charge mensuelle'!$B$4*12+2)-D227,E227)=0),1,0))</f>
        <v/>
      </c>
      <c r="H227">
        <f>IF(OR(D227="",E227&lt;=0),0,IF(AND(('Charge mensuelle'!$B$4*12+3)&gt;D227,MOD(('Charge mensuelle'!$B$4*12+3)-D227,E227)=0),1,0))</f>
        <v/>
      </c>
      <c r="I227">
        <f>IF(OR(D227="",E227&lt;=0),0,IF(AND(('Charge mensuelle'!$B$4*12+4)&gt;D227,MOD(('Charge mensuelle'!$B$4*12+4)-D227,E227)=0),1,0))</f>
        <v/>
      </c>
      <c r="J227">
        <f>IF(OR(D227="",E227&lt;=0),0,IF(AND(('Charge mensuelle'!$B$4*12+5)&gt;D227,MOD(('Charge mensuelle'!$B$4*12+5)-D227,E227)=0),1,0))</f>
        <v/>
      </c>
      <c r="K227">
        <f>IF(OR(D227="",E227&lt;=0),0,IF(AND(('Charge mensuelle'!$B$4*12+6)&gt;D227,MOD(('Charge mensuelle'!$B$4*12+6)-D227,E227)=0),1,0))</f>
        <v/>
      </c>
      <c r="L227">
        <f>IF(OR(D227="",E227&lt;=0),0,IF(AND(('Charge mensuelle'!$B$4*12+7)&gt;D227,MOD(('Charge mensuelle'!$B$4*12+7)-D227,E227)=0),1,0))</f>
        <v/>
      </c>
      <c r="M227">
        <f>IF(OR(D227="",E227&lt;=0),0,IF(AND(('Charge mensuelle'!$B$4*12+8)&gt;D227,MOD(('Charge mensuelle'!$B$4*12+8)-D227,E227)=0),1,0))</f>
        <v/>
      </c>
      <c r="N227">
        <f>IF(OR(D227="",E227&lt;=0),0,IF(AND(('Charge mensuelle'!$B$4*12+9)&gt;D227,MOD(('Charge mensuelle'!$B$4*12+9)-D227,E227)=0),1,0))</f>
        <v/>
      </c>
      <c r="O227">
        <f>IF(OR(D227="",E227&lt;=0),0,IF(AND(('Charge mensuelle'!$B$4*12+10)&gt;D227,MOD(('Charge mensuelle'!$B$4*12+10)-D227,E227)=0),1,0))</f>
        <v/>
      </c>
      <c r="P227">
        <f>IF(OR(D227="",E227&lt;=0),0,IF(AND(('Charge mensuelle'!$B$4*12+11)&gt;D227,MOD(('Charge mensuelle'!$B$4*12+11)-D227,E227)=0),1,0))</f>
        <v/>
      </c>
      <c r="Q227">
        <f>IF(OR(D227="",E227&lt;=0),0,IF(AND(('Charge mensuelle'!$B$4*12+12)&gt;D227,MOD(('Charge mensuelle'!$B$4*12+12)-D227,E227)=0),1,0))</f>
        <v/>
      </c>
      <c r="R227">
        <f>F227*C227</f>
        <v/>
      </c>
      <c r="S227">
        <f>G227*C227</f>
        <v/>
      </c>
      <c r="T227">
        <f>H227*C227</f>
        <v/>
      </c>
      <c r="U227">
        <f>I227*C227</f>
        <v/>
      </c>
      <c r="V227">
        <f>J227*C227</f>
        <v/>
      </c>
      <c r="W227">
        <f>K227*C227</f>
        <v/>
      </c>
      <c r="X227">
        <f>L227*C227</f>
        <v/>
      </c>
      <c r="Y227">
        <f>M227*C227</f>
        <v/>
      </c>
      <c r="Z227">
        <f>N227*C227</f>
        <v/>
      </c>
      <c r="AA227">
        <f>O227*C227</f>
        <v/>
      </c>
      <c r="AB227">
        <f>P227*C227</f>
        <v/>
      </c>
      <c r="AC227">
        <f>Q227*C227</f>
        <v/>
      </c>
      <c r="AD227">
        <f>SUM(R227:AC227)</f>
        <v/>
      </c>
      <c r="AE227">
        <f>SUM(F227:Q227)</f>
        <v/>
      </c>
    </row>
    <row r="228">
      <c r="A228">
        <f>IF('Échéancier'!B228="","",'Échéancier'!B228)</f>
        <v/>
      </c>
      <c r="B228">
        <f>IF('Échéancier'!V228="","",'Échéancier'!V228)</f>
        <v/>
      </c>
      <c r="C228">
        <f>IF('Échéancier'!N228="",0,'Échéancier'!N228)</f>
        <v/>
      </c>
      <c r="D228">
        <f>IF('Échéancier'!Q228="","",YEAR('Échéancier'!O228)*12+MONTH('Échéancier'!O228))</f>
        <v/>
      </c>
      <c r="E228">
        <f>IF('Échéancier'!Q228="","",'Échéancier'!L228)</f>
        <v/>
      </c>
      <c r="F228">
        <f>IF(OR(D228="",E228&lt;=0),0,IF(AND(('Charge mensuelle'!$B$4*12+1)&gt;D228,MOD(('Charge mensuelle'!$B$4*12+1)-D228,E228)=0),1,0))</f>
        <v/>
      </c>
      <c r="G228">
        <f>IF(OR(D228="",E228&lt;=0),0,IF(AND(('Charge mensuelle'!$B$4*12+2)&gt;D228,MOD(('Charge mensuelle'!$B$4*12+2)-D228,E228)=0),1,0))</f>
        <v/>
      </c>
      <c r="H228">
        <f>IF(OR(D228="",E228&lt;=0),0,IF(AND(('Charge mensuelle'!$B$4*12+3)&gt;D228,MOD(('Charge mensuelle'!$B$4*12+3)-D228,E228)=0),1,0))</f>
        <v/>
      </c>
      <c r="I228">
        <f>IF(OR(D228="",E228&lt;=0),0,IF(AND(('Charge mensuelle'!$B$4*12+4)&gt;D228,MOD(('Charge mensuelle'!$B$4*12+4)-D228,E228)=0),1,0))</f>
        <v/>
      </c>
      <c r="J228">
        <f>IF(OR(D228="",E228&lt;=0),0,IF(AND(('Charge mensuelle'!$B$4*12+5)&gt;D228,MOD(('Charge mensuelle'!$B$4*12+5)-D228,E228)=0),1,0))</f>
        <v/>
      </c>
      <c r="K228">
        <f>IF(OR(D228="",E228&lt;=0),0,IF(AND(('Charge mensuelle'!$B$4*12+6)&gt;D228,MOD(('Charge mensuelle'!$B$4*12+6)-D228,E228)=0),1,0))</f>
        <v/>
      </c>
      <c r="L228">
        <f>IF(OR(D228="",E228&lt;=0),0,IF(AND(('Charge mensuelle'!$B$4*12+7)&gt;D228,MOD(('Charge mensuelle'!$B$4*12+7)-D228,E228)=0),1,0))</f>
        <v/>
      </c>
      <c r="M228">
        <f>IF(OR(D228="",E228&lt;=0),0,IF(AND(('Charge mensuelle'!$B$4*12+8)&gt;D228,MOD(('Charge mensuelle'!$B$4*12+8)-D228,E228)=0),1,0))</f>
        <v/>
      </c>
      <c r="N228">
        <f>IF(OR(D228="",E228&lt;=0),0,IF(AND(('Charge mensuelle'!$B$4*12+9)&gt;D228,MOD(('Charge mensuelle'!$B$4*12+9)-D228,E228)=0),1,0))</f>
        <v/>
      </c>
      <c r="O228">
        <f>IF(OR(D228="",E228&lt;=0),0,IF(AND(('Charge mensuelle'!$B$4*12+10)&gt;D228,MOD(('Charge mensuelle'!$B$4*12+10)-D228,E228)=0),1,0))</f>
        <v/>
      </c>
      <c r="P228">
        <f>IF(OR(D228="",E228&lt;=0),0,IF(AND(('Charge mensuelle'!$B$4*12+11)&gt;D228,MOD(('Charge mensuelle'!$B$4*12+11)-D228,E228)=0),1,0))</f>
        <v/>
      </c>
      <c r="Q228">
        <f>IF(OR(D228="",E228&lt;=0),0,IF(AND(('Charge mensuelle'!$B$4*12+12)&gt;D228,MOD(('Charge mensuelle'!$B$4*12+12)-D228,E228)=0),1,0))</f>
        <v/>
      </c>
      <c r="R228">
        <f>F228*C228</f>
        <v/>
      </c>
      <c r="S228">
        <f>G228*C228</f>
        <v/>
      </c>
      <c r="T228">
        <f>H228*C228</f>
        <v/>
      </c>
      <c r="U228">
        <f>I228*C228</f>
        <v/>
      </c>
      <c r="V228">
        <f>J228*C228</f>
        <v/>
      </c>
      <c r="W228">
        <f>K228*C228</f>
        <v/>
      </c>
      <c r="X228">
        <f>L228*C228</f>
        <v/>
      </c>
      <c r="Y228">
        <f>M228*C228</f>
        <v/>
      </c>
      <c r="Z228">
        <f>N228*C228</f>
        <v/>
      </c>
      <c r="AA228">
        <f>O228*C228</f>
        <v/>
      </c>
      <c r="AB228">
        <f>P228*C228</f>
        <v/>
      </c>
      <c r="AC228">
        <f>Q228*C228</f>
        <v/>
      </c>
      <c r="AD228">
        <f>SUM(R228:AC228)</f>
        <v/>
      </c>
      <c r="AE228">
        <f>SUM(F228:Q228)</f>
        <v/>
      </c>
    </row>
    <row r="229">
      <c r="A229">
        <f>IF('Échéancier'!B229="","",'Échéancier'!B229)</f>
        <v/>
      </c>
      <c r="B229">
        <f>IF('Échéancier'!V229="","",'Échéancier'!V229)</f>
        <v/>
      </c>
      <c r="C229">
        <f>IF('Échéancier'!N229="",0,'Échéancier'!N229)</f>
        <v/>
      </c>
      <c r="D229">
        <f>IF('Échéancier'!Q229="","",YEAR('Échéancier'!O229)*12+MONTH('Échéancier'!O229))</f>
        <v/>
      </c>
      <c r="E229">
        <f>IF('Échéancier'!Q229="","",'Échéancier'!L229)</f>
        <v/>
      </c>
      <c r="F229">
        <f>IF(OR(D229="",E229&lt;=0),0,IF(AND(('Charge mensuelle'!$B$4*12+1)&gt;D229,MOD(('Charge mensuelle'!$B$4*12+1)-D229,E229)=0),1,0))</f>
        <v/>
      </c>
      <c r="G229">
        <f>IF(OR(D229="",E229&lt;=0),0,IF(AND(('Charge mensuelle'!$B$4*12+2)&gt;D229,MOD(('Charge mensuelle'!$B$4*12+2)-D229,E229)=0),1,0))</f>
        <v/>
      </c>
      <c r="H229">
        <f>IF(OR(D229="",E229&lt;=0),0,IF(AND(('Charge mensuelle'!$B$4*12+3)&gt;D229,MOD(('Charge mensuelle'!$B$4*12+3)-D229,E229)=0),1,0))</f>
        <v/>
      </c>
      <c r="I229">
        <f>IF(OR(D229="",E229&lt;=0),0,IF(AND(('Charge mensuelle'!$B$4*12+4)&gt;D229,MOD(('Charge mensuelle'!$B$4*12+4)-D229,E229)=0),1,0))</f>
        <v/>
      </c>
      <c r="J229">
        <f>IF(OR(D229="",E229&lt;=0),0,IF(AND(('Charge mensuelle'!$B$4*12+5)&gt;D229,MOD(('Charge mensuelle'!$B$4*12+5)-D229,E229)=0),1,0))</f>
        <v/>
      </c>
      <c r="K229">
        <f>IF(OR(D229="",E229&lt;=0),0,IF(AND(('Charge mensuelle'!$B$4*12+6)&gt;D229,MOD(('Charge mensuelle'!$B$4*12+6)-D229,E229)=0),1,0))</f>
        <v/>
      </c>
      <c r="L229">
        <f>IF(OR(D229="",E229&lt;=0),0,IF(AND(('Charge mensuelle'!$B$4*12+7)&gt;D229,MOD(('Charge mensuelle'!$B$4*12+7)-D229,E229)=0),1,0))</f>
        <v/>
      </c>
      <c r="M229">
        <f>IF(OR(D229="",E229&lt;=0),0,IF(AND(('Charge mensuelle'!$B$4*12+8)&gt;D229,MOD(('Charge mensuelle'!$B$4*12+8)-D229,E229)=0),1,0))</f>
        <v/>
      </c>
      <c r="N229">
        <f>IF(OR(D229="",E229&lt;=0),0,IF(AND(('Charge mensuelle'!$B$4*12+9)&gt;D229,MOD(('Charge mensuelle'!$B$4*12+9)-D229,E229)=0),1,0))</f>
        <v/>
      </c>
      <c r="O229">
        <f>IF(OR(D229="",E229&lt;=0),0,IF(AND(('Charge mensuelle'!$B$4*12+10)&gt;D229,MOD(('Charge mensuelle'!$B$4*12+10)-D229,E229)=0),1,0))</f>
        <v/>
      </c>
      <c r="P229">
        <f>IF(OR(D229="",E229&lt;=0),0,IF(AND(('Charge mensuelle'!$B$4*12+11)&gt;D229,MOD(('Charge mensuelle'!$B$4*12+11)-D229,E229)=0),1,0))</f>
        <v/>
      </c>
      <c r="Q229">
        <f>IF(OR(D229="",E229&lt;=0),0,IF(AND(('Charge mensuelle'!$B$4*12+12)&gt;D229,MOD(('Charge mensuelle'!$B$4*12+12)-D229,E229)=0),1,0))</f>
        <v/>
      </c>
      <c r="R229">
        <f>F229*C229</f>
        <v/>
      </c>
      <c r="S229">
        <f>G229*C229</f>
        <v/>
      </c>
      <c r="T229">
        <f>H229*C229</f>
        <v/>
      </c>
      <c r="U229">
        <f>I229*C229</f>
        <v/>
      </c>
      <c r="V229">
        <f>J229*C229</f>
        <v/>
      </c>
      <c r="W229">
        <f>K229*C229</f>
        <v/>
      </c>
      <c r="X229">
        <f>L229*C229</f>
        <v/>
      </c>
      <c r="Y229">
        <f>M229*C229</f>
        <v/>
      </c>
      <c r="Z229">
        <f>N229*C229</f>
        <v/>
      </c>
      <c r="AA229">
        <f>O229*C229</f>
        <v/>
      </c>
      <c r="AB229">
        <f>P229*C229</f>
        <v/>
      </c>
      <c r="AC229">
        <f>Q229*C229</f>
        <v/>
      </c>
      <c r="AD229">
        <f>SUM(R229:AC229)</f>
        <v/>
      </c>
      <c r="AE229">
        <f>SUM(F229:Q229)</f>
        <v/>
      </c>
    </row>
    <row r="230">
      <c r="A230">
        <f>IF('Échéancier'!B230="","",'Échéancier'!B230)</f>
        <v/>
      </c>
      <c r="B230">
        <f>IF('Échéancier'!V230="","",'Échéancier'!V230)</f>
        <v/>
      </c>
      <c r="C230">
        <f>IF('Échéancier'!N230="",0,'Échéancier'!N230)</f>
        <v/>
      </c>
      <c r="D230">
        <f>IF('Échéancier'!Q230="","",YEAR('Échéancier'!O230)*12+MONTH('Échéancier'!O230))</f>
        <v/>
      </c>
      <c r="E230">
        <f>IF('Échéancier'!Q230="","",'Échéancier'!L230)</f>
        <v/>
      </c>
      <c r="F230">
        <f>IF(OR(D230="",E230&lt;=0),0,IF(AND(('Charge mensuelle'!$B$4*12+1)&gt;D230,MOD(('Charge mensuelle'!$B$4*12+1)-D230,E230)=0),1,0))</f>
        <v/>
      </c>
      <c r="G230">
        <f>IF(OR(D230="",E230&lt;=0),0,IF(AND(('Charge mensuelle'!$B$4*12+2)&gt;D230,MOD(('Charge mensuelle'!$B$4*12+2)-D230,E230)=0),1,0))</f>
        <v/>
      </c>
      <c r="H230">
        <f>IF(OR(D230="",E230&lt;=0),0,IF(AND(('Charge mensuelle'!$B$4*12+3)&gt;D230,MOD(('Charge mensuelle'!$B$4*12+3)-D230,E230)=0),1,0))</f>
        <v/>
      </c>
      <c r="I230">
        <f>IF(OR(D230="",E230&lt;=0),0,IF(AND(('Charge mensuelle'!$B$4*12+4)&gt;D230,MOD(('Charge mensuelle'!$B$4*12+4)-D230,E230)=0),1,0))</f>
        <v/>
      </c>
      <c r="J230">
        <f>IF(OR(D230="",E230&lt;=0),0,IF(AND(('Charge mensuelle'!$B$4*12+5)&gt;D230,MOD(('Charge mensuelle'!$B$4*12+5)-D230,E230)=0),1,0))</f>
        <v/>
      </c>
      <c r="K230">
        <f>IF(OR(D230="",E230&lt;=0),0,IF(AND(('Charge mensuelle'!$B$4*12+6)&gt;D230,MOD(('Charge mensuelle'!$B$4*12+6)-D230,E230)=0),1,0))</f>
        <v/>
      </c>
      <c r="L230">
        <f>IF(OR(D230="",E230&lt;=0),0,IF(AND(('Charge mensuelle'!$B$4*12+7)&gt;D230,MOD(('Charge mensuelle'!$B$4*12+7)-D230,E230)=0),1,0))</f>
        <v/>
      </c>
      <c r="M230">
        <f>IF(OR(D230="",E230&lt;=0),0,IF(AND(('Charge mensuelle'!$B$4*12+8)&gt;D230,MOD(('Charge mensuelle'!$B$4*12+8)-D230,E230)=0),1,0))</f>
        <v/>
      </c>
      <c r="N230">
        <f>IF(OR(D230="",E230&lt;=0),0,IF(AND(('Charge mensuelle'!$B$4*12+9)&gt;D230,MOD(('Charge mensuelle'!$B$4*12+9)-D230,E230)=0),1,0))</f>
        <v/>
      </c>
      <c r="O230">
        <f>IF(OR(D230="",E230&lt;=0),0,IF(AND(('Charge mensuelle'!$B$4*12+10)&gt;D230,MOD(('Charge mensuelle'!$B$4*12+10)-D230,E230)=0),1,0))</f>
        <v/>
      </c>
      <c r="P230">
        <f>IF(OR(D230="",E230&lt;=0),0,IF(AND(('Charge mensuelle'!$B$4*12+11)&gt;D230,MOD(('Charge mensuelle'!$B$4*12+11)-D230,E230)=0),1,0))</f>
        <v/>
      </c>
      <c r="Q230">
        <f>IF(OR(D230="",E230&lt;=0),0,IF(AND(('Charge mensuelle'!$B$4*12+12)&gt;D230,MOD(('Charge mensuelle'!$B$4*12+12)-D230,E230)=0),1,0))</f>
        <v/>
      </c>
      <c r="R230">
        <f>F230*C230</f>
        <v/>
      </c>
      <c r="S230">
        <f>G230*C230</f>
        <v/>
      </c>
      <c r="T230">
        <f>H230*C230</f>
        <v/>
      </c>
      <c r="U230">
        <f>I230*C230</f>
        <v/>
      </c>
      <c r="V230">
        <f>J230*C230</f>
        <v/>
      </c>
      <c r="W230">
        <f>K230*C230</f>
        <v/>
      </c>
      <c r="X230">
        <f>L230*C230</f>
        <v/>
      </c>
      <c r="Y230">
        <f>M230*C230</f>
        <v/>
      </c>
      <c r="Z230">
        <f>N230*C230</f>
        <v/>
      </c>
      <c r="AA230">
        <f>O230*C230</f>
        <v/>
      </c>
      <c r="AB230">
        <f>P230*C230</f>
        <v/>
      </c>
      <c r="AC230">
        <f>Q230*C230</f>
        <v/>
      </c>
      <c r="AD230">
        <f>SUM(R230:AC230)</f>
        <v/>
      </c>
      <c r="AE230">
        <f>SUM(F230:Q230)</f>
        <v/>
      </c>
    </row>
    <row r="231">
      <c r="A231">
        <f>IF('Échéancier'!B231="","",'Échéancier'!B231)</f>
        <v/>
      </c>
      <c r="B231">
        <f>IF('Échéancier'!V231="","",'Échéancier'!V231)</f>
        <v/>
      </c>
      <c r="C231">
        <f>IF('Échéancier'!N231="",0,'Échéancier'!N231)</f>
        <v/>
      </c>
      <c r="D231">
        <f>IF('Échéancier'!Q231="","",YEAR('Échéancier'!O231)*12+MONTH('Échéancier'!O231))</f>
        <v/>
      </c>
      <c r="E231">
        <f>IF('Échéancier'!Q231="","",'Échéancier'!L231)</f>
        <v/>
      </c>
      <c r="F231">
        <f>IF(OR(D231="",E231&lt;=0),0,IF(AND(('Charge mensuelle'!$B$4*12+1)&gt;D231,MOD(('Charge mensuelle'!$B$4*12+1)-D231,E231)=0),1,0))</f>
        <v/>
      </c>
      <c r="G231">
        <f>IF(OR(D231="",E231&lt;=0),0,IF(AND(('Charge mensuelle'!$B$4*12+2)&gt;D231,MOD(('Charge mensuelle'!$B$4*12+2)-D231,E231)=0),1,0))</f>
        <v/>
      </c>
      <c r="H231">
        <f>IF(OR(D231="",E231&lt;=0),0,IF(AND(('Charge mensuelle'!$B$4*12+3)&gt;D231,MOD(('Charge mensuelle'!$B$4*12+3)-D231,E231)=0),1,0))</f>
        <v/>
      </c>
      <c r="I231">
        <f>IF(OR(D231="",E231&lt;=0),0,IF(AND(('Charge mensuelle'!$B$4*12+4)&gt;D231,MOD(('Charge mensuelle'!$B$4*12+4)-D231,E231)=0),1,0))</f>
        <v/>
      </c>
      <c r="J231">
        <f>IF(OR(D231="",E231&lt;=0),0,IF(AND(('Charge mensuelle'!$B$4*12+5)&gt;D231,MOD(('Charge mensuelle'!$B$4*12+5)-D231,E231)=0),1,0))</f>
        <v/>
      </c>
      <c r="K231">
        <f>IF(OR(D231="",E231&lt;=0),0,IF(AND(('Charge mensuelle'!$B$4*12+6)&gt;D231,MOD(('Charge mensuelle'!$B$4*12+6)-D231,E231)=0),1,0))</f>
        <v/>
      </c>
      <c r="L231">
        <f>IF(OR(D231="",E231&lt;=0),0,IF(AND(('Charge mensuelle'!$B$4*12+7)&gt;D231,MOD(('Charge mensuelle'!$B$4*12+7)-D231,E231)=0),1,0))</f>
        <v/>
      </c>
      <c r="M231">
        <f>IF(OR(D231="",E231&lt;=0),0,IF(AND(('Charge mensuelle'!$B$4*12+8)&gt;D231,MOD(('Charge mensuelle'!$B$4*12+8)-D231,E231)=0),1,0))</f>
        <v/>
      </c>
      <c r="N231">
        <f>IF(OR(D231="",E231&lt;=0),0,IF(AND(('Charge mensuelle'!$B$4*12+9)&gt;D231,MOD(('Charge mensuelle'!$B$4*12+9)-D231,E231)=0),1,0))</f>
        <v/>
      </c>
      <c r="O231">
        <f>IF(OR(D231="",E231&lt;=0),0,IF(AND(('Charge mensuelle'!$B$4*12+10)&gt;D231,MOD(('Charge mensuelle'!$B$4*12+10)-D231,E231)=0),1,0))</f>
        <v/>
      </c>
      <c r="P231">
        <f>IF(OR(D231="",E231&lt;=0),0,IF(AND(('Charge mensuelle'!$B$4*12+11)&gt;D231,MOD(('Charge mensuelle'!$B$4*12+11)-D231,E231)=0),1,0))</f>
        <v/>
      </c>
      <c r="Q231">
        <f>IF(OR(D231="",E231&lt;=0),0,IF(AND(('Charge mensuelle'!$B$4*12+12)&gt;D231,MOD(('Charge mensuelle'!$B$4*12+12)-D231,E231)=0),1,0))</f>
        <v/>
      </c>
      <c r="R231">
        <f>F231*C231</f>
        <v/>
      </c>
      <c r="S231">
        <f>G231*C231</f>
        <v/>
      </c>
      <c r="T231">
        <f>H231*C231</f>
        <v/>
      </c>
      <c r="U231">
        <f>I231*C231</f>
        <v/>
      </c>
      <c r="V231">
        <f>J231*C231</f>
        <v/>
      </c>
      <c r="W231">
        <f>K231*C231</f>
        <v/>
      </c>
      <c r="X231">
        <f>L231*C231</f>
        <v/>
      </c>
      <c r="Y231">
        <f>M231*C231</f>
        <v/>
      </c>
      <c r="Z231">
        <f>N231*C231</f>
        <v/>
      </c>
      <c r="AA231">
        <f>O231*C231</f>
        <v/>
      </c>
      <c r="AB231">
        <f>P231*C231</f>
        <v/>
      </c>
      <c r="AC231">
        <f>Q231*C231</f>
        <v/>
      </c>
      <c r="AD231">
        <f>SUM(R231:AC231)</f>
        <v/>
      </c>
      <c r="AE231">
        <f>SUM(F231:Q231)</f>
        <v/>
      </c>
    </row>
    <row r="232">
      <c r="A232">
        <f>IF('Échéancier'!B232="","",'Échéancier'!B232)</f>
        <v/>
      </c>
      <c r="B232">
        <f>IF('Échéancier'!V232="","",'Échéancier'!V232)</f>
        <v/>
      </c>
      <c r="C232">
        <f>IF('Échéancier'!N232="",0,'Échéancier'!N232)</f>
        <v/>
      </c>
      <c r="D232">
        <f>IF('Échéancier'!Q232="","",YEAR('Échéancier'!O232)*12+MONTH('Échéancier'!O232))</f>
        <v/>
      </c>
      <c r="E232">
        <f>IF('Échéancier'!Q232="","",'Échéancier'!L232)</f>
        <v/>
      </c>
      <c r="F232">
        <f>IF(OR(D232="",E232&lt;=0),0,IF(AND(('Charge mensuelle'!$B$4*12+1)&gt;D232,MOD(('Charge mensuelle'!$B$4*12+1)-D232,E232)=0),1,0))</f>
        <v/>
      </c>
      <c r="G232">
        <f>IF(OR(D232="",E232&lt;=0),0,IF(AND(('Charge mensuelle'!$B$4*12+2)&gt;D232,MOD(('Charge mensuelle'!$B$4*12+2)-D232,E232)=0),1,0))</f>
        <v/>
      </c>
      <c r="H232">
        <f>IF(OR(D232="",E232&lt;=0),0,IF(AND(('Charge mensuelle'!$B$4*12+3)&gt;D232,MOD(('Charge mensuelle'!$B$4*12+3)-D232,E232)=0),1,0))</f>
        <v/>
      </c>
      <c r="I232">
        <f>IF(OR(D232="",E232&lt;=0),0,IF(AND(('Charge mensuelle'!$B$4*12+4)&gt;D232,MOD(('Charge mensuelle'!$B$4*12+4)-D232,E232)=0),1,0))</f>
        <v/>
      </c>
      <c r="J232">
        <f>IF(OR(D232="",E232&lt;=0),0,IF(AND(('Charge mensuelle'!$B$4*12+5)&gt;D232,MOD(('Charge mensuelle'!$B$4*12+5)-D232,E232)=0),1,0))</f>
        <v/>
      </c>
      <c r="K232">
        <f>IF(OR(D232="",E232&lt;=0),0,IF(AND(('Charge mensuelle'!$B$4*12+6)&gt;D232,MOD(('Charge mensuelle'!$B$4*12+6)-D232,E232)=0),1,0))</f>
        <v/>
      </c>
      <c r="L232">
        <f>IF(OR(D232="",E232&lt;=0),0,IF(AND(('Charge mensuelle'!$B$4*12+7)&gt;D232,MOD(('Charge mensuelle'!$B$4*12+7)-D232,E232)=0),1,0))</f>
        <v/>
      </c>
      <c r="M232">
        <f>IF(OR(D232="",E232&lt;=0),0,IF(AND(('Charge mensuelle'!$B$4*12+8)&gt;D232,MOD(('Charge mensuelle'!$B$4*12+8)-D232,E232)=0),1,0))</f>
        <v/>
      </c>
      <c r="N232">
        <f>IF(OR(D232="",E232&lt;=0),0,IF(AND(('Charge mensuelle'!$B$4*12+9)&gt;D232,MOD(('Charge mensuelle'!$B$4*12+9)-D232,E232)=0),1,0))</f>
        <v/>
      </c>
      <c r="O232">
        <f>IF(OR(D232="",E232&lt;=0),0,IF(AND(('Charge mensuelle'!$B$4*12+10)&gt;D232,MOD(('Charge mensuelle'!$B$4*12+10)-D232,E232)=0),1,0))</f>
        <v/>
      </c>
      <c r="P232">
        <f>IF(OR(D232="",E232&lt;=0),0,IF(AND(('Charge mensuelle'!$B$4*12+11)&gt;D232,MOD(('Charge mensuelle'!$B$4*12+11)-D232,E232)=0),1,0))</f>
        <v/>
      </c>
      <c r="Q232">
        <f>IF(OR(D232="",E232&lt;=0),0,IF(AND(('Charge mensuelle'!$B$4*12+12)&gt;D232,MOD(('Charge mensuelle'!$B$4*12+12)-D232,E232)=0),1,0))</f>
        <v/>
      </c>
      <c r="R232">
        <f>F232*C232</f>
        <v/>
      </c>
      <c r="S232">
        <f>G232*C232</f>
        <v/>
      </c>
      <c r="T232">
        <f>H232*C232</f>
        <v/>
      </c>
      <c r="U232">
        <f>I232*C232</f>
        <v/>
      </c>
      <c r="V232">
        <f>J232*C232</f>
        <v/>
      </c>
      <c r="W232">
        <f>K232*C232</f>
        <v/>
      </c>
      <c r="X232">
        <f>L232*C232</f>
        <v/>
      </c>
      <c r="Y232">
        <f>M232*C232</f>
        <v/>
      </c>
      <c r="Z232">
        <f>N232*C232</f>
        <v/>
      </c>
      <c r="AA232">
        <f>O232*C232</f>
        <v/>
      </c>
      <c r="AB232">
        <f>P232*C232</f>
        <v/>
      </c>
      <c r="AC232">
        <f>Q232*C232</f>
        <v/>
      </c>
      <c r="AD232">
        <f>SUM(R232:AC232)</f>
        <v/>
      </c>
      <c r="AE232">
        <f>SUM(F232:Q232)</f>
        <v/>
      </c>
    </row>
    <row r="233">
      <c r="A233">
        <f>IF('Échéancier'!B233="","",'Échéancier'!B233)</f>
        <v/>
      </c>
      <c r="B233">
        <f>IF('Échéancier'!V233="","",'Échéancier'!V233)</f>
        <v/>
      </c>
      <c r="C233">
        <f>IF('Échéancier'!N233="",0,'Échéancier'!N233)</f>
        <v/>
      </c>
      <c r="D233">
        <f>IF('Échéancier'!Q233="","",YEAR('Échéancier'!O233)*12+MONTH('Échéancier'!O233))</f>
        <v/>
      </c>
      <c r="E233">
        <f>IF('Échéancier'!Q233="","",'Échéancier'!L233)</f>
        <v/>
      </c>
      <c r="F233">
        <f>IF(OR(D233="",E233&lt;=0),0,IF(AND(('Charge mensuelle'!$B$4*12+1)&gt;D233,MOD(('Charge mensuelle'!$B$4*12+1)-D233,E233)=0),1,0))</f>
        <v/>
      </c>
      <c r="G233">
        <f>IF(OR(D233="",E233&lt;=0),0,IF(AND(('Charge mensuelle'!$B$4*12+2)&gt;D233,MOD(('Charge mensuelle'!$B$4*12+2)-D233,E233)=0),1,0))</f>
        <v/>
      </c>
      <c r="H233">
        <f>IF(OR(D233="",E233&lt;=0),0,IF(AND(('Charge mensuelle'!$B$4*12+3)&gt;D233,MOD(('Charge mensuelle'!$B$4*12+3)-D233,E233)=0),1,0))</f>
        <v/>
      </c>
      <c r="I233">
        <f>IF(OR(D233="",E233&lt;=0),0,IF(AND(('Charge mensuelle'!$B$4*12+4)&gt;D233,MOD(('Charge mensuelle'!$B$4*12+4)-D233,E233)=0),1,0))</f>
        <v/>
      </c>
      <c r="J233">
        <f>IF(OR(D233="",E233&lt;=0),0,IF(AND(('Charge mensuelle'!$B$4*12+5)&gt;D233,MOD(('Charge mensuelle'!$B$4*12+5)-D233,E233)=0),1,0))</f>
        <v/>
      </c>
      <c r="K233">
        <f>IF(OR(D233="",E233&lt;=0),0,IF(AND(('Charge mensuelle'!$B$4*12+6)&gt;D233,MOD(('Charge mensuelle'!$B$4*12+6)-D233,E233)=0),1,0))</f>
        <v/>
      </c>
      <c r="L233">
        <f>IF(OR(D233="",E233&lt;=0),0,IF(AND(('Charge mensuelle'!$B$4*12+7)&gt;D233,MOD(('Charge mensuelle'!$B$4*12+7)-D233,E233)=0),1,0))</f>
        <v/>
      </c>
      <c r="M233">
        <f>IF(OR(D233="",E233&lt;=0),0,IF(AND(('Charge mensuelle'!$B$4*12+8)&gt;D233,MOD(('Charge mensuelle'!$B$4*12+8)-D233,E233)=0),1,0))</f>
        <v/>
      </c>
      <c r="N233">
        <f>IF(OR(D233="",E233&lt;=0),0,IF(AND(('Charge mensuelle'!$B$4*12+9)&gt;D233,MOD(('Charge mensuelle'!$B$4*12+9)-D233,E233)=0),1,0))</f>
        <v/>
      </c>
      <c r="O233">
        <f>IF(OR(D233="",E233&lt;=0),0,IF(AND(('Charge mensuelle'!$B$4*12+10)&gt;D233,MOD(('Charge mensuelle'!$B$4*12+10)-D233,E233)=0),1,0))</f>
        <v/>
      </c>
      <c r="P233">
        <f>IF(OR(D233="",E233&lt;=0),0,IF(AND(('Charge mensuelle'!$B$4*12+11)&gt;D233,MOD(('Charge mensuelle'!$B$4*12+11)-D233,E233)=0),1,0))</f>
        <v/>
      </c>
      <c r="Q233">
        <f>IF(OR(D233="",E233&lt;=0),0,IF(AND(('Charge mensuelle'!$B$4*12+12)&gt;D233,MOD(('Charge mensuelle'!$B$4*12+12)-D233,E233)=0),1,0))</f>
        <v/>
      </c>
      <c r="R233">
        <f>F233*C233</f>
        <v/>
      </c>
      <c r="S233">
        <f>G233*C233</f>
        <v/>
      </c>
      <c r="T233">
        <f>H233*C233</f>
        <v/>
      </c>
      <c r="U233">
        <f>I233*C233</f>
        <v/>
      </c>
      <c r="V233">
        <f>J233*C233</f>
        <v/>
      </c>
      <c r="W233">
        <f>K233*C233</f>
        <v/>
      </c>
      <c r="X233">
        <f>L233*C233</f>
        <v/>
      </c>
      <c r="Y233">
        <f>M233*C233</f>
        <v/>
      </c>
      <c r="Z233">
        <f>N233*C233</f>
        <v/>
      </c>
      <c r="AA233">
        <f>O233*C233</f>
        <v/>
      </c>
      <c r="AB233">
        <f>P233*C233</f>
        <v/>
      </c>
      <c r="AC233">
        <f>Q233*C233</f>
        <v/>
      </c>
      <c r="AD233">
        <f>SUM(R233:AC233)</f>
        <v/>
      </c>
      <c r="AE233">
        <f>SUM(F233:Q233)</f>
        <v/>
      </c>
    </row>
    <row r="234">
      <c r="A234">
        <f>IF('Échéancier'!B234="","",'Échéancier'!B234)</f>
        <v/>
      </c>
      <c r="B234">
        <f>IF('Échéancier'!V234="","",'Échéancier'!V234)</f>
        <v/>
      </c>
      <c r="C234">
        <f>IF('Échéancier'!N234="",0,'Échéancier'!N234)</f>
        <v/>
      </c>
      <c r="D234">
        <f>IF('Échéancier'!Q234="","",YEAR('Échéancier'!O234)*12+MONTH('Échéancier'!O234))</f>
        <v/>
      </c>
      <c r="E234">
        <f>IF('Échéancier'!Q234="","",'Échéancier'!L234)</f>
        <v/>
      </c>
      <c r="F234">
        <f>IF(OR(D234="",E234&lt;=0),0,IF(AND(('Charge mensuelle'!$B$4*12+1)&gt;D234,MOD(('Charge mensuelle'!$B$4*12+1)-D234,E234)=0),1,0))</f>
        <v/>
      </c>
      <c r="G234">
        <f>IF(OR(D234="",E234&lt;=0),0,IF(AND(('Charge mensuelle'!$B$4*12+2)&gt;D234,MOD(('Charge mensuelle'!$B$4*12+2)-D234,E234)=0),1,0))</f>
        <v/>
      </c>
      <c r="H234">
        <f>IF(OR(D234="",E234&lt;=0),0,IF(AND(('Charge mensuelle'!$B$4*12+3)&gt;D234,MOD(('Charge mensuelle'!$B$4*12+3)-D234,E234)=0),1,0))</f>
        <v/>
      </c>
      <c r="I234">
        <f>IF(OR(D234="",E234&lt;=0),0,IF(AND(('Charge mensuelle'!$B$4*12+4)&gt;D234,MOD(('Charge mensuelle'!$B$4*12+4)-D234,E234)=0),1,0))</f>
        <v/>
      </c>
      <c r="J234">
        <f>IF(OR(D234="",E234&lt;=0),0,IF(AND(('Charge mensuelle'!$B$4*12+5)&gt;D234,MOD(('Charge mensuelle'!$B$4*12+5)-D234,E234)=0),1,0))</f>
        <v/>
      </c>
      <c r="K234">
        <f>IF(OR(D234="",E234&lt;=0),0,IF(AND(('Charge mensuelle'!$B$4*12+6)&gt;D234,MOD(('Charge mensuelle'!$B$4*12+6)-D234,E234)=0),1,0))</f>
        <v/>
      </c>
      <c r="L234">
        <f>IF(OR(D234="",E234&lt;=0),0,IF(AND(('Charge mensuelle'!$B$4*12+7)&gt;D234,MOD(('Charge mensuelle'!$B$4*12+7)-D234,E234)=0),1,0))</f>
        <v/>
      </c>
      <c r="M234">
        <f>IF(OR(D234="",E234&lt;=0),0,IF(AND(('Charge mensuelle'!$B$4*12+8)&gt;D234,MOD(('Charge mensuelle'!$B$4*12+8)-D234,E234)=0),1,0))</f>
        <v/>
      </c>
      <c r="N234">
        <f>IF(OR(D234="",E234&lt;=0),0,IF(AND(('Charge mensuelle'!$B$4*12+9)&gt;D234,MOD(('Charge mensuelle'!$B$4*12+9)-D234,E234)=0),1,0))</f>
        <v/>
      </c>
      <c r="O234">
        <f>IF(OR(D234="",E234&lt;=0),0,IF(AND(('Charge mensuelle'!$B$4*12+10)&gt;D234,MOD(('Charge mensuelle'!$B$4*12+10)-D234,E234)=0),1,0))</f>
        <v/>
      </c>
      <c r="P234">
        <f>IF(OR(D234="",E234&lt;=0),0,IF(AND(('Charge mensuelle'!$B$4*12+11)&gt;D234,MOD(('Charge mensuelle'!$B$4*12+11)-D234,E234)=0),1,0))</f>
        <v/>
      </c>
      <c r="Q234">
        <f>IF(OR(D234="",E234&lt;=0),0,IF(AND(('Charge mensuelle'!$B$4*12+12)&gt;D234,MOD(('Charge mensuelle'!$B$4*12+12)-D234,E234)=0),1,0))</f>
        <v/>
      </c>
      <c r="R234">
        <f>F234*C234</f>
        <v/>
      </c>
      <c r="S234">
        <f>G234*C234</f>
        <v/>
      </c>
      <c r="T234">
        <f>H234*C234</f>
        <v/>
      </c>
      <c r="U234">
        <f>I234*C234</f>
        <v/>
      </c>
      <c r="V234">
        <f>J234*C234</f>
        <v/>
      </c>
      <c r="W234">
        <f>K234*C234</f>
        <v/>
      </c>
      <c r="X234">
        <f>L234*C234</f>
        <v/>
      </c>
      <c r="Y234">
        <f>M234*C234</f>
        <v/>
      </c>
      <c r="Z234">
        <f>N234*C234</f>
        <v/>
      </c>
      <c r="AA234">
        <f>O234*C234</f>
        <v/>
      </c>
      <c r="AB234">
        <f>P234*C234</f>
        <v/>
      </c>
      <c r="AC234">
        <f>Q234*C234</f>
        <v/>
      </c>
      <c r="AD234">
        <f>SUM(R234:AC234)</f>
        <v/>
      </c>
      <c r="AE234">
        <f>SUM(F234:Q234)</f>
        <v/>
      </c>
    </row>
    <row r="235">
      <c r="A235">
        <f>IF('Échéancier'!B235="","",'Échéancier'!B235)</f>
        <v/>
      </c>
      <c r="B235">
        <f>IF('Échéancier'!V235="","",'Échéancier'!V235)</f>
        <v/>
      </c>
      <c r="C235">
        <f>IF('Échéancier'!N235="",0,'Échéancier'!N235)</f>
        <v/>
      </c>
      <c r="D235">
        <f>IF('Échéancier'!Q235="","",YEAR('Échéancier'!O235)*12+MONTH('Échéancier'!O235))</f>
        <v/>
      </c>
      <c r="E235">
        <f>IF('Échéancier'!Q235="","",'Échéancier'!L235)</f>
        <v/>
      </c>
      <c r="F235">
        <f>IF(OR(D235="",E235&lt;=0),0,IF(AND(('Charge mensuelle'!$B$4*12+1)&gt;D235,MOD(('Charge mensuelle'!$B$4*12+1)-D235,E235)=0),1,0))</f>
        <v/>
      </c>
      <c r="G235">
        <f>IF(OR(D235="",E235&lt;=0),0,IF(AND(('Charge mensuelle'!$B$4*12+2)&gt;D235,MOD(('Charge mensuelle'!$B$4*12+2)-D235,E235)=0),1,0))</f>
        <v/>
      </c>
      <c r="H235">
        <f>IF(OR(D235="",E235&lt;=0),0,IF(AND(('Charge mensuelle'!$B$4*12+3)&gt;D235,MOD(('Charge mensuelle'!$B$4*12+3)-D235,E235)=0),1,0))</f>
        <v/>
      </c>
      <c r="I235">
        <f>IF(OR(D235="",E235&lt;=0),0,IF(AND(('Charge mensuelle'!$B$4*12+4)&gt;D235,MOD(('Charge mensuelle'!$B$4*12+4)-D235,E235)=0),1,0))</f>
        <v/>
      </c>
      <c r="J235">
        <f>IF(OR(D235="",E235&lt;=0),0,IF(AND(('Charge mensuelle'!$B$4*12+5)&gt;D235,MOD(('Charge mensuelle'!$B$4*12+5)-D235,E235)=0),1,0))</f>
        <v/>
      </c>
      <c r="K235">
        <f>IF(OR(D235="",E235&lt;=0),0,IF(AND(('Charge mensuelle'!$B$4*12+6)&gt;D235,MOD(('Charge mensuelle'!$B$4*12+6)-D235,E235)=0),1,0))</f>
        <v/>
      </c>
      <c r="L235">
        <f>IF(OR(D235="",E235&lt;=0),0,IF(AND(('Charge mensuelle'!$B$4*12+7)&gt;D235,MOD(('Charge mensuelle'!$B$4*12+7)-D235,E235)=0),1,0))</f>
        <v/>
      </c>
      <c r="M235">
        <f>IF(OR(D235="",E235&lt;=0),0,IF(AND(('Charge mensuelle'!$B$4*12+8)&gt;D235,MOD(('Charge mensuelle'!$B$4*12+8)-D235,E235)=0),1,0))</f>
        <v/>
      </c>
      <c r="N235">
        <f>IF(OR(D235="",E235&lt;=0),0,IF(AND(('Charge mensuelle'!$B$4*12+9)&gt;D235,MOD(('Charge mensuelle'!$B$4*12+9)-D235,E235)=0),1,0))</f>
        <v/>
      </c>
      <c r="O235">
        <f>IF(OR(D235="",E235&lt;=0),0,IF(AND(('Charge mensuelle'!$B$4*12+10)&gt;D235,MOD(('Charge mensuelle'!$B$4*12+10)-D235,E235)=0),1,0))</f>
        <v/>
      </c>
      <c r="P235">
        <f>IF(OR(D235="",E235&lt;=0),0,IF(AND(('Charge mensuelle'!$B$4*12+11)&gt;D235,MOD(('Charge mensuelle'!$B$4*12+11)-D235,E235)=0),1,0))</f>
        <v/>
      </c>
      <c r="Q235">
        <f>IF(OR(D235="",E235&lt;=0),0,IF(AND(('Charge mensuelle'!$B$4*12+12)&gt;D235,MOD(('Charge mensuelle'!$B$4*12+12)-D235,E235)=0),1,0))</f>
        <v/>
      </c>
      <c r="R235">
        <f>F235*C235</f>
        <v/>
      </c>
      <c r="S235">
        <f>G235*C235</f>
        <v/>
      </c>
      <c r="T235">
        <f>H235*C235</f>
        <v/>
      </c>
      <c r="U235">
        <f>I235*C235</f>
        <v/>
      </c>
      <c r="V235">
        <f>J235*C235</f>
        <v/>
      </c>
      <c r="W235">
        <f>K235*C235</f>
        <v/>
      </c>
      <c r="X235">
        <f>L235*C235</f>
        <v/>
      </c>
      <c r="Y235">
        <f>M235*C235</f>
        <v/>
      </c>
      <c r="Z235">
        <f>N235*C235</f>
        <v/>
      </c>
      <c r="AA235">
        <f>O235*C235</f>
        <v/>
      </c>
      <c r="AB235">
        <f>P235*C235</f>
        <v/>
      </c>
      <c r="AC235">
        <f>Q235*C235</f>
        <v/>
      </c>
      <c r="AD235">
        <f>SUM(R235:AC235)</f>
        <v/>
      </c>
      <c r="AE235">
        <f>SUM(F235:Q235)</f>
        <v/>
      </c>
    </row>
    <row r="236">
      <c r="A236">
        <f>IF('Échéancier'!B236="","",'Échéancier'!B236)</f>
        <v/>
      </c>
      <c r="B236">
        <f>IF('Échéancier'!V236="","",'Échéancier'!V236)</f>
        <v/>
      </c>
      <c r="C236">
        <f>IF('Échéancier'!N236="",0,'Échéancier'!N236)</f>
        <v/>
      </c>
      <c r="D236">
        <f>IF('Échéancier'!Q236="","",YEAR('Échéancier'!O236)*12+MONTH('Échéancier'!O236))</f>
        <v/>
      </c>
      <c r="E236">
        <f>IF('Échéancier'!Q236="","",'Échéancier'!L236)</f>
        <v/>
      </c>
      <c r="F236">
        <f>IF(OR(D236="",E236&lt;=0),0,IF(AND(('Charge mensuelle'!$B$4*12+1)&gt;D236,MOD(('Charge mensuelle'!$B$4*12+1)-D236,E236)=0),1,0))</f>
        <v/>
      </c>
      <c r="G236">
        <f>IF(OR(D236="",E236&lt;=0),0,IF(AND(('Charge mensuelle'!$B$4*12+2)&gt;D236,MOD(('Charge mensuelle'!$B$4*12+2)-D236,E236)=0),1,0))</f>
        <v/>
      </c>
      <c r="H236">
        <f>IF(OR(D236="",E236&lt;=0),0,IF(AND(('Charge mensuelle'!$B$4*12+3)&gt;D236,MOD(('Charge mensuelle'!$B$4*12+3)-D236,E236)=0),1,0))</f>
        <v/>
      </c>
      <c r="I236">
        <f>IF(OR(D236="",E236&lt;=0),0,IF(AND(('Charge mensuelle'!$B$4*12+4)&gt;D236,MOD(('Charge mensuelle'!$B$4*12+4)-D236,E236)=0),1,0))</f>
        <v/>
      </c>
      <c r="J236">
        <f>IF(OR(D236="",E236&lt;=0),0,IF(AND(('Charge mensuelle'!$B$4*12+5)&gt;D236,MOD(('Charge mensuelle'!$B$4*12+5)-D236,E236)=0),1,0))</f>
        <v/>
      </c>
      <c r="K236">
        <f>IF(OR(D236="",E236&lt;=0),0,IF(AND(('Charge mensuelle'!$B$4*12+6)&gt;D236,MOD(('Charge mensuelle'!$B$4*12+6)-D236,E236)=0),1,0))</f>
        <v/>
      </c>
      <c r="L236">
        <f>IF(OR(D236="",E236&lt;=0),0,IF(AND(('Charge mensuelle'!$B$4*12+7)&gt;D236,MOD(('Charge mensuelle'!$B$4*12+7)-D236,E236)=0),1,0))</f>
        <v/>
      </c>
      <c r="M236">
        <f>IF(OR(D236="",E236&lt;=0),0,IF(AND(('Charge mensuelle'!$B$4*12+8)&gt;D236,MOD(('Charge mensuelle'!$B$4*12+8)-D236,E236)=0),1,0))</f>
        <v/>
      </c>
      <c r="N236">
        <f>IF(OR(D236="",E236&lt;=0),0,IF(AND(('Charge mensuelle'!$B$4*12+9)&gt;D236,MOD(('Charge mensuelle'!$B$4*12+9)-D236,E236)=0),1,0))</f>
        <v/>
      </c>
      <c r="O236">
        <f>IF(OR(D236="",E236&lt;=0),0,IF(AND(('Charge mensuelle'!$B$4*12+10)&gt;D236,MOD(('Charge mensuelle'!$B$4*12+10)-D236,E236)=0),1,0))</f>
        <v/>
      </c>
      <c r="P236">
        <f>IF(OR(D236="",E236&lt;=0),0,IF(AND(('Charge mensuelle'!$B$4*12+11)&gt;D236,MOD(('Charge mensuelle'!$B$4*12+11)-D236,E236)=0),1,0))</f>
        <v/>
      </c>
      <c r="Q236">
        <f>IF(OR(D236="",E236&lt;=0),0,IF(AND(('Charge mensuelle'!$B$4*12+12)&gt;D236,MOD(('Charge mensuelle'!$B$4*12+12)-D236,E236)=0),1,0))</f>
        <v/>
      </c>
      <c r="R236">
        <f>F236*C236</f>
        <v/>
      </c>
      <c r="S236">
        <f>G236*C236</f>
        <v/>
      </c>
      <c r="T236">
        <f>H236*C236</f>
        <v/>
      </c>
      <c r="U236">
        <f>I236*C236</f>
        <v/>
      </c>
      <c r="V236">
        <f>J236*C236</f>
        <v/>
      </c>
      <c r="W236">
        <f>K236*C236</f>
        <v/>
      </c>
      <c r="X236">
        <f>L236*C236</f>
        <v/>
      </c>
      <c r="Y236">
        <f>M236*C236</f>
        <v/>
      </c>
      <c r="Z236">
        <f>N236*C236</f>
        <v/>
      </c>
      <c r="AA236">
        <f>O236*C236</f>
        <v/>
      </c>
      <c r="AB236">
        <f>P236*C236</f>
        <v/>
      </c>
      <c r="AC236">
        <f>Q236*C236</f>
        <v/>
      </c>
      <c r="AD236">
        <f>SUM(R236:AC236)</f>
        <v/>
      </c>
      <c r="AE236">
        <f>SUM(F236:Q236)</f>
        <v/>
      </c>
    </row>
    <row r="237">
      <c r="A237">
        <f>IF('Échéancier'!B237="","",'Échéancier'!B237)</f>
        <v/>
      </c>
      <c r="B237">
        <f>IF('Échéancier'!V237="","",'Échéancier'!V237)</f>
        <v/>
      </c>
      <c r="C237">
        <f>IF('Échéancier'!N237="",0,'Échéancier'!N237)</f>
        <v/>
      </c>
      <c r="D237">
        <f>IF('Échéancier'!Q237="","",YEAR('Échéancier'!O237)*12+MONTH('Échéancier'!O237))</f>
        <v/>
      </c>
      <c r="E237">
        <f>IF('Échéancier'!Q237="","",'Échéancier'!L237)</f>
        <v/>
      </c>
      <c r="F237">
        <f>IF(OR(D237="",E237&lt;=0),0,IF(AND(('Charge mensuelle'!$B$4*12+1)&gt;D237,MOD(('Charge mensuelle'!$B$4*12+1)-D237,E237)=0),1,0))</f>
        <v/>
      </c>
      <c r="G237">
        <f>IF(OR(D237="",E237&lt;=0),0,IF(AND(('Charge mensuelle'!$B$4*12+2)&gt;D237,MOD(('Charge mensuelle'!$B$4*12+2)-D237,E237)=0),1,0))</f>
        <v/>
      </c>
      <c r="H237">
        <f>IF(OR(D237="",E237&lt;=0),0,IF(AND(('Charge mensuelle'!$B$4*12+3)&gt;D237,MOD(('Charge mensuelle'!$B$4*12+3)-D237,E237)=0),1,0))</f>
        <v/>
      </c>
      <c r="I237">
        <f>IF(OR(D237="",E237&lt;=0),0,IF(AND(('Charge mensuelle'!$B$4*12+4)&gt;D237,MOD(('Charge mensuelle'!$B$4*12+4)-D237,E237)=0),1,0))</f>
        <v/>
      </c>
      <c r="J237">
        <f>IF(OR(D237="",E237&lt;=0),0,IF(AND(('Charge mensuelle'!$B$4*12+5)&gt;D237,MOD(('Charge mensuelle'!$B$4*12+5)-D237,E237)=0),1,0))</f>
        <v/>
      </c>
      <c r="K237">
        <f>IF(OR(D237="",E237&lt;=0),0,IF(AND(('Charge mensuelle'!$B$4*12+6)&gt;D237,MOD(('Charge mensuelle'!$B$4*12+6)-D237,E237)=0),1,0))</f>
        <v/>
      </c>
      <c r="L237">
        <f>IF(OR(D237="",E237&lt;=0),0,IF(AND(('Charge mensuelle'!$B$4*12+7)&gt;D237,MOD(('Charge mensuelle'!$B$4*12+7)-D237,E237)=0),1,0))</f>
        <v/>
      </c>
      <c r="M237">
        <f>IF(OR(D237="",E237&lt;=0),0,IF(AND(('Charge mensuelle'!$B$4*12+8)&gt;D237,MOD(('Charge mensuelle'!$B$4*12+8)-D237,E237)=0),1,0))</f>
        <v/>
      </c>
      <c r="N237">
        <f>IF(OR(D237="",E237&lt;=0),0,IF(AND(('Charge mensuelle'!$B$4*12+9)&gt;D237,MOD(('Charge mensuelle'!$B$4*12+9)-D237,E237)=0),1,0))</f>
        <v/>
      </c>
      <c r="O237">
        <f>IF(OR(D237="",E237&lt;=0),0,IF(AND(('Charge mensuelle'!$B$4*12+10)&gt;D237,MOD(('Charge mensuelle'!$B$4*12+10)-D237,E237)=0),1,0))</f>
        <v/>
      </c>
      <c r="P237">
        <f>IF(OR(D237="",E237&lt;=0),0,IF(AND(('Charge mensuelle'!$B$4*12+11)&gt;D237,MOD(('Charge mensuelle'!$B$4*12+11)-D237,E237)=0),1,0))</f>
        <v/>
      </c>
      <c r="Q237">
        <f>IF(OR(D237="",E237&lt;=0),0,IF(AND(('Charge mensuelle'!$B$4*12+12)&gt;D237,MOD(('Charge mensuelle'!$B$4*12+12)-D237,E237)=0),1,0))</f>
        <v/>
      </c>
      <c r="R237">
        <f>F237*C237</f>
        <v/>
      </c>
      <c r="S237">
        <f>G237*C237</f>
        <v/>
      </c>
      <c r="T237">
        <f>H237*C237</f>
        <v/>
      </c>
      <c r="U237">
        <f>I237*C237</f>
        <v/>
      </c>
      <c r="V237">
        <f>J237*C237</f>
        <v/>
      </c>
      <c r="W237">
        <f>K237*C237</f>
        <v/>
      </c>
      <c r="X237">
        <f>L237*C237</f>
        <v/>
      </c>
      <c r="Y237">
        <f>M237*C237</f>
        <v/>
      </c>
      <c r="Z237">
        <f>N237*C237</f>
        <v/>
      </c>
      <c r="AA237">
        <f>O237*C237</f>
        <v/>
      </c>
      <c r="AB237">
        <f>P237*C237</f>
        <v/>
      </c>
      <c r="AC237">
        <f>Q237*C237</f>
        <v/>
      </c>
      <c r="AD237">
        <f>SUM(R237:AC237)</f>
        <v/>
      </c>
      <c r="AE237">
        <f>SUM(F237:Q237)</f>
        <v/>
      </c>
    </row>
    <row r="238">
      <c r="A238">
        <f>IF('Échéancier'!B238="","",'Échéancier'!B238)</f>
        <v/>
      </c>
      <c r="B238">
        <f>IF('Échéancier'!V238="","",'Échéancier'!V238)</f>
        <v/>
      </c>
      <c r="C238">
        <f>IF('Échéancier'!N238="",0,'Échéancier'!N238)</f>
        <v/>
      </c>
      <c r="D238">
        <f>IF('Échéancier'!Q238="","",YEAR('Échéancier'!O238)*12+MONTH('Échéancier'!O238))</f>
        <v/>
      </c>
      <c r="E238">
        <f>IF('Échéancier'!Q238="","",'Échéancier'!L238)</f>
        <v/>
      </c>
      <c r="F238">
        <f>IF(OR(D238="",E238&lt;=0),0,IF(AND(('Charge mensuelle'!$B$4*12+1)&gt;D238,MOD(('Charge mensuelle'!$B$4*12+1)-D238,E238)=0),1,0))</f>
        <v/>
      </c>
      <c r="G238">
        <f>IF(OR(D238="",E238&lt;=0),0,IF(AND(('Charge mensuelle'!$B$4*12+2)&gt;D238,MOD(('Charge mensuelle'!$B$4*12+2)-D238,E238)=0),1,0))</f>
        <v/>
      </c>
      <c r="H238">
        <f>IF(OR(D238="",E238&lt;=0),0,IF(AND(('Charge mensuelle'!$B$4*12+3)&gt;D238,MOD(('Charge mensuelle'!$B$4*12+3)-D238,E238)=0),1,0))</f>
        <v/>
      </c>
      <c r="I238">
        <f>IF(OR(D238="",E238&lt;=0),0,IF(AND(('Charge mensuelle'!$B$4*12+4)&gt;D238,MOD(('Charge mensuelle'!$B$4*12+4)-D238,E238)=0),1,0))</f>
        <v/>
      </c>
      <c r="J238">
        <f>IF(OR(D238="",E238&lt;=0),0,IF(AND(('Charge mensuelle'!$B$4*12+5)&gt;D238,MOD(('Charge mensuelle'!$B$4*12+5)-D238,E238)=0),1,0))</f>
        <v/>
      </c>
      <c r="K238">
        <f>IF(OR(D238="",E238&lt;=0),0,IF(AND(('Charge mensuelle'!$B$4*12+6)&gt;D238,MOD(('Charge mensuelle'!$B$4*12+6)-D238,E238)=0),1,0))</f>
        <v/>
      </c>
      <c r="L238">
        <f>IF(OR(D238="",E238&lt;=0),0,IF(AND(('Charge mensuelle'!$B$4*12+7)&gt;D238,MOD(('Charge mensuelle'!$B$4*12+7)-D238,E238)=0),1,0))</f>
        <v/>
      </c>
      <c r="M238">
        <f>IF(OR(D238="",E238&lt;=0),0,IF(AND(('Charge mensuelle'!$B$4*12+8)&gt;D238,MOD(('Charge mensuelle'!$B$4*12+8)-D238,E238)=0),1,0))</f>
        <v/>
      </c>
      <c r="N238">
        <f>IF(OR(D238="",E238&lt;=0),0,IF(AND(('Charge mensuelle'!$B$4*12+9)&gt;D238,MOD(('Charge mensuelle'!$B$4*12+9)-D238,E238)=0),1,0))</f>
        <v/>
      </c>
      <c r="O238">
        <f>IF(OR(D238="",E238&lt;=0),0,IF(AND(('Charge mensuelle'!$B$4*12+10)&gt;D238,MOD(('Charge mensuelle'!$B$4*12+10)-D238,E238)=0),1,0))</f>
        <v/>
      </c>
      <c r="P238">
        <f>IF(OR(D238="",E238&lt;=0),0,IF(AND(('Charge mensuelle'!$B$4*12+11)&gt;D238,MOD(('Charge mensuelle'!$B$4*12+11)-D238,E238)=0),1,0))</f>
        <v/>
      </c>
      <c r="Q238">
        <f>IF(OR(D238="",E238&lt;=0),0,IF(AND(('Charge mensuelle'!$B$4*12+12)&gt;D238,MOD(('Charge mensuelle'!$B$4*12+12)-D238,E238)=0),1,0))</f>
        <v/>
      </c>
      <c r="R238">
        <f>F238*C238</f>
        <v/>
      </c>
      <c r="S238">
        <f>G238*C238</f>
        <v/>
      </c>
      <c r="T238">
        <f>H238*C238</f>
        <v/>
      </c>
      <c r="U238">
        <f>I238*C238</f>
        <v/>
      </c>
      <c r="V238">
        <f>J238*C238</f>
        <v/>
      </c>
      <c r="W238">
        <f>K238*C238</f>
        <v/>
      </c>
      <c r="X238">
        <f>L238*C238</f>
        <v/>
      </c>
      <c r="Y238">
        <f>M238*C238</f>
        <v/>
      </c>
      <c r="Z238">
        <f>N238*C238</f>
        <v/>
      </c>
      <c r="AA238">
        <f>O238*C238</f>
        <v/>
      </c>
      <c r="AB238">
        <f>P238*C238</f>
        <v/>
      </c>
      <c r="AC238">
        <f>Q238*C238</f>
        <v/>
      </c>
      <c r="AD238">
        <f>SUM(R238:AC238)</f>
        <v/>
      </c>
      <c r="AE238">
        <f>SUM(F238:Q238)</f>
        <v/>
      </c>
    </row>
    <row r="239">
      <c r="A239">
        <f>IF('Échéancier'!B239="","",'Échéancier'!B239)</f>
        <v/>
      </c>
      <c r="B239">
        <f>IF('Échéancier'!V239="","",'Échéancier'!V239)</f>
        <v/>
      </c>
      <c r="C239">
        <f>IF('Échéancier'!N239="",0,'Échéancier'!N239)</f>
        <v/>
      </c>
      <c r="D239">
        <f>IF('Échéancier'!Q239="","",YEAR('Échéancier'!O239)*12+MONTH('Échéancier'!O239))</f>
        <v/>
      </c>
      <c r="E239">
        <f>IF('Échéancier'!Q239="","",'Échéancier'!L239)</f>
        <v/>
      </c>
      <c r="F239">
        <f>IF(OR(D239="",E239&lt;=0),0,IF(AND(('Charge mensuelle'!$B$4*12+1)&gt;D239,MOD(('Charge mensuelle'!$B$4*12+1)-D239,E239)=0),1,0))</f>
        <v/>
      </c>
      <c r="G239">
        <f>IF(OR(D239="",E239&lt;=0),0,IF(AND(('Charge mensuelle'!$B$4*12+2)&gt;D239,MOD(('Charge mensuelle'!$B$4*12+2)-D239,E239)=0),1,0))</f>
        <v/>
      </c>
      <c r="H239">
        <f>IF(OR(D239="",E239&lt;=0),0,IF(AND(('Charge mensuelle'!$B$4*12+3)&gt;D239,MOD(('Charge mensuelle'!$B$4*12+3)-D239,E239)=0),1,0))</f>
        <v/>
      </c>
      <c r="I239">
        <f>IF(OR(D239="",E239&lt;=0),0,IF(AND(('Charge mensuelle'!$B$4*12+4)&gt;D239,MOD(('Charge mensuelle'!$B$4*12+4)-D239,E239)=0),1,0))</f>
        <v/>
      </c>
      <c r="J239">
        <f>IF(OR(D239="",E239&lt;=0),0,IF(AND(('Charge mensuelle'!$B$4*12+5)&gt;D239,MOD(('Charge mensuelle'!$B$4*12+5)-D239,E239)=0),1,0))</f>
        <v/>
      </c>
      <c r="K239">
        <f>IF(OR(D239="",E239&lt;=0),0,IF(AND(('Charge mensuelle'!$B$4*12+6)&gt;D239,MOD(('Charge mensuelle'!$B$4*12+6)-D239,E239)=0),1,0))</f>
        <v/>
      </c>
      <c r="L239">
        <f>IF(OR(D239="",E239&lt;=0),0,IF(AND(('Charge mensuelle'!$B$4*12+7)&gt;D239,MOD(('Charge mensuelle'!$B$4*12+7)-D239,E239)=0),1,0))</f>
        <v/>
      </c>
      <c r="M239">
        <f>IF(OR(D239="",E239&lt;=0),0,IF(AND(('Charge mensuelle'!$B$4*12+8)&gt;D239,MOD(('Charge mensuelle'!$B$4*12+8)-D239,E239)=0),1,0))</f>
        <v/>
      </c>
      <c r="N239">
        <f>IF(OR(D239="",E239&lt;=0),0,IF(AND(('Charge mensuelle'!$B$4*12+9)&gt;D239,MOD(('Charge mensuelle'!$B$4*12+9)-D239,E239)=0),1,0))</f>
        <v/>
      </c>
      <c r="O239">
        <f>IF(OR(D239="",E239&lt;=0),0,IF(AND(('Charge mensuelle'!$B$4*12+10)&gt;D239,MOD(('Charge mensuelle'!$B$4*12+10)-D239,E239)=0),1,0))</f>
        <v/>
      </c>
      <c r="P239">
        <f>IF(OR(D239="",E239&lt;=0),0,IF(AND(('Charge mensuelle'!$B$4*12+11)&gt;D239,MOD(('Charge mensuelle'!$B$4*12+11)-D239,E239)=0),1,0))</f>
        <v/>
      </c>
      <c r="Q239">
        <f>IF(OR(D239="",E239&lt;=0),0,IF(AND(('Charge mensuelle'!$B$4*12+12)&gt;D239,MOD(('Charge mensuelle'!$B$4*12+12)-D239,E239)=0),1,0))</f>
        <v/>
      </c>
      <c r="R239">
        <f>F239*C239</f>
        <v/>
      </c>
      <c r="S239">
        <f>G239*C239</f>
        <v/>
      </c>
      <c r="T239">
        <f>H239*C239</f>
        <v/>
      </c>
      <c r="U239">
        <f>I239*C239</f>
        <v/>
      </c>
      <c r="V239">
        <f>J239*C239</f>
        <v/>
      </c>
      <c r="W239">
        <f>K239*C239</f>
        <v/>
      </c>
      <c r="X239">
        <f>L239*C239</f>
        <v/>
      </c>
      <c r="Y239">
        <f>M239*C239</f>
        <v/>
      </c>
      <c r="Z239">
        <f>N239*C239</f>
        <v/>
      </c>
      <c r="AA239">
        <f>O239*C239</f>
        <v/>
      </c>
      <c r="AB239">
        <f>P239*C239</f>
        <v/>
      </c>
      <c r="AC239">
        <f>Q239*C239</f>
        <v/>
      </c>
      <c r="AD239">
        <f>SUM(R239:AC239)</f>
        <v/>
      </c>
      <c r="AE239">
        <f>SUM(F239:Q239)</f>
        <v/>
      </c>
    </row>
    <row r="240">
      <c r="A240">
        <f>IF('Échéancier'!B240="","",'Échéancier'!B240)</f>
        <v/>
      </c>
      <c r="B240">
        <f>IF('Échéancier'!V240="","",'Échéancier'!V240)</f>
        <v/>
      </c>
      <c r="C240">
        <f>IF('Échéancier'!N240="",0,'Échéancier'!N240)</f>
        <v/>
      </c>
      <c r="D240">
        <f>IF('Échéancier'!Q240="","",YEAR('Échéancier'!O240)*12+MONTH('Échéancier'!O240))</f>
        <v/>
      </c>
      <c r="E240">
        <f>IF('Échéancier'!Q240="","",'Échéancier'!L240)</f>
        <v/>
      </c>
      <c r="F240">
        <f>IF(OR(D240="",E240&lt;=0),0,IF(AND(('Charge mensuelle'!$B$4*12+1)&gt;D240,MOD(('Charge mensuelle'!$B$4*12+1)-D240,E240)=0),1,0))</f>
        <v/>
      </c>
      <c r="G240">
        <f>IF(OR(D240="",E240&lt;=0),0,IF(AND(('Charge mensuelle'!$B$4*12+2)&gt;D240,MOD(('Charge mensuelle'!$B$4*12+2)-D240,E240)=0),1,0))</f>
        <v/>
      </c>
      <c r="H240">
        <f>IF(OR(D240="",E240&lt;=0),0,IF(AND(('Charge mensuelle'!$B$4*12+3)&gt;D240,MOD(('Charge mensuelle'!$B$4*12+3)-D240,E240)=0),1,0))</f>
        <v/>
      </c>
      <c r="I240">
        <f>IF(OR(D240="",E240&lt;=0),0,IF(AND(('Charge mensuelle'!$B$4*12+4)&gt;D240,MOD(('Charge mensuelle'!$B$4*12+4)-D240,E240)=0),1,0))</f>
        <v/>
      </c>
      <c r="J240">
        <f>IF(OR(D240="",E240&lt;=0),0,IF(AND(('Charge mensuelle'!$B$4*12+5)&gt;D240,MOD(('Charge mensuelle'!$B$4*12+5)-D240,E240)=0),1,0))</f>
        <v/>
      </c>
      <c r="K240">
        <f>IF(OR(D240="",E240&lt;=0),0,IF(AND(('Charge mensuelle'!$B$4*12+6)&gt;D240,MOD(('Charge mensuelle'!$B$4*12+6)-D240,E240)=0),1,0))</f>
        <v/>
      </c>
      <c r="L240">
        <f>IF(OR(D240="",E240&lt;=0),0,IF(AND(('Charge mensuelle'!$B$4*12+7)&gt;D240,MOD(('Charge mensuelle'!$B$4*12+7)-D240,E240)=0),1,0))</f>
        <v/>
      </c>
      <c r="M240">
        <f>IF(OR(D240="",E240&lt;=0),0,IF(AND(('Charge mensuelle'!$B$4*12+8)&gt;D240,MOD(('Charge mensuelle'!$B$4*12+8)-D240,E240)=0),1,0))</f>
        <v/>
      </c>
      <c r="N240">
        <f>IF(OR(D240="",E240&lt;=0),0,IF(AND(('Charge mensuelle'!$B$4*12+9)&gt;D240,MOD(('Charge mensuelle'!$B$4*12+9)-D240,E240)=0),1,0))</f>
        <v/>
      </c>
      <c r="O240">
        <f>IF(OR(D240="",E240&lt;=0),0,IF(AND(('Charge mensuelle'!$B$4*12+10)&gt;D240,MOD(('Charge mensuelle'!$B$4*12+10)-D240,E240)=0),1,0))</f>
        <v/>
      </c>
      <c r="P240">
        <f>IF(OR(D240="",E240&lt;=0),0,IF(AND(('Charge mensuelle'!$B$4*12+11)&gt;D240,MOD(('Charge mensuelle'!$B$4*12+11)-D240,E240)=0),1,0))</f>
        <v/>
      </c>
      <c r="Q240">
        <f>IF(OR(D240="",E240&lt;=0),0,IF(AND(('Charge mensuelle'!$B$4*12+12)&gt;D240,MOD(('Charge mensuelle'!$B$4*12+12)-D240,E240)=0),1,0))</f>
        <v/>
      </c>
      <c r="R240">
        <f>F240*C240</f>
        <v/>
      </c>
      <c r="S240">
        <f>G240*C240</f>
        <v/>
      </c>
      <c r="T240">
        <f>H240*C240</f>
        <v/>
      </c>
      <c r="U240">
        <f>I240*C240</f>
        <v/>
      </c>
      <c r="V240">
        <f>J240*C240</f>
        <v/>
      </c>
      <c r="W240">
        <f>K240*C240</f>
        <v/>
      </c>
      <c r="X240">
        <f>L240*C240</f>
        <v/>
      </c>
      <c r="Y240">
        <f>M240*C240</f>
        <v/>
      </c>
      <c r="Z240">
        <f>N240*C240</f>
        <v/>
      </c>
      <c r="AA240">
        <f>O240*C240</f>
        <v/>
      </c>
      <c r="AB240">
        <f>P240*C240</f>
        <v/>
      </c>
      <c r="AC240">
        <f>Q240*C240</f>
        <v/>
      </c>
      <c r="AD240">
        <f>SUM(R240:AC240)</f>
        <v/>
      </c>
      <c r="AE240">
        <f>SUM(F240:Q240)</f>
        <v/>
      </c>
    </row>
    <row r="241">
      <c r="A241">
        <f>IF('Échéancier'!B241="","",'Échéancier'!B241)</f>
        <v/>
      </c>
      <c r="B241">
        <f>IF('Échéancier'!V241="","",'Échéancier'!V241)</f>
        <v/>
      </c>
      <c r="C241">
        <f>IF('Échéancier'!N241="",0,'Échéancier'!N241)</f>
        <v/>
      </c>
      <c r="D241">
        <f>IF('Échéancier'!Q241="","",YEAR('Échéancier'!O241)*12+MONTH('Échéancier'!O241))</f>
        <v/>
      </c>
      <c r="E241">
        <f>IF('Échéancier'!Q241="","",'Échéancier'!L241)</f>
        <v/>
      </c>
      <c r="F241">
        <f>IF(OR(D241="",E241&lt;=0),0,IF(AND(('Charge mensuelle'!$B$4*12+1)&gt;D241,MOD(('Charge mensuelle'!$B$4*12+1)-D241,E241)=0),1,0))</f>
        <v/>
      </c>
      <c r="G241">
        <f>IF(OR(D241="",E241&lt;=0),0,IF(AND(('Charge mensuelle'!$B$4*12+2)&gt;D241,MOD(('Charge mensuelle'!$B$4*12+2)-D241,E241)=0),1,0))</f>
        <v/>
      </c>
      <c r="H241">
        <f>IF(OR(D241="",E241&lt;=0),0,IF(AND(('Charge mensuelle'!$B$4*12+3)&gt;D241,MOD(('Charge mensuelle'!$B$4*12+3)-D241,E241)=0),1,0))</f>
        <v/>
      </c>
      <c r="I241">
        <f>IF(OR(D241="",E241&lt;=0),0,IF(AND(('Charge mensuelle'!$B$4*12+4)&gt;D241,MOD(('Charge mensuelle'!$B$4*12+4)-D241,E241)=0),1,0))</f>
        <v/>
      </c>
      <c r="J241">
        <f>IF(OR(D241="",E241&lt;=0),0,IF(AND(('Charge mensuelle'!$B$4*12+5)&gt;D241,MOD(('Charge mensuelle'!$B$4*12+5)-D241,E241)=0),1,0))</f>
        <v/>
      </c>
      <c r="K241">
        <f>IF(OR(D241="",E241&lt;=0),0,IF(AND(('Charge mensuelle'!$B$4*12+6)&gt;D241,MOD(('Charge mensuelle'!$B$4*12+6)-D241,E241)=0),1,0))</f>
        <v/>
      </c>
      <c r="L241">
        <f>IF(OR(D241="",E241&lt;=0),0,IF(AND(('Charge mensuelle'!$B$4*12+7)&gt;D241,MOD(('Charge mensuelle'!$B$4*12+7)-D241,E241)=0),1,0))</f>
        <v/>
      </c>
      <c r="M241">
        <f>IF(OR(D241="",E241&lt;=0),0,IF(AND(('Charge mensuelle'!$B$4*12+8)&gt;D241,MOD(('Charge mensuelle'!$B$4*12+8)-D241,E241)=0),1,0))</f>
        <v/>
      </c>
      <c r="N241">
        <f>IF(OR(D241="",E241&lt;=0),0,IF(AND(('Charge mensuelle'!$B$4*12+9)&gt;D241,MOD(('Charge mensuelle'!$B$4*12+9)-D241,E241)=0),1,0))</f>
        <v/>
      </c>
      <c r="O241">
        <f>IF(OR(D241="",E241&lt;=0),0,IF(AND(('Charge mensuelle'!$B$4*12+10)&gt;D241,MOD(('Charge mensuelle'!$B$4*12+10)-D241,E241)=0),1,0))</f>
        <v/>
      </c>
      <c r="P241">
        <f>IF(OR(D241="",E241&lt;=0),0,IF(AND(('Charge mensuelle'!$B$4*12+11)&gt;D241,MOD(('Charge mensuelle'!$B$4*12+11)-D241,E241)=0),1,0))</f>
        <v/>
      </c>
      <c r="Q241">
        <f>IF(OR(D241="",E241&lt;=0),0,IF(AND(('Charge mensuelle'!$B$4*12+12)&gt;D241,MOD(('Charge mensuelle'!$B$4*12+12)-D241,E241)=0),1,0))</f>
        <v/>
      </c>
      <c r="R241">
        <f>F241*C241</f>
        <v/>
      </c>
      <c r="S241">
        <f>G241*C241</f>
        <v/>
      </c>
      <c r="T241">
        <f>H241*C241</f>
        <v/>
      </c>
      <c r="U241">
        <f>I241*C241</f>
        <v/>
      </c>
      <c r="V241">
        <f>J241*C241</f>
        <v/>
      </c>
      <c r="W241">
        <f>K241*C241</f>
        <v/>
      </c>
      <c r="X241">
        <f>L241*C241</f>
        <v/>
      </c>
      <c r="Y241">
        <f>M241*C241</f>
        <v/>
      </c>
      <c r="Z241">
        <f>N241*C241</f>
        <v/>
      </c>
      <c r="AA241">
        <f>O241*C241</f>
        <v/>
      </c>
      <c r="AB241">
        <f>P241*C241</f>
        <v/>
      </c>
      <c r="AC241">
        <f>Q241*C241</f>
        <v/>
      </c>
      <c r="AD241">
        <f>SUM(R241:AC241)</f>
        <v/>
      </c>
      <c r="AE241">
        <f>SUM(F241:Q241)</f>
        <v/>
      </c>
    </row>
    <row r="242">
      <c r="A242">
        <f>IF('Échéancier'!B242="","",'Échéancier'!B242)</f>
        <v/>
      </c>
      <c r="B242">
        <f>IF('Échéancier'!V242="","",'Échéancier'!V242)</f>
        <v/>
      </c>
      <c r="C242">
        <f>IF('Échéancier'!N242="",0,'Échéancier'!N242)</f>
        <v/>
      </c>
      <c r="D242">
        <f>IF('Échéancier'!Q242="","",YEAR('Échéancier'!O242)*12+MONTH('Échéancier'!O242))</f>
        <v/>
      </c>
      <c r="E242">
        <f>IF('Échéancier'!Q242="","",'Échéancier'!L242)</f>
        <v/>
      </c>
      <c r="F242">
        <f>IF(OR(D242="",E242&lt;=0),0,IF(AND(('Charge mensuelle'!$B$4*12+1)&gt;D242,MOD(('Charge mensuelle'!$B$4*12+1)-D242,E242)=0),1,0))</f>
        <v/>
      </c>
      <c r="G242">
        <f>IF(OR(D242="",E242&lt;=0),0,IF(AND(('Charge mensuelle'!$B$4*12+2)&gt;D242,MOD(('Charge mensuelle'!$B$4*12+2)-D242,E242)=0),1,0))</f>
        <v/>
      </c>
      <c r="H242">
        <f>IF(OR(D242="",E242&lt;=0),0,IF(AND(('Charge mensuelle'!$B$4*12+3)&gt;D242,MOD(('Charge mensuelle'!$B$4*12+3)-D242,E242)=0),1,0))</f>
        <v/>
      </c>
      <c r="I242">
        <f>IF(OR(D242="",E242&lt;=0),0,IF(AND(('Charge mensuelle'!$B$4*12+4)&gt;D242,MOD(('Charge mensuelle'!$B$4*12+4)-D242,E242)=0),1,0))</f>
        <v/>
      </c>
      <c r="J242">
        <f>IF(OR(D242="",E242&lt;=0),0,IF(AND(('Charge mensuelle'!$B$4*12+5)&gt;D242,MOD(('Charge mensuelle'!$B$4*12+5)-D242,E242)=0),1,0))</f>
        <v/>
      </c>
      <c r="K242">
        <f>IF(OR(D242="",E242&lt;=0),0,IF(AND(('Charge mensuelle'!$B$4*12+6)&gt;D242,MOD(('Charge mensuelle'!$B$4*12+6)-D242,E242)=0),1,0))</f>
        <v/>
      </c>
      <c r="L242">
        <f>IF(OR(D242="",E242&lt;=0),0,IF(AND(('Charge mensuelle'!$B$4*12+7)&gt;D242,MOD(('Charge mensuelle'!$B$4*12+7)-D242,E242)=0),1,0))</f>
        <v/>
      </c>
      <c r="M242">
        <f>IF(OR(D242="",E242&lt;=0),0,IF(AND(('Charge mensuelle'!$B$4*12+8)&gt;D242,MOD(('Charge mensuelle'!$B$4*12+8)-D242,E242)=0),1,0))</f>
        <v/>
      </c>
      <c r="N242">
        <f>IF(OR(D242="",E242&lt;=0),0,IF(AND(('Charge mensuelle'!$B$4*12+9)&gt;D242,MOD(('Charge mensuelle'!$B$4*12+9)-D242,E242)=0),1,0))</f>
        <v/>
      </c>
      <c r="O242">
        <f>IF(OR(D242="",E242&lt;=0),0,IF(AND(('Charge mensuelle'!$B$4*12+10)&gt;D242,MOD(('Charge mensuelle'!$B$4*12+10)-D242,E242)=0),1,0))</f>
        <v/>
      </c>
      <c r="P242">
        <f>IF(OR(D242="",E242&lt;=0),0,IF(AND(('Charge mensuelle'!$B$4*12+11)&gt;D242,MOD(('Charge mensuelle'!$B$4*12+11)-D242,E242)=0),1,0))</f>
        <v/>
      </c>
      <c r="Q242">
        <f>IF(OR(D242="",E242&lt;=0),0,IF(AND(('Charge mensuelle'!$B$4*12+12)&gt;D242,MOD(('Charge mensuelle'!$B$4*12+12)-D242,E242)=0),1,0))</f>
        <v/>
      </c>
      <c r="R242">
        <f>F242*C242</f>
        <v/>
      </c>
      <c r="S242">
        <f>G242*C242</f>
        <v/>
      </c>
      <c r="T242">
        <f>H242*C242</f>
        <v/>
      </c>
      <c r="U242">
        <f>I242*C242</f>
        <v/>
      </c>
      <c r="V242">
        <f>J242*C242</f>
        <v/>
      </c>
      <c r="W242">
        <f>K242*C242</f>
        <v/>
      </c>
      <c r="X242">
        <f>L242*C242</f>
        <v/>
      </c>
      <c r="Y242">
        <f>M242*C242</f>
        <v/>
      </c>
      <c r="Z242">
        <f>N242*C242</f>
        <v/>
      </c>
      <c r="AA242">
        <f>O242*C242</f>
        <v/>
      </c>
      <c r="AB242">
        <f>P242*C242</f>
        <v/>
      </c>
      <c r="AC242">
        <f>Q242*C242</f>
        <v/>
      </c>
      <c r="AD242">
        <f>SUM(R242:AC242)</f>
        <v/>
      </c>
      <c r="AE242">
        <f>SUM(F242:Q242)</f>
        <v/>
      </c>
    </row>
    <row r="243">
      <c r="A243">
        <f>IF('Échéancier'!B243="","",'Échéancier'!B243)</f>
        <v/>
      </c>
      <c r="B243">
        <f>IF('Échéancier'!V243="","",'Échéancier'!V243)</f>
        <v/>
      </c>
      <c r="C243">
        <f>IF('Échéancier'!N243="",0,'Échéancier'!N243)</f>
        <v/>
      </c>
      <c r="D243">
        <f>IF('Échéancier'!Q243="","",YEAR('Échéancier'!O243)*12+MONTH('Échéancier'!O243))</f>
        <v/>
      </c>
      <c r="E243">
        <f>IF('Échéancier'!Q243="","",'Échéancier'!L243)</f>
        <v/>
      </c>
      <c r="F243">
        <f>IF(OR(D243="",E243&lt;=0),0,IF(AND(('Charge mensuelle'!$B$4*12+1)&gt;D243,MOD(('Charge mensuelle'!$B$4*12+1)-D243,E243)=0),1,0))</f>
        <v/>
      </c>
      <c r="G243">
        <f>IF(OR(D243="",E243&lt;=0),0,IF(AND(('Charge mensuelle'!$B$4*12+2)&gt;D243,MOD(('Charge mensuelle'!$B$4*12+2)-D243,E243)=0),1,0))</f>
        <v/>
      </c>
      <c r="H243">
        <f>IF(OR(D243="",E243&lt;=0),0,IF(AND(('Charge mensuelle'!$B$4*12+3)&gt;D243,MOD(('Charge mensuelle'!$B$4*12+3)-D243,E243)=0),1,0))</f>
        <v/>
      </c>
      <c r="I243">
        <f>IF(OR(D243="",E243&lt;=0),0,IF(AND(('Charge mensuelle'!$B$4*12+4)&gt;D243,MOD(('Charge mensuelle'!$B$4*12+4)-D243,E243)=0),1,0))</f>
        <v/>
      </c>
      <c r="J243">
        <f>IF(OR(D243="",E243&lt;=0),0,IF(AND(('Charge mensuelle'!$B$4*12+5)&gt;D243,MOD(('Charge mensuelle'!$B$4*12+5)-D243,E243)=0),1,0))</f>
        <v/>
      </c>
      <c r="K243">
        <f>IF(OR(D243="",E243&lt;=0),0,IF(AND(('Charge mensuelle'!$B$4*12+6)&gt;D243,MOD(('Charge mensuelle'!$B$4*12+6)-D243,E243)=0),1,0))</f>
        <v/>
      </c>
      <c r="L243">
        <f>IF(OR(D243="",E243&lt;=0),0,IF(AND(('Charge mensuelle'!$B$4*12+7)&gt;D243,MOD(('Charge mensuelle'!$B$4*12+7)-D243,E243)=0),1,0))</f>
        <v/>
      </c>
      <c r="M243">
        <f>IF(OR(D243="",E243&lt;=0),0,IF(AND(('Charge mensuelle'!$B$4*12+8)&gt;D243,MOD(('Charge mensuelle'!$B$4*12+8)-D243,E243)=0),1,0))</f>
        <v/>
      </c>
      <c r="N243">
        <f>IF(OR(D243="",E243&lt;=0),0,IF(AND(('Charge mensuelle'!$B$4*12+9)&gt;D243,MOD(('Charge mensuelle'!$B$4*12+9)-D243,E243)=0),1,0))</f>
        <v/>
      </c>
      <c r="O243">
        <f>IF(OR(D243="",E243&lt;=0),0,IF(AND(('Charge mensuelle'!$B$4*12+10)&gt;D243,MOD(('Charge mensuelle'!$B$4*12+10)-D243,E243)=0),1,0))</f>
        <v/>
      </c>
      <c r="P243">
        <f>IF(OR(D243="",E243&lt;=0),0,IF(AND(('Charge mensuelle'!$B$4*12+11)&gt;D243,MOD(('Charge mensuelle'!$B$4*12+11)-D243,E243)=0),1,0))</f>
        <v/>
      </c>
      <c r="Q243">
        <f>IF(OR(D243="",E243&lt;=0),0,IF(AND(('Charge mensuelle'!$B$4*12+12)&gt;D243,MOD(('Charge mensuelle'!$B$4*12+12)-D243,E243)=0),1,0))</f>
        <v/>
      </c>
      <c r="R243">
        <f>F243*C243</f>
        <v/>
      </c>
      <c r="S243">
        <f>G243*C243</f>
        <v/>
      </c>
      <c r="T243">
        <f>H243*C243</f>
        <v/>
      </c>
      <c r="U243">
        <f>I243*C243</f>
        <v/>
      </c>
      <c r="V243">
        <f>J243*C243</f>
        <v/>
      </c>
      <c r="W243">
        <f>K243*C243</f>
        <v/>
      </c>
      <c r="X243">
        <f>L243*C243</f>
        <v/>
      </c>
      <c r="Y243">
        <f>M243*C243</f>
        <v/>
      </c>
      <c r="Z243">
        <f>N243*C243</f>
        <v/>
      </c>
      <c r="AA243">
        <f>O243*C243</f>
        <v/>
      </c>
      <c r="AB243">
        <f>P243*C243</f>
        <v/>
      </c>
      <c r="AC243">
        <f>Q243*C243</f>
        <v/>
      </c>
      <c r="AD243">
        <f>SUM(R243:AC243)</f>
        <v/>
      </c>
      <c r="AE243">
        <f>SUM(F243:Q243)</f>
        <v/>
      </c>
    </row>
    <row r="244">
      <c r="A244">
        <f>IF('Échéancier'!B244="","",'Échéancier'!B244)</f>
        <v/>
      </c>
      <c r="B244">
        <f>IF('Échéancier'!V244="","",'Échéancier'!V244)</f>
        <v/>
      </c>
      <c r="C244">
        <f>IF('Échéancier'!N244="",0,'Échéancier'!N244)</f>
        <v/>
      </c>
      <c r="D244">
        <f>IF('Échéancier'!Q244="","",YEAR('Échéancier'!O244)*12+MONTH('Échéancier'!O244))</f>
        <v/>
      </c>
      <c r="E244">
        <f>IF('Échéancier'!Q244="","",'Échéancier'!L244)</f>
        <v/>
      </c>
      <c r="F244">
        <f>IF(OR(D244="",E244&lt;=0),0,IF(AND(('Charge mensuelle'!$B$4*12+1)&gt;D244,MOD(('Charge mensuelle'!$B$4*12+1)-D244,E244)=0),1,0))</f>
        <v/>
      </c>
      <c r="G244">
        <f>IF(OR(D244="",E244&lt;=0),0,IF(AND(('Charge mensuelle'!$B$4*12+2)&gt;D244,MOD(('Charge mensuelle'!$B$4*12+2)-D244,E244)=0),1,0))</f>
        <v/>
      </c>
      <c r="H244">
        <f>IF(OR(D244="",E244&lt;=0),0,IF(AND(('Charge mensuelle'!$B$4*12+3)&gt;D244,MOD(('Charge mensuelle'!$B$4*12+3)-D244,E244)=0),1,0))</f>
        <v/>
      </c>
      <c r="I244">
        <f>IF(OR(D244="",E244&lt;=0),0,IF(AND(('Charge mensuelle'!$B$4*12+4)&gt;D244,MOD(('Charge mensuelle'!$B$4*12+4)-D244,E244)=0),1,0))</f>
        <v/>
      </c>
      <c r="J244">
        <f>IF(OR(D244="",E244&lt;=0),0,IF(AND(('Charge mensuelle'!$B$4*12+5)&gt;D244,MOD(('Charge mensuelle'!$B$4*12+5)-D244,E244)=0),1,0))</f>
        <v/>
      </c>
      <c r="K244">
        <f>IF(OR(D244="",E244&lt;=0),0,IF(AND(('Charge mensuelle'!$B$4*12+6)&gt;D244,MOD(('Charge mensuelle'!$B$4*12+6)-D244,E244)=0),1,0))</f>
        <v/>
      </c>
      <c r="L244">
        <f>IF(OR(D244="",E244&lt;=0),0,IF(AND(('Charge mensuelle'!$B$4*12+7)&gt;D244,MOD(('Charge mensuelle'!$B$4*12+7)-D244,E244)=0),1,0))</f>
        <v/>
      </c>
      <c r="M244">
        <f>IF(OR(D244="",E244&lt;=0),0,IF(AND(('Charge mensuelle'!$B$4*12+8)&gt;D244,MOD(('Charge mensuelle'!$B$4*12+8)-D244,E244)=0),1,0))</f>
        <v/>
      </c>
      <c r="N244">
        <f>IF(OR(D244="",E244&lt;=0),0,IF(AND(('Charge mensuelle'!$B$4*12+9)&gt;D244,MOD(('Charge mensuelle'!$B$4*12+9)-D244,E244)=0),1,0))</f>
        <v/>
      </c>
      <c r="O244">
        <f>IF(OR(D244="",E244&lt;=0),0,IF(AND(('Charge mensuelle'!$B$4*12+10)&gt;D244,MOD(('Charge mensuelle'!$B$4*12+10)-D244,E244)=0),1,0))</f>
        <v/>
      </c>
      <c r="P244">
        <f>IF(OR(D244="",E244&lt;=0),0,IF(AND(('Charge mensuelle'!$B$4*12+11)&gt;D244,MOD(('Charge mensuelle'!$B$4*12+11)-D244,E244)=0),1,0))</f>
        <v/>
      </c>
      <c r="Q244">
        <f>IF(OR(D244="",E244&lt;=0),0,IF(AND(('Charge mensuelle'!$B$4*12+12)&gt;D244,MOD(('Charge mensuelle'!$B$4*12+12)-D244,E244)=0),1,0))</f>
        <v/>
      </c>
      <c r="R244">
        <f>F244*C244</f>
        <v/>
      </c>
      <c r="S244">
        <f>G244*C244</f>
        <v/>
      </c>
      <c r="T244">
        <f>H244*C244</f>
        <v/>
      </c>
      <c r="U244">
        <f>I244*C244</f>
        <v/>
      </c>
      <c r="V244">
        <f>J244*C244</f>
        <v/>
      </c>
      <c r="W244">
        <f>K244*C244</f>
        <v/>
      </c>
      <c r="X244">
        <f>L244*C244</f>
        <v/>
      </c>
      <c r="Y244">
        <f>M244*C244</f>
        <v/>
      </c>
      <c r="Z244">
        <f>N244*C244</f>
        <v/>
      </c>
      <c r="AA244">
        <f>O244*C244</f>
        <v/>
      </c>
      <c r="AB244">
        <f>P244*C244</f>
        <v/>
      </c>
      <c r="AC244">
        <f>Q244*C244</f>
        <v/>
      </c>
      <c r="AD244">
        <f>SUM(R244:AC244)</f>
        <v/>
      </c>
      <c r="AE244">
        <f>SUM(F244:Q244)</f>
        <v/>
      </c>
    </row>
    <row r="245">
      <c r="A245">
        <f>IF('Échéancier'!B245="","",'Échéancier'!B245)</f>
        <v/>
      </c>
      <c r="B245">
        <f>IF('Échéancier'!V245="","",'Échéancier'!V245)</f>
        <v/>
      </c>
      <c r="C245">
        <f>IF('Échéancier'!N245="",0,'Échéancier'!N245)</f>
        <v/>
      </c>
      <c r="D245">
        <f>IF('Échéancier'!Q245="","",YEAR('Échéancier'!O245)*12+MONTH('Échéancier'!O245))</f>
        <v/>
      </c>
      <c r="E245">
        <f>IF('Échéancier'!Q245="","",'Échéancier'!L245)</f>
        <v/>
      </c>
      <c r="F245">
        <f>IF(OR(D245="",E245&lt;=0),0,IF(AND(('Charge mensuelle'!$B$4*12+1)&gt;D245,MOD(('Charge mensuelle'!$B$4*12+1)-D245,E245)=0),1,0))</f>
        <v/>
      </c>
      <c r="G245">
        <f>IF(OR(D245="",E245&lt;=0),0,IF(AND(('Charge mensuelle'!$B$4*12+2)&gt;D245,MOD(('Charge mensuelle'!$B$4*12+2)-D245,E245)=0),1,0))</f>
        <v/>
      </c>
      <c r="H245">
        <f>IF(OR(D245="",E245&lt;=0),0,IF(AND(('Charge mensuelle'!$B$4*12+3)&gt;D245,MOD(('Charge mensuelle'!$B$4*12+3)-D245,E245)=0),1,0))</f>
        <v/>
      </c>
      <c r="I245">
        <f>IF(OR(D245="",E245&lt;=0),0,IF(AND(('Charge mensuelle'!$B$4*12+4)&gt;D245,MOD(('Charge mensuelle'!$B$4*12+4)-D245,E245)=0),1,0))</f>
        <v/>
      </c>
      <c r="J245">
        <f>IF(OR(D245="",E245&lt;=0),0,IF(AND(('Charge mensuelle'!$B$4*12+5)&gt;D245,MOD(('Charge mensuelle'!$B$4*12+5)-D245,E245)=0),1,0))</f>
        <v/>
      </c>
      <c r="K245">
        <f>IF(OR(D245="",E245&lt;=0),0,IF(AND(('Charge mensuelle'!$B$4*12+6)&gt;D245,MOD(('Charge mensuelle'!$B$4*12+6)-D245,E245)=0),1,0))</f>
        <v/>
      </c>
      <c r="L245">
        <f>IF(OR(D245="",E245&lt;=0),0,IF(AND(('Charge mensuelle'!$B$4*12+7)&gt;D245,MOD(('Charge mensuelle'!$B$4*12+7)-D245,E245)=0),1,0))</f>
        <v/>
      </c>
      <c r="M245">
        <f>IF(OR(D245="",E245&lt;=0),0,IF(AND(('Charge mensuelle'!$B$4*12+8)&gt;D245,MOD(('Charge mensuelle'!$B$4*12+8)-D245,E245)=0),1,0))</f>
        <v/>
      </c>
      <c r="N245">
        <f>IF(OR(D245="",E245&lt;=0),0,IF(AND(('Charge mensuelle'!$B$4*12+9)&gt;D245,MOD(('Charge mensuelle'!$B$4*12+9)-D245,E245)=0),1,0))</f>
        <v/>
      </c>
      <c r="O245">
        <f>IF(OR(D245="",E245&lt;=0),0,IF(AND(('Charge mensuelle'!$B$4*12+10)&gt;D245,MOD(('Charge mensuelle'!$B$4*12+10)-D245,E245)=0),1,0))</f>
        <v/>
      </c>
      <c r="P245">
        <f>IF(OR(D245="",E245&lt;=0),0,IF(AND(('Charge mensuelle'!$B$4*12+11)&gt;D245,MOD(('Charge mensuelle'!$B$4*12+11)-D245,E245)=0),1,0))</f>
        <v/>
      </c>
      <c r="Q245">
        <f>IF(OR(D245="",E245&lt;=0),0,IF(AND(('Charge mensuelle'!$B$4*12+12)&gt;D245,MOD(('Charge mensuelle'!$B$4*12+12)-D245,E245)=0),1,0))</f>
        <v/>
      </c>
      <c r="R245">
        <f>F245*C245</f>
        <v/>
      </c>
      <c r="S245">
        <f>G245*C245</f>
        <v/>
      </c>
      <c r="T245">
        <f>H245*C245</f>
        <v/>
      </c>
      <c r="U245">
        <f>I245*C245</f>
        <v/>
      </c>
      <c r="V245">
        <f>J245*C245</f>
        <v/>
      </c>
      <c r="W245">
        <f>K245*C245</f>
        <v/>
      </c>
      <c r="X245">
        <f>L245*C245</f>
        <v/>
      </c>
      <c r="Y245">
        <f>M245*C245</f>
        <v/>
      </c>
      <c r="Z245">
        <f>N245*C245</f>
        <v/>
      </c>
      <c r="AA245">
        <f>O245*C245</f>
        <v/>
      </c>
      <c r="AB245">
        <f>P245*C245</f>
        <v/>
      </c>
      <c r="AC245">
        <f>Q245*C245</f>
        <v/>
      </c>
      <c r="AD245">
        <f>SUM(R245:AC245)</f>
        <v/>
      </c>
      <c r="AE245">
        <f>SUM(F245:Q245)</f>
        <v/>
      </c>
    </row>
    <row r="246">
      <c r="A246">
        <f>IF('Échéancier'!B246="","",'Échéancier'!B246)</f>
        <v/>
      </c>
      <c r="B246">
        <f>IF('Échéancier'!V246="","",'Échéancier'!V246)</f>
        <v/>
      </c>
      <c r="C246">
        <f>IF('Échéancier'!N246="",0,'Échéancier'!N246)</f>
        <v/>
      </c>
      <c r="D246">
        <f>IF('Échéancier'!Q246="","",YEAR('Échéancier'!O246)*12+MONTH('Échéancier'!O246))</f>
        <v/>
      </c>
      <c r="E246">
        <f>IF('Échéancier'!Q246="","",'Échéancier'!L246)</f>
        <v/>
      </c>
      <c r="F246">
        <f>IF(OR(D246="",E246&lt;=0),0,IF(AND(('Charge mensuelle'!$B$4*12+1)&gt;D246,MOD(('Charge mensuelle'!$B$4*12+1)-D246,E246)=0),1,0))</f>
        <v/>
      </c>
      <c r="G246">
        <f>IF(OR(D246="",E246&lt;=0),0,IF(AND(('Charge mensuelle'!$B$4*12+2)&gt;D246,MOD(('Charge mensuelle'!$B$4*12+2)-D246,E246)=0),1,0))</f>
        <v/>
      </c>
      <c r="H246">
        <f>IF(OR(D246="",E246&lt;=0),0,IF(AND(('Charge mensuelle'!$B$4*12+3)&gt;D246,MOD(('Charge mensuelle'!$B$4*12+3)-D246,E246)=0),1,0))</f>
        <v/>
      </c>
      <c r="I246">
        <f>IF(OR(D246="",E246&lt;=0),0,IF(AND(('Charge mensuelle'!$B$4*12+4)&gt;D246,MOD(('Charge mensuelle'!$B$4*12+4)-D246,E246)=0),1,0))</f>
        <v/>
      </c>
      <c r="J246">
        <f>IF(OR(D246="",E246&lt;=0),0,IF(AND(('Charge mensuelle'!$B$4*12+5)&gt;D246,MOD(('Charge mensuelle'!$B$4*12+5)-D246,E246)=0),1,0))</f>
        <v/>
      </c>
      <c r="K246">
        <f>IF(OR(D246="",E246&lt;=0),0,IF(AND(('Charge mensuelle'!$B$4*12+6)&gt;D246,MOD(('Charge mensuelle'!$B$4*12+6)-D246,E246)=0),1,0))</f>
        <v/>
      </c>
      <c r="L246">
        <f>IF(OR(D246="",E246&lt;=0),0,IF(AND(('Charge mensuelle'!$B$4*12+7)&gt;D246,MOD(('Charge mensuelle'!$B$4*12+7)-D246,E246)=0),1,0))</f>
        <v/>
      </c>
      <c r="M246">
        <f>IF(OR(D246="",E246&lt;=0),0,IF(AND(('Charge mensuelle'!$B$4*12+8)&gt;D246,MOD(('Charge mensuelle'!$B$4*12+8)-D246,E246)=0),1,0))</f>
        <v/>
      </c>
      <c r="N246">
        <f>IF(OR(D246="",E246&lt;=0),0,IF(AND(('Charge mensuelle'!$B$4*12+9)&gt;D246,MOD(('Charge mensuelle'!$B$4*12+9)-D246,E246)=0),1,0))</f>
        <v/>
      </c>
      <c r="O246">
        <f>IF(OR(D246="",E246&lt;=0),0,IF(AND(('Charge mensuelle'!$B$4*12+10)&gt;D246,MOD(('Charge mensuelle'!$B$4*12+10)-D246,E246)=0),1,0))</f>
        <v/>
      </c>
      <c r="P246">
        <f>IF(OR(D246="",E246&lt;=0),0,IF(AND(('Charge mensuelle'!$B$4*12+11)&gt;D246,MOD(('Charge mensuelle'!$B$4*12+11)-D246,E246)=0),1,0))</f>
        <v/>
      </c>
      <c r="Q246">
        <f>IF(OR(D246="",E246&lt;=0),0,IF(AND(('Charge mensuelle'!$B$4*12+12)&gt;D246,MOD(('Charge mensuelle'!$B$4*12+12)-D246,E246)=0),1,0))</f>
        <v/>
      </c>
      <c r="R246">
        <f>F246*C246</f>
        <v/>
      </c>
      <c r="S246">
        <f>G246*C246</f>
        <v/>
      </c>
      <c r="T246">
        <f>H246*C246</f>
        <v/>
      </c>
      <c r="U246">
        <f>I246*C246</f>
        <v/>
      </c>
      <c r="V246">
        <f>J246*C246</f>
        <v/>
      </c>
      <c r="W246">
        <f>K246*C246</f>
        <v/>
      </c>
      <c r="X246">
        <f>L246*C246</f>
        <v/>
      </c>
      <c r="Y246">
        <f>M246*C246</f>
        <v/>
      </c>
      <c r="Z246">
        <f>N246*C246</f>
        <v/>
      </c>
      <c r="AA246">
        <f>O246*C246</f>
        <v/>
      </c>
      <c r="AB246">
        <f>P246*C246</f>
        <v/>
      </c>
      <c r="AC246">
        <f>Q246*C246</f>
        <v/>
      </c>
      <c r="AD246">
        <f>SUM(R246:AC246)</f>
        <v/>
      </c>
      <c r="AE246">
        <f>SUM(F246:Q246)</f>
        <v/>
      </c>
    </row>
    <row r="247">
      <c r="A247">
        <f>IF('Échéancier'!B247="","",'Échéancier'!B247)</f>
        <v/>
      </c>
      <c r="B247">
        <f>IF('Échéancier'!V247="","",'Échéancier'!V247)</f>
        <v/>
      </c>
      <c r="C247">
        <f>IF('Échéancier'!N247="",0,'Échéancier'!N247)</f>
        <v/>
      </c>
      <c r="D247">
        <f>IF('Échéancier'!Q247="","",YEAR('Échéancier'!O247)*12+MONTH('Échéancier'!O247))</f>
        <v/>
      </c>
      <c r="E247">
        <f>IF('Échéancier'!Q247="","",'Échéancier'!L247)</f>
        <v/>
      </c>
      <c r="F247">
        <f>IF(OR(D247="",E247&lt;=0),0,IF(AND(('Charge mensuelle'!$B$4*12+1)&gt;D247,MOD(('Charge mensuelle'!$B$4*12+1)-D247,E247)=0),1,0))</f>
        <v/>
      </c>
      <c r="G247">
        <f>IF(OR(D247="",E247&lt;=0),0,IF(AND(('Charge mensuelle'!$B$4*12+2)&gt;D247,MOD(('Charge mensuelle'!$B$4*12+2)-D247,E247)=0),1,0))</f>
        <v/>
      </c>
      <c r="H247">
        <f>IF(OR(D247="",E247&lt;=0),0,IF(AND(('Charge mensuelle'!$B$4*12+3)&gt;D247,MOD(('Charge mensuelle'!$B$4*12+3)-D247,E247)=0),1,0))</f>
        <v/>
      </c>
      <c r="I247">
        <f>IF(OR(D247="",E247&lt;=0),0,IF(AND(('Charge mensuelle'!$B$4*12+4)&gt;D247,MOD(('Charge mensuelle'!$B$4*12+4)-D247,E247)=0),1,0))</f>
        <v/>
      </c>
      <c r="J247">
        <f>IF(OR(D247="",E247&lt;=0),0,IF(AND(('Charge mensuelle'!$B$4*12+5)&gt;D247,MOD(('Charge mensuelle'!$B$4*12+5)-D247,E247)=0),1,0))</f>
        <v/>
      </c>
      <c r="K247">
        <f>IF(OR(D247="",E247&lt;=0),0,IF(AND(('Charge mensuelle'!$B$4*12+6)&gt;D247,MOD(('Charge mensuelle'!$B$4*12+6)-D247,E247)=0),1,0))</f>
        <v/>
      </c>
      <c r="L247">
        <f>IF(OR(D247="",E247&lt;=0),0,IF(AND(('Charge mensuelle'!$B$4*12+7)&gt;D247,MOD(('Charge mensuelle'!$B$4*12+7)-D247,E247)=0),1,0))</f>
        <v/>
      </c>
      <c r="M247">
        <f>IF(OR(D247="",E247&lt;=0),0,IF(AND(('Charge mensuelle'!$B$4*12+8)&gt;D247,MOD(('Charge mensuelle'!$B$4*12+8)-D247,E247)=0),1,0))</f>
        <v/>
      </c>
      <c r="N247">
        <f>IF(OR(D247="",E247&lt;=0),0,IF(AND(('Charge mensuelle'!$B$4*12+9)&gt;D247,MOD(('Charge mensuelle'!$B$4*12+9)-D247,E247)=0),1,0))</f>
        <v/>
      </c>
      <c r="O247">
        <f>IF(OR(D247="",E247&lt;=0),0,IF(AND(('Charge mensuelle'!$B$4*12+10)&gt;D247,MOD(('Charge mensuelle'!$B$4*12+10)-D247,E247)=0),1,0))</f>
        <v/>
      </c>
      <c r="P247">
        <f>IF(OR(D247="",E247&lt;=0),0,IF(AND(('Charge mensuelle'!$B$4*12+11)&gt;D247,MOD(('Charge mensuelle'!$B$4*12+11)-D247,E247)=0),1,0))</f>
        <v/>
      </c>
      <c r="Q247">
        <f>IF(OR(D247="",E247&lt;=0),0,IF(AND(('Charge mensuelle'!$B$4*12+12)&gt;D247,MOD(('Charge mensuelle'!$B$4*12+12)-D247,E247)=0),1,0))</f>
        <v/>
      </c>
      <c r="R247">
        <f>F247*C247</f>
        <v/>
      </c>
      <c r="S247">
        <f>G247*C247</f>
        <v/>
      </c>
      <c r="T247">
        <f>H247*C247</f>
        <v/>
      </c>
      <c r="U247">
        <f>I247*C247</f>
        <v/>
      </c>
      <c r="V247">
        <f>J247*C247</f>
        <v/>
      </c>
      <c r="W247">
        <f>K247*C247</f>
        <v/>
      </c>
      <c r="X247">
        <f>L247*C247</f>
        <v/>
      </c>
      <c r="Y247">
        <f>M247*C247</f>
        <v/>
      </c>
      <c r="Z247">
        <f>N247*C247</f>
        <v/>
      </c>
      <c r="AA247">
        <f>O247*C247</f>
        <v/>
      </c>
      <c r="AB247">
        <f>P247*C247</f>
        <v/>
      </c>
      <c r="AC247">
        <f>Q247*C247</f>
        <v/>
      </c>
      <c r="AD247">
        <f>SUM(R247:AC247)</f>
        <v/>
      </c>
      <c r="AE247">
        <f>SUM(F247:Q247)</f>
        <v/>
      </c>
    </row>
    <row r="248">
      <c r="A248">
        <f>IF('Échéancier'!B248="","",'Échéancier'!B248)</f>
        <v/>
      </c>
      <c r="B248">
        <f>IF('Échéancier'!V248="","",'Échéancier'!V248)</f>
        <v/>
      </c>
      <c r="C248">
        <f>IF('Échéancier'!N248="",0,'Échéancier'!N248)</f>
        <v/>
      </c>
      <c r="D248">
        <f>IF('Échéancier'!Q248="","",YEAR('Échéancier'!O248)*12+MONTH('Échéancier'!O248))</f>
        <v/>
      </c>
      <c r="E248">
        <f>IF('Échéancier'!Q248="","",'Échéancier'!L248)</f>
        <v/>
      </c>
      <c r="F248">
        <f>IF(OR(D248="",E248&lt;=0),0,IF(AND(('Charge mensuelle'!$B$4*12+1)&gt;D248,MOD(('Charge mensuelle'!$B$4*12+1)-D248,E248)=0),1,0))</f>
        <v/>
      </c>
      <c r="G248">
        <f>IF(OR(D248="",E248&lt;=0),0,IF(AND(('Charge mensuelle'!$B$4*12+2)&gt;D248,MOD(('Charge mensuelle'!$B$4*12+2)-D248,E248)=0),1,0))</f>
        <v/>
      </c>
      <c r="H248">
        <f>IF(OR(D248="",E248&lt;=0),0,IF(AND(('Charge mensuelle'!$B$4*12+3)&gt;D248,MOD(('Charge mensuelle'!$B$4*12+3)-D248,E248)=0),1,0))</f>
        <v/>
      </c>
      <c r="I248">
        <f>IF(OR(D248="",E248&lt;=0),0,IF(AND(('Charge mensuelle'!$B$4*12+4)&gt;D248,MOD(('Charge mensuelle'!$B$4*12+4)-D248,E248)=0),1,0))</f>
        <v/>
      </c>
      <c r="J248">
        <f>IF(OR(D248="",E248&lt;=0),0,IF(AND(('Charge mensuelle'!$B$4*12+5)&gt;D248,MOD(('Charge mensuelle'!$B$4*12+5)-D248,E248)=0),1,0))</f>
        <v/>
      </c>
      <c r="K248">
        <f>IF(OR(D248="",E248&lt;=0),0,IF(AND(('Charge mensuelle'!$B$4*12+6)&gt;D248,MOD(('Charge mensuelle'!$B$4*12+6)-D248,E248)=0),1,0))</f>
        <v/>
      </c>
      <c r="L248">
        <f>IF(OR(D248="",E248&lt;=0),0,IF(AND(('Charge mensuelle'!$B$4*12+7)&gt;D248,MOD(('Charge mensuelle'!$B$4*12+7)-D248,E248)=0),1,0))</f>
        <v/>
      </c>
      <c r="M248">
        <f>IF(OR(D248="",E248&lt;=0),0,IF(AND(('Charge mensuelle'!$B$4*12+8)&gt;D248,MOD(('Charge mensuelle'!$B$4*12+8)-D248,E248)=0),1,0))</f>
        <v/>
      </c>
      <c r="N248">
        <f>IF(OR(D248="",E248&lt;=0),0,IF(AND(('Charge mensuelle'!$B$4*12+9)&gt;D248,MOD(('Charge mensuelle'!$B$4*12+9)-D248,E248)=0),1,0))</f>
        <v/>
      </c>
      <c r="O248">
        <f>IF(OR(D248="",E248&lt;=0),0,IF(AND(('Charge mensuelle'!$B$4*12+10)&gt;D248,MOD(('Charge mensuelle'!$B$4*12+10)-D248,E248)=0),1,0))</f>
        <v/>
      </c>
      <c r="P248">
        <f>IF(OR(D248="",E248&lt;=0),0,IF(AND(('Charge mensuelle'!$B$4*12+11)&gt;D248,MOD(('Charge mensuelle'!$B$4*12+11)-D248,E248)=0),1,0))</f>
        <v/>
      </c>
      <c r="Q248">
        <f>IF(OR(D248="",E248&lt;=0),0,IF(AND(('Charge mensuelle'!$B$4*12+12)&gt;D248,MOD(('Charge mensuelle'!$B$4*12+12)-D248,E248)=0),1,0))</f>
        <v/>
      </c>
      <c r="R248">
        <f>F248*C248</f>
        <v/>
      </c>
      <c r="S248">
        <f>G248*C248</f>
        <v/>
      </c>
      <c r="T248">
        <f>H248*C248</f>
        <v/>
      </c>
      <c r="U248">
        <f>I248*C248</f>
        <v/>
      </c>
      <c r="V248">
        <f>J248*C248</f>
        <v/>
      </c>
      <c r="W248">
        <f>K248*C248</f>
        <v/>
      </c>
      <c r="X248">
        <f>L248*C248</f>
        <v/>
      </c>
      <c r="Y248">
        <f>M248*C248</f>
        <v/>
      </c>
      <c r="Z248">
        <f>N248*C248</f>
        <v/>
      </c>
      <c r="AA248">
        <f>O248*C248</f>
        <v/>
      </c>
      <c r="AB248">
        <f>P248*C248</f>
        <v/>
      </c>
      <c r="AC248">
        <f>Q248*C248</f>
        <v/>
      </c>
      <c r="AD248">
        <f>SUM(R248:AC248)</f>
        <v/>
      </c>
      <c r="AE248">
        <f>SUM(F248:Q248)</f>
        <v/>
      </c>
    </row>
    <row r="249">
      <c r="A249">
        <f>IF('Échéancier'!B249="","",'Échéancier'!B249)</f>
        <v/>
      </c>
      <c r="B249">
        <f>IF('Échéancier'!V249="","",'Échéancier'!V249)</f>
        <v/>
      </c>
      <c r="C249">
        <f>IF('Échéancier'!N249="",0,'Échéancier'!N249)</f>
        <v/>
      </c>
      <c r="D249">
        <f>IF('Échéancier'!Q249="","",YEAR('Échéancier'!O249)*12+MONTH('Échéancier'!O249))</f>
        <v/>
      </c>
      <c r="E249">
        <f>IF('Échéancier'!Q249="","",'Échéancier'!L249)</f>
        <v/>
      </c>
      <c r="F249">
        <f>IF(OR(D249="",E249&lt;=0),0,IF(AND(('Charge mensuelle'!$B$4*12+1)&gt;D249,MOD(('Charge mensuelle'!$B$4*12+1)-D249,E249)=0),1,0))</f>
        <v/>
      </c>
      <c r="G249">
        <f>IF(OR(D249="",E249&lt;=0),0,IF(AND(('Charge mensuelle'!$B$4*12+2)&gt;D249,MOD(('Charge mensuelle'!$B$4*12+2)-D249,E249)=0),1,0))</f>
        <v/>
      </c>
      <c r="H249">
        <f>IF(OR(D249="",E249&lt;=0),0,IF(AND(('Charge mensuelle'!$B$4*12+3)&gt;D249,MOD(('Charge mensuelle'!$B$4*12+3)-D249,E249)=0),1,0))</f>
        <v/>
      </c>
      <c r="I249">
        <f>IF(OR(D249="",E249&lt;=0),0,IF(AND(('Charge mensuelle'!$B$4*12+4)&gt;D249,MOD(('Charge mensuelle'!$B$4*12+4)-D249,E249)=0),1,0))</f>
        <v/>
      </c>
      <c r="J249">
        <f>IF(OR(D249="",E249&lt;=0),0,IF(AND(('Charge mensuelle'!$B$4*12+5)&gt;D249,MOD(('Charge mensuelle'!$B$4*12+5)-D249,E249)=0),1,0))</f>
        <v/>
      </c>
      <c r="K249">
        <f>IF(OR(D249="",E249&lt;=0),0,IF(AND(('Charge mensuelle'!$B$4*12+6)&gt;D249,MOD(('Charge mensuelle'!$B$4*12+6)-D249,E249)=0),1,0))</f>
        <v/>
      </c>
      <c r="L249">
        <f>IF(OR(D249="",E249&lt;=0),0,IF(AND(('Charge mensuelle'!$B$4*12+7)&gt;D249,MOD(('Charge mensuelle'!$B$4*12+7)-D249,E249)=0),1,0))</f>
        <v/>
      </c>
      <c r="M249">
        <f>IF(OR(D249="",E249&lt;=0),0,IF(AND(('Charge mensuelle'!$B$4*12+8)&gt;D249,MOD(('Charge mensuelle'!$B$4*12+8)-D249,E249)=0),1,0))</f>
        <v/>
      </c>
      <c r="N249">
        <f>IF(OR(D249="",E249&lt;=0),0,IF(AND(('Charge mensuelle'!$B$4*12+9)&gt;D249,MOD(('Charge mensuelle'!$B$4*12+9)-D249,E249)=0),1,0))</f>
        <v/>
      </c>
      <c r="O249">
        <f>IF(OR(D249="",E249&lt;=0),0,IF(AND(('Charge mensuelle'!$B$4*12+10)&gt;D249,MOD(('Charge mensuelle'!$B$4*12+10)-D249,E249)=0),1,0))</f>
        <v/>
      </c>
      <c r="P249">
        <f>IF(OR(D249="",E249&lt;=0),0,IF(AND(('Charge mensuelle'!$B$4*12+11)&gt;D249,MOD(('Charge mensuelle'!$B$4*12+11)-D249,E249)=0),1,0))</f>
        <v/>
      </c>
      <c r="Q249">
        <f>IF(OR(D249="",E249&lt;=0),0,IF(AND(('Charge mensuelle'!$B$4*12+12)&gt;D249,MOD(('Charge mensuelle'!$B$4*12+12)-D249,E249)=0),1,0))</f>
        <v/>
      </c>
      <c r="R249">
        <f>F249*C249</f>
        <v/>
      </c>
      <c r="S249">
        <f>G249*C249</f>
        <v/>
      </c>
      <c r="T249">
        <f>H249*C249</f>
        <v/>
      </c>
      <c r="U249">
        <f>I249*C249</f>
        <v/>
      </c>
      <c r="V249">
        <f>J249*C249</f>
        <v/>
      </c>
      <c r="W249">
        <f>K249*C249</f>
        <v/>
      </c>
      <c r="X249">
        <f>L249*C249</f>
        <v/>
      </c>
      <c r="Y249">
        <f>M249*C249</f>
        <v/>
      </c>
      <c r="Z249">
        <f>N249*C249</f>
        <v/>
      </c>
      <c r="AA249">
        <f>O249*C249</f>
        <v/>
      </c>
      <c r="AB249">
        <f>P249*C249</f>
        <v/>
      </c>
      <c r="AC249">
        <f>Q249*C249</f>
        <v/>
      </c>
      <c r="AD249">
        <f>SUM(R249:AC249)</f>
        <v/>
      </c>
      <c r="AE249">
        <f>SUM(F249:Q249)</f>
        <v/>
      </c>
    </row>
    <row r="250">
      <c r="A250">
        <f>IF('Échéancier'!B250="","",'Échéancier'!B250)</f>
        <v/>
      </c>
      <c r="B250">
        <f>IF('Échéancier'!V250="","",'Échéancier'!V250)</f>
        <v/>
      </c>
      <c r="C250">
        <f>IF('Échéancier'!N250="",0,'Échéancier'!N250)</f>
        <v/>
      </c>
      <c r="D250">
        <f>IF('Échéancier'!Q250="","",YEAR('Échéancier'!O250)*12+MONTH('Échéancier'!O250))</f>
        <v/>
      </c>
      <c r="E250">
        <f>IF('Échéancier'!Q250="","",'Échéancier'!L250)</f>
        <v/>
      </c>
      <c r="F250">
        <f>IF(OR(D250="",E250&lt;=0),0,IF(AND(('Charge mensuelle'!$B$4*12+1)&gt;D250,MOD(('Charge mensuelle'!$B$4*12+1)-D250,E250)=0),1,0))</f>
        <v/>
      </c>
      <c r="G250">
        <f>IF(OR(D250="",E250&lt;=0),0,IF(AND(('Charge mensuelle'!$B$4*12+2)&gt;D250,MOD(('Charge mensuelle'!$B$4*12+2)-D250,E250)=0),1,0))</f>
        <v/>
      </c>
      <c r="H250">
        <f>IF(OR(D250="",E250&lt;=0),0,IF(AND(('Charge mensuelle'!$B$4*12+3)&gt;D250,MOD(('Charge mensuelle'!$B$4*12+3)-D250,E250)=0),1,0))</f>
        <v/>
      </c>
      <c r="I250">
        <f>IF(OR(D250="",E250&lt;=0),0,IF(AND(('Charge mensuelle'!$B$4*12+4)&gt;D250,MOD(('Charge mensuelle'!$B$4*12+4)-D250,E250)=0),1,0))</f>
        <v/>
      </c>
      <c r="J250">
        <f>IF(OR(D250="",E250&lt;=0),0,IF(AND(('Charge mensuelle'!$B$4*12+5)&gt;D250,MOD(('Charge mensuelle'!$B$4*12+5)-D250,E250)=0),1,0))</f>
        <v/>
      </c>
      <c r="K250">
        <f>IF(OR(D250="",E250&lt;=0),0,IF(AND(('Charge mensuelle'!$B$4*12+6)&gt;D250,MOD(('Charge mensuelle'!$B$4*12+6)-D250,E250)=0),1,0))</f>
        <v/>
      </c>
      <c r="L250">
        <f>IF(OR(D250="",E250&lt;=0),0,IF(AND(('Charge mensuelle'!$B$4*12+7)&gt;D250,MOD(('Charge mensuelle'!$B$4*12+7)-D250,E250)=0),1,0))</f>
        <v/>
      </c>
      <c r="M250">
        <f>IF(OR(D250="",E250&lt;=0),0,IF(AND(('Charge mensuelle'!$B$4*12+8)&gt;D250,MOD(('Charge mensuelle'!$B$4*12+8)-D250,E250)=0),1,0))</f>
        <v/>
      </c>
      <c r="N250">
        <f>IF(OR(D250="",E250&lt;=0),0,IF(AND(('Charge mensuelle'!$B$4*12+9)&gt;D250,MOD(('Charge mensuelle'!$B$4*12+9)-D250,E250)=0),1,0))</f>
        <v/>
      </c>
      <c r="O250">
        <f>IF(OR(D250="",E250&lt;=0),0,IF(AND(('Charge mensuelle'!$B$4*12+10)&gt;D250,MOD(('Charge mensuelle'!$B$4*12+10)-D250,E250)=0),1,0))</f>
        <v/>
      </c>
      <c r="P250">
        <f>IF(OR(D250="",E250&lt;=0),0,IF(AND(('Charge mensuelle'!$B$4*12+11)&gt;D250,MOD(('Charge mensuelle'!$B$4*12+11)-D250,E250)=0),1,0))</f>
        <v/>
      </c>
      <c r="Q250">
        <f>IF(OR(D250="",E250&lt;=0),0,IF(AND(('Charge mensuelle'!$B$4*12+12)&gt;D250,MOD(('Charge mensuelle'!$B$4*12+12)-D250,E250)=0),1,0))</f>
        <v/>
      </c>
      <c r="R250">
        <f>F250*C250</f>
        <v/>
      </c>
      <c r="S250">
        <f>G250*C250</f>
        <v/>
      </c>
      <c r="T250">
        <f>H250*C250</f>
        <v/>
      </c>
      <c r="U250">
        <f>I250*C250</f>
        <v/>
      </c>
      <c r="V250">
        <f>J250*C250</f>
        <v/>
      </c>
      <c r="W250">
        <f>K250*C250</f>
        <v/>
      </c>
      <c r="X250">
        <f>L250*C250</f>
        <v/>
      </c>
      <c r="Y250">
        <f>M250*C250</f>
        <v/>
      </c>
      <c r="Z250">
        <f>N250*C250</f>
        <v/>
      </c>
      <c r="AA250">
        <f>O250*C250</f>
        <v/>
      </c>
      <c r="AB250">
        <f>P250*C250</f>
        <v/>
      </c>
      <c r="AC250">
        <f>Q250*C250</f>
        <v/>
      </c>
      <c r="AD250">
        <f>SUM(R250:AC250)</f>
        <v/>
      </c>
      <c r="AE250">
        <f>SUM(F250:Q250)</f>
        <v/>
      </c>
    </row>
    <row r="251">
      <c r="A251">
        <f>IF('Échéancier'!B251="","",'Échéancier'!B251)</f>
        <v/>
      </c>
      <c r="B251">
        <f>IF('Échéancier'!V251="","",'Échéancier'!V251)</f>
        <v/>
      </c>
      <c r="C251">
        <f>IF('Échéancier'!N251="",0,'Échéancier'!N251)</f>
        <v/>
      </c>
      <c r="D251">
        <f>IF('Échéancier'!Q251="","",YEAR('Échéancier'!O251)*12+MONTH('Échéancier'!O251))</f>
        <v/>
      </c>
      <c r="E251">
        <f>IF('Échéancier'!Q251="","",'Échéancier'!L251)</f>
        <v/>
      </c>
      <c r="F251">
        <f>IF(OR(D251="",E251&lt;=0),0,IF(AND(('Charge mensuelle'!$B$4*12+1)&gt;D251,MOD(('Charge mensuelle'!$B$4*12+1)-D251,E251)=0),1,0))</f>
        <v/>
      </c>
      <c r="G251">
        <f>IF(OR(D251="",E251&lt;=0),0,IF(AND(('Charge mensuelle'!$B$4*12+2)&gt;D251,MOD(('Charge mensuelle'!$B$4*12+2)-D251,E251)=0),1,0))</f>
        <v/>
      </c>
      <c r="H251">
        <f>IF(OR(D251="",E251&lt;=0),0,IF(AND(('Charge mensuelle'!$B$4*12+3)&gt;D251,MOD(('Charge mensuelle'!$B$4*12+3)-D251,E251)=0),1,0))</f>
        <v/>
      </c>
      <c r="I251">
        <f>IF(OR(D251="",E251&lt;=0),0,IF(AND(('Charge mensuelle'!$B$4*12+4)&gt;D251,MOD(('Charge mensuelle'!$B$4*12+4)-D251,E251)=0),1,0))</f>
        <v/>
      </c>
      <c r="J251">
        <f>IF(OR(D251="",E251&lt;=0),0,IF(AND(('Charge mensuelle'!$B$4*12+5)&gt;D251,MOD(('Charge mensuelle'!$B$4*12+5)-D251,E251)=0),1,0))</f>
        <v/>
      </c>
      <c r="K251">
        <f>IF(OR(D251="",E251&lt;=0),0,IF(AND(('Charge mensuelle'!$B$4*12+6)&gt;D251,MOD(('Charge mensuelle'!$B$4*12+6)-D251,E251)=0),1,0))</f>
        <v/>
      </c>
      <c r="L251">
        <f>IF(OR(D251="",E251&lt;=0),0,IF(AND(('Charge mensuelle'!$B$4*12+7)&gt;D251,MOD(('Charge mensuelle'!$B$4*12+7)-D251,E251)=0),1,0))</f>
        <v/>
      </c>
      <c r="M251">
        <f>IF(OR(D251="",E251&lt;=0),0,IF(AND(('Charge mensuelle'!$B$4*12+8)&gt;D251,MOD(('Charge mensuelle'!$B$4*12+8)-D251,E251)=0),1,0))</f>
        <v/>
      </c>
      <c r="N251">
        <f>IF(OR(D251="",E251&lt;=0),0,IF(AND(('Charge mensuelle'!$B$4*12+9)&gt;D251,MOD(('Charge mensuelle'!$B$4*12+9)-D251,E251)=0),1,0))</f>
        <v/>
      </c>
      <c r="O251">
        <f>IF(OR(D251="",E251&lt;=0),0,IF(AND(('Charge mensuelle'!$B$4*12+10)&gt;D251,MOD(('Charge mensuelle'!$B$4*12+10)-D251,E251)=0),1,0))</f>
        <v/>
      </c>
      <c r="P251">
        <f>IF(OR(D251="",E251&lt;=0),0,IF(AND(('Charge mensuelle'!$B$4*12+11)&gt;D251,MOD(('Charge mensuelle'!$B$4*12+11)-D251,E251)=0),1,0))</f>
        <v/>
      </c>
      <c r="Q251">
        <f>IF(OR(D251="",E251&lt;=0),0,IF(AND(('Charge mensuelle'!$B$4*12+12)&gt;D251,MOD(('Charge mensuelle'!$B$4*12+12)-D251,E251)=0),1,0))</f>
        <v/>
      </c>
      <c r="R251">
        <f>F251*C251</f>
        <v/>
      </c>
      <c r="S251">
        <f>G251*C251</f>
        <v/>
      </c>
      <c r="T251">
        <f>H251*C251</f>
        <v/>
      </c>
      <c r="U251">
        <f>I251*C251</f>
        <v/>
      </c>
      <c r="V251">
        <f>J251*C251</f>
        <v/>
      </c>
      <c r="W251">
        <f>K251*C251</f>
        <v/>
      </c>
      <c r="X251">
        <f>L251*C251</f>
        <v/>
      </c>
      <c r="Y251">
        <f>M251*C251</f>
        <v/>
      </c>
      <c r="Z251">
        <f>N251*C251</f>
        <v/>
      </c>
      <c r="AA251">
        <f>O251*C251</f>
        <v/>
      </c>
      <c r="AB251">
        <f>P251*C251</f>
        <v/>
      </c>
      <c r="AC251">
        <f>Q251*C251</f>
        <v/>
      </c>
      <c r="AD251">
        <f>SUM(R251:AC251)</f>
        <v/>
      </c>
      <c r="AE251">
        <f>SUM(F251:Q251)</f>
        <v/>
      </c>
    </row>
    <row r="252">
      <c r="A252">
        <f>IF('Échéancier'!B252="","",'Échéancier'!B252)</f>
        <v/>
      </c>
      <c r="B252">
        <f>IF('Échéancier'!V252="","",'Échéancier'!V252)</f>
        <v/>
      </c>
      <c r="C252">
        <f>IF('Échéancier'!N252="",0,'Échéancier'!N252)</f>
        <v/>
      </c>
      <c r="D252">
        <f>IF('Échéancier'!Q252="","",YEAR('Échéancier'!O252)*12+MONTH('Échéancier'!O252))</f>
        <v/>
      </c>
      <c r="E252">
        <f>IF('Échéancier'!Q252="","",'Échéancier'!L252)</f>
        <v/>
      </c>
      <c r="F252">
        <f>IF(OR(D252="",E252&lt;=0),0,IF(AND(('Charge mensuelle'!$B$4*12+1)&gt;D252,MOD(('Charge mensuelle'!$B$4*12+1)-D252,E252)=0),1,0))</f>
        <v/>
      </c>
      <c r="G252">
        <f>IF(OR(D252="",E252&lt;=0),0,IF(AND(('Charge mensuelle'!$B$4*12+2)&gt;D252,MOD(('Charge mensuelle'!$B$4*12+2)-D252,E252)=0),1,0))</f>
        <v/>
      </c>
      <c r="H252">
        <f>IF(OR(D252="",E252&lt;=0),0,IF(AND(('Charge mensuelle'!$B$4*12+3)&gt;D252,MOD(('Charge mensuelle'!$B$4*12+3)-D252,E252)=0),1,0))</f>
        <v/>
      </c>
      <c r="I252">
        <f>IF(OR(D252="",E252&lt;=0),0,IF(AND(('Charge mensuelle'!$B$4*12+4)&gt;D252,MOD(('Charge mensuelle'!$B$4*12+4)-D252,E252)=0),1,0))</f>
        <v/>
      </c>
      <c r="J252">
        <f>IF(OR(D252="",E252&lt;=0),0,IF(AND(('Charge mensuelle'!$B$4*12+5)&gt;D252,MOD(('Charge mensuelle'!$B$4*12+5)-D252,E252)=0),1,0))</f>
        <v/>
      </c>
      <c r="K252">
        <f>IF(OR(D252="",E252&lt;=0),0,IF(AND(('Charge mensuelle'!$B$4*12+6)&gt;D252,MOD(('Charge mensuelle'!$B$4*12+6)-D252,E252)=0),1,0))</f>
        <v/>
      </c>
      <c r="L252">
        <f>IF(OR(D252="",E252&lt;=0),0,IF(AND(('Charge mensuelle'!$B$4*12+7)&gt;D252,MOD(('Charge mensuelle'!$B$4*12+7)-D252,E252)=0),1,0))</f>
        <v/>
      </c>
      <c r="M252">
        <f>IF(OR(D252="",E252&lt;=0),0,IF(AND(('Charge mensuelle'!$B$4*12+8)&gt;D252,MOD(('Charge mensuelle'!$B$4*12+8)-D252,E252)=0),1,0))</f>
        <v/>
      </c>
      <c r="N252">
        <f>IF(OR(D252="",E252&lt;=0),0,IF(AND(('Charge mensuelle'!$B$4*12+9)&gt;D252,MOD(('Charge mensuelle'!$B$4*12+9)-D252,E252)=0),1,0))</f>
        <v/>
      </c>
      <c r="O252">
        <f>IF(OR(D252="",E252&lt;=0),0,IF(AND(('Charge mensuelle'!$B$4*12+10)&gt;D252,MOD(('Charge mensuelle'!$B$4*12+10)-D252,E252)=0),1,0))</f>
        <v/>
      </c>
      <c r="P252">
        <f>IF(OR(D252="",E252&lt;=0),0,IF(AND(('Charge mensuelle'!$B$4*12+11)&gt;D252,MOD(('Charge mensuelle'!$B$4*12+11)-D252,E252)=0),1,0))</f>
        <v/>
      </c>
      <c r="Q252">
        <f>IF(OR(D252="",E252&lt;=0),0,IF(AND(('Charge mensuelle'!$B$4*12+12)&gt;D252,MOD(('Charge mensuelle'!$B$4*12+12)-D252,E252)=0),1,0))</f>
        <v/>
      </c>
      <c r="R252">
        <f>F252*C252</f>
        <v/>
      </c>
      <c r="S252">
        <f>G252*C252</f>
        <v/>
      </c>
      <c r="T252">
        <f>H252*C252</f>
        <v/>
      </c>
      <c r="U252">
        <f>I252*C252</f>
        <v/>
      </c>
      <c r="V252">
        <f>J252*C252</f>
        <v/>
      </c>
      <c r="W252">
        <f>K252*C252</f>
        <v/>
      </c>
      <c r="X252">
        <f>L252*C252</f>
        <v/>
      </c>
      <c r="Y252">
        <f>M252*C252</f>
        <v/>
      </c>
      <c r="Z252">
        <f>N252*C252</f>
        <v/>
      </c>
      <c r="AA252">
        <f>O252*C252</f>
        <v/>
      </c>
      <c r="AB252">
        <f>P252*C252</f>
        <v/>
      </c>
      <c r="AC252">
        <f>Q252*C252</f>
        <v/>
      </c>
      <c r="AD252">
        <f>SUM(R252:AC252)</f>
        <v/>
      </c>
      <c r="AE252">
        <f>SUM(F252:Q252)</f>
        <v/>
      </c>
    </row>
    <row r="253">
      <c r="A253">
        <f>IF('Échéancier'!B253="","",'Échéancier'!B253)</f>
        <v/>
      </c>
      <c r="B253">
        <f>IF('Échéancier'!V253="","",'Échéancier'!V253)</f>
        <v/>
      </c>
      <c r="C253">
        <f>IF('Échéancier'!N253="",0,'Échéancier'!N253)</f>
        <v/>
      </c>
      <c r="D253">
        <f>IF('Échéancier'!Q253="","",YEAR('Échéancier'!O253)*12+MONTH('Échéancier'!O253))</f>
        <v/>
      </c>
      <c r="E253">
        <f>IF('Échéancier'!Q253="","",'Échéancier'!L253)</f>
        <v/>
      </c>
      <c r="F253">
        <f>IF(OR(D253="",E253&lt;=0),0,IF(AND(('Charge mensuelle'!$B$4*12+1)&gt;D253,MOD(('Charge mensuelle'!$B$4*12+1)-D253,E253)=0),1,0))</f>
        <v/>
      </c>
      <c r="G253">
        <f>IF(OR(D253="",E253&lt;=0),0,IF(AND(('Charge mensuelle'!$B$4*12+2)&gt;D253,MOD(('Charge mensuelle'!$B$4*12+2)-D253,E253)=0),1,0))</f>
        <v/>
      </c>
      <c r="H253">
        <f>IF(OR(D253="",E253&lt;=0),0,IF(AND(('Charge mensuelle'!$B$4*12+3)&gt;D253,MOD(('Charge mensuelle'!$B$4*12+3)-D253,E253)=0),1,0))</f>
        <v/>
      </c>
      <c r="I253">
        <f>IF(OR(D253="",E253&lt;=0),0,IF(AND(('Charge mensuelle'!$B$4*12+4)&gt;D253,MOD(('Charge mensuelle'!$B$4*12+4)-D253,E253)=0),1,0))</f>
        <v/>
      </c>
      <c r="J253">
        <f>IF(OR(D253="",E253&lt;=0),0,IF(AND(('Charge mensuelle'!$B$4*12+5)&gt;D253,MOD(('Charge mensuelle'!$B$4*12+5)-D253,E253)=0),1,0))</f>
        <v/>
      </c>
      <c r="K253">
        <f>IF(OR(D253="",E253&lt;=0),0,IF(AND(('Charge mensuelle'!$B$4*12+6)&gt;D253,MOD(('Charge mensuelle'!$B$4*12+6)-D253,E253)=0),1,0))</f>
        <v/>
      </c>
      <c r="L253">
        <f>IF(OR(D253="",E253&lt;=0),0,IF(AND(('Charge mensuelle'!$B$4*12+7)&gt;D253,MOD(('Charge mensuelle'!$B$4*12+7)-D253,E253)=0),1,0))</f>
        <v/>
      </c>
      <c r="M253">
        <f>IF(OR(D253="",E253&lt;=0),0,IF(AND(('Charge mensuelle'!$B$4*12+8)&gt;D253,MOD(('Charge mensuelle'!$B$4*12+8)-D253,E253)=0),1,0))</f>
        <v/>
      </c>
      <c r="N253">
        <f>IF(OR(D253="",E253&lt;=0),0,IF(AND(('Charge mensuelle'!$B$4*12+9)&gt;D253,MOD(('Charge mensuelle'!$B$4*12+9)-D253,E253)=0),1,0))</f>
        <v/>
      </c>
      <c r="O253">
        <f>IF(OR(D253="",E253&lt;=0),0,IF(AND(('Charge mensuelle'!$B$4*12+10)&gt;D253,MOD(('Charge mensuelle'!$B$4*12+10)-D253,E253)=0),1,0))</f>
        <v/>
      </c>
      <c r="P253">
        <f>IF(OR(D253="",E253&lt;=0),0,IF(AND(('Charge mensuelle'!$B$4*12+11)&gt;D253,MOD(('Charge mensuelle'!$B$4*12+11)-D253,E253)=0),1,0))</f>
        <v/>
      </c>
      <c r="Q253">
        <f>IF(OR(D253="",E253&lt;=0),0,IF(AND(('Charge mensuelle'!$B$4*12+12)&gt;D253,MOD(('Charge mensuelle'!$B$4*12+12)-D253,E253)=0),1,0))</f>
        <v/>
      </c>
      <c r="R253">
        <f>F253*C253</f>
        <v/>
      </c>
      <c r="S253">
        <f>G253*C253</f>
        <v/>
      </c>
      <c r="T253">
        <f>H253*C253</f>
        <v/>
      </c>
      <c r="U253">
        <f>I253*C253</f>
        <v/>
      </c>
      <c r="V253">
        <f>J253*C253</f>
        <v/>
      </c>
      <c r="W253">
        <f>K253*C253</f>
        <v/>
      </c>
      <c r="X253">
        <f>L253*C253</f>
        <v/>
      </c>
      <c r="Y253">
        <f>M253*C253</f>
        <v/>
      </c>
      <c r="Z253">
        <f>N253*C253</f>
        <v/>
      </c>
      <c r="AA253">
        <f>O253*C253</f>
        <v/>
      </c>
      <c r="AB253">
        <f>P253*C253</f>
        <v/>
      </c>
      <c r="AC253">
        <f>Q253*C253</f>
        <v/>
      </c>
      <c r="AD253">
        <f>SUM(R253:AC253)</f>
        <v/>
      </c>
      <c r="AE253">
        <f>SUM(F253:Q253)</f>
        <v/>
      </c>
    </row>
    <row r="254">
      <c r="A254">
        <f>IF('Échéancier'!B254="","",'Échéancier'!B254)</f>
        <v/>
      </c>
      <c r="B254">
        <f>IF('Échéancier'!V254="","",'Échéancier'!V254)</f>
        <v/>
      </c>
      <c r="C254">
        <f>IF('Échéancier'!N254="",0,'Échéancier'!N254)</f>
        <v/>
      </c>
      <c r="D254">
        <f>IF('Échéancier'!Q254="","",YEAR('Échéancier'!O254)*12+MONTH('Échéancier'!O254))</f>
        <v/>
      </c>
      <c r="E254">
        <f>IF('Échéancier'!Q254="","",'Échéancier'!L254)</f>
        <v/>
      </c>
      <c r="F254">
        <f>IF(OR(D254="",E254&lt;=0),0,IF(AND(('Charge mensuelle'!$B$4*12+1)&gt;D254,MOD(('Charge mensuelle'!$B$4*12+1)-D254,E254)=0),1,0))</f>
        <v/>
      </c>
      <c r="G254">
        <f>IF(OR(D254="",E254&lt;=0),0,IF(AND(('Charge mensuelle'!$B$4*12+2)&gt;D254,MOD(('Charge mensuelle'!$B$4*12+2)-D254,E254)=0),1,0))</f>
        <v/>
      </c>
      <c r="H254">
        <f>IF(OR(D254="",E254&lt;=0),0,IF(AND(('Charge mensuelle'!$B$4*12+3)&gt;D254,MOD(('Charge mensuelle'!$B$4*12+3)-D254,E254)=0),1,0))</f>
        <v/>
      </c>
      <c r="I254">
        <f>IF(OR(D254="",E254&lt;=0),0,IF(AND(('Charge mensuelle'!$B$4*12+4)&gt;D254,MOD(('Charge mensuelle'!$B$4*12+4)-D254,E254)=0),1,0))</f>
        <v/>
      </c>
      <c r="J254">
        <f>IF(OR(D254="",E254&lt;=0),0,IF(AND(('Charge mensuelle'!$B$4*12+5)&gt;D254,MOD(('Charge mensuelle'!$B$4*12+5)-D254,E254)=0),1,0))</f>
        <v/>
      </c>
      <c r="K254">
        <f>IF(OR(D254="",E254&lt;=0),0,IF(AND(('Charge mensuelle'!$B$4*12+6)&gt;D254,MOD(('Charge mensuelle'!$B$4*12+6)-D254,E254)=0),1,0))</f>
        <v/>
      </c>
      <c r="L254">
        <f>IF(OR(D254="",E254&lt;=0),0,IF(AND(('Charge mensuelle'!$B$4*12+7)&gt;D254,MOD(('Charge mensuelle'!$B$4*12+7)-D254,E254)=0),1,0))</f>
        <v/>
      </c>
      <c r="M254">
        <f>IF(OR(D254="",E254&lt;=0),0,IF(AND(('Charge mensuelle'!$B$4*12+8)&gt;D254,MOD(('Charge mensuelle'!$B$4*12+8)-D254,E254)=0),1,0))</f>
        <v/>
      </c>
      <c r="N254">
        <f>IF(OR(D254="",E254&lt;=0),0,IF(AND(('Charge mensuelle'!$B$4*12+9)&gt;D254,MOD(('Charge mensuelle'!$B$4*12+9)-D254,E254)=0),1,0))</f>
        <v/>
      </c>
      <c r="O254">
        <f>IF(OR(D254="",E254&lt;=0),0,IF(AND(('Charge mensuelle'!$B$4*12+10)&gt;D254,MOD(('Charge mensuelle'!$B$4*12+10)-D254,E254)=0),1,0))</f>
        <v/>
      </c>
      <c r="P254">
        <f>IF(OR(D254="",E254&lt;=0),0,IF(AND(('Charge mensuelle'!$B$4*12+11)&gt;D254,MOD(('Charge mensuelle'!$B$4*12+11)-D254,E254)=0),1,0))</f>
        <v/>
      </c>
      <c r="Q254">
        <f>IF(OR(D254="",E254&lt;=0),0,IF(AND(('Charge mensuelle'!$B$4*12+12)&gt;D254,MOD(('Charge mensuelle'!$B$4*12+12)-D254,E254)=0),1,0))</f>
        <v/>
      </c>
      <c r="R254">
        <f>F254*C254</f>
        <v/>
      </c>
      <c r="S254">
        <f>G254*C254</f>
        <v/>
      </c>
      <c r="T254">
        <f>H254*C254</f>
        <v/>
      </c>
      <c r="U254">
        <f>I254*C254</f>
        <v/>
      </c>
      <c r="V254">
        <f>J254*C254</f>
        <v/>
      </c>
      <c r="W254">
        <f>K254*C254</f>
        <v/>
      </c>
      <c r="X254">
        <f>L254*C254</f>
        <v/>
      </c>
      <c r="Y254">
        <f>M254*C254</f>
        <v/>
      </c>
      <c r="Z254">
        <f>N254*C254</f>
        <v/>
      </c>
      <c r="AA254">
        <f>O254*C254</f>
        <v/>
      </c>
      <c r="AB254">
        <f>P254*C254</f>
        <v/>
      </c>
      <c r="AC254">
        <f>Q254*C254</f>
        <v/>
      </c>
      <c r="AD254">
        <f>SUM(R254:AC254)</f>
        <v/>
      </c>
      <c r="AE254">
        <f>SUM(F254:Q254)</f>
        <v/>
      </c>
    </row>
    <row r="255">
      <c r="A255">
        <f>IF('Échéancier'!B255="","",'Échéancier'!B255)</f>
        <v/>
      </c>
      <c r="B255">
        <f>IF('Échéancier'!V255="","",'Échéancier'!V255)</f>
        <v/>
      </c>
      <c r="C255">
        <f>IF('Échéancier'!N255="",0,'Échéancier'!N255)</f>
        <v/>
      </c>
      <c r="D255">
        <f>IF('Échéancier'!Q255="","",YEAR('Échéancier'!O255)*12+MONTH('Échéancier'!O255))</f>
        <v/>
      </c>
      <c r="E255">
        <f>IF('Échéancier'!Q255="","",'Échéancier'!L255)</f>
        <v/>
      </c>
      <c r="F255">
        <f>IF(OR(D255="",E255&lt;=0),0,IF(AND(('Charge mensuelle'!$B$4*12+1)&gt;D255,MOD(('Charge mensuelle'!$B$4*12+1)-D255,E255)=0),1,0))</f>
        <v/>
      </c>
      <c r="G255">
        <f>IF(OR(D255="",E255&lt;=0),0,IF(AND(('Charge mensuelle'!$B$4*12+2)&gt;D255,MOD(('Charge mensuelle'!$B$4*12+2)-D255,E255)=0),1,0))</f>
        <v/>
      </c>
      <c r="H255">
        <f>IF(OR(D255="",E255&lt;=0),0,IF(AND(('Charge mensuelle'!$B$4*12+3)&gt;D255,MOD(('Charge mensuelle'!$B$4*12+3)-D255,E255)=0),1,0))</f>
        <v/>
      </c>
      <c r="I255">
        <f>IF(OR(D255="",E255&lt;=0),0,IF(AND(('Charge mensuelle'!$B$4*12+4)&gt;D255,MOD(('Charge mensuelle'!$B$4*12+4)-D255,E255)=0),1,0))</f>
        <v/>
      </c>
      <c r="J255">
        <f>IF(OR(D255="",E255&lt;=0),0,IF(AND(('Charge mensuelle'!$B$4*12+5)&gt;D255,MOD(('Charge mensuelle'!$B$4*12+5)-D255,E255)=0),1,0))</f>
        <v/>
      </c>
      <c r="K255">
        <f>IF(OR(D255="",E255&lt;=0),0,IF(AND(('Charge mensuelle'!$B$4*12+6)&gt;D255,MOD(('Charge mensuelle'!$B$4*12+6)-D255,E255)=0),1,0))</f>
        <v/>
      </c>
      <c r="L255">
        <f>IF(OR(D255="",E255&lt;=0),0,IF(AND(('Charge mensuelle'!$B$4*12+7)&gt;D255,MOD(('Charge mensuelle'!$B$4*12+7)-D255,E255)=0),1,0))</f>
        <v/>
      </c>
      <c r="M255">
        <f>IF(OR(D255="",E255&lt;=0),0,IF(AND(('Charge mensuelle'!$B$4*12+8)&gt;D255,MOD(('Charge mensuelle'!$B$4*12+8)-D255,E255)=0),1,0))</f>
        <v/>
      </c>
      <c r="N255">
        <f>IF(OR(D255="",E255&lt;=0),0,IF(AND(('Charge mensuelle'!$B$4*12+9)&gt;D255,MOD(('Charge mensuelle'!$B$4*12+9)-D255,E255)=0),1,0))</f>
        <v/>
      </c>
      <c r="O255">
        <f>IF(OR(D255="",E255&lt;=0),0,IF(AND(('Charge mensuelle'!$B$4*12+10)&gt;D255,MOD(('Charge mensuelle'!$B$4*12+10)-D255,E255)=0),1,0))</f>
        <v/>
      </c>
      <c r="P255">
        <f>IF(OR(D255="",E255&lt;=0),0,IF(AND(('Charge mensuelle'!$B$4*12+11)&gt;D255,MOD(('Charge mensuelle'!$B$4*12+11)-D255,E255)=0),1,0))</f>
        <v/>
      </c>
      <c r="Q255">
        <f>IF(OR(D255="",E255&lt;=0),0,IF(AND(('Charge mensuelle'!$B$4*12+12)&gt;D255,MOD(('Charge mensuelle'!$B$4*12+12)-D255,E255)=0),1,0))</f>
        <v/>
      </c>
      <c r="R255">
        <f>F255*C255</f>
        <v/>
      </c>
      <c r="S255">
        <f>G255*C255</f>
        <v/>
      </c>
      <c r="T255">
        <f>H255*C255</f>
        <v/>
      </c>
      <c r="U255">
        <f>I255*C255</f>
        <v/>
      </c>
      <c r="V255">
        <f>J255*C255</f>
        <v/>
      </c>
      <c r="W255">
        <f>K255*C255</f>
        <v/>
      </c>
      <c r="X255">
        <f>L255*C255</f>
        <v/>
      </c>
      <c r="Y255">
        <f>M255*C255</f>
        <v/>
      </c>
      <c r="Z255">
        <f>N255*C255</f>
        <v/>
      </c>
      <c r="AA255">
        <f>O255*C255</f>
        <v/>
      </c>
      <c r="AB255">
        <f>P255*C255</f>
        <v/>
      </c>
      <c r="AC255">
        <f>Q255*C255</f>
        <v/>
      </c>
      <c r="AD255">
        <f>SUM(R255:AC255)</f>
        <v/>
      </c>
      <c r="AE255">
        <f>SUM(F255:Q255)</f>
        <v/>
      </c>
    </row>
    <row r="256">
      <c r="A256">
        <f>IF('Échéancier'!B256="","",'Échéancier'!B256)</f>
        <v/>
      </c>
      <c r="B256">
        <f>IF('Échéancier'!V256="","",'Échéancier'!V256)</f>
        <v/>
      </c>
      <c r="C256">
        <f>IF('Échéancier'!N256="",0,'Échéancier'!N256)</f>
        <v/>
      </c>
      <c r="D256">
        <f>IF('Échéancier'!Q256="","",YEAR('Échéancier'!O256)*12+MONTH('Échéancier'!O256))</f>
        <v/>
      </c>
      <c r="E256">
        <f>IF('Échéancier'!Q256="","",'Échéancier'!L256)</f>
        <v/>
      </c>
      <c r="F256">
        <f>IF(OR(D256="",E256&lt;=0),0,IF(AND(('Charge mensuelle'!$B$4*12+1)&gt;D256,MOD(('Charge mensuelle'!$B$4*12+1)-D256,E256)=0),1,0))</f>
        <v/>
      </c>
      <c r="G256">
        <f>IF(OR(D256="",E256&lt;=0),0,IF(AND(('Charge mensuelle'!$B$4*12+2)&gt;D256,MOD(('Charge mensuelle'!$B$4*12+2)-D256,E256)=0),1,0))</f>
        <v/>
      </c>
      <c r="H256">
        <f>IF(OR(D256="",E256&lt;=0),0,IF(AND(('Charge mensuelle'!$B$4*12+3)&gt;D256,MOD(('Charge mensuelle'!$B$4*12+3)-D256,E256)=0),1,0))</f>
        <v/>
      </c>
      <c r="I256">
        <f>IF(OR(D256="",E256&lt;=0),0,IF(AND(('Charge mensuelle'!$B$4*12+4)&gt;D256,MOD(('Charge mensuelle'!$B$4*12+4)-D256,E256)=0),1,0))</f>
        <v/>
      </c>
      <c r="J256">
        <f>IF(OR(D256="",E256&lt;=0),0,IF(AND(('Charge mensuelle'!$B$4*12+5)&gt;D256,MOD(('Charge mensuelle'!$B$4*12+5)-D256,E256)=0),1,0))</f>
        <v/>
      </c>
      <c r="K256">
        <f>IF(OR(D256="",E256&lt;=0),0,IF(AND(('Charge mensuelle'!$B$4*12+6)&gt;D256,MOD(('Charge mensuelle'!$B$4*12+6)-D256,E256)=0),1,0))</f>
        <v/>
      </c>
      <c r="L256">
        <f>IF(OR(D256="",E256&lt;=0),0,IF(AND(('Charge mensuelle'!$B$4*12+7)&gt;D256,MOD(('Charge mensuelle'!$B$4*12+7)-D256,E256)=0),1,0))</f>
        <v/>
      </c>
      <c r="M256">
        <f>IF(OR(D256="",E256&lt;=0),0,IF(AND(('Charge mensuelle'!$B$4*12+8)&gt;D256,MOD(('Charge mensuelle'!$B$4*12+8)-D256,E256)=0),1,0))</f>
        <v/>
      </c>
      <c r="N256">
        <f>IF(OR(D256="",E256&lt;=0),0,IF(AND(('Charge mensuelle'!$B$4*12+9)&gt;D256,MOD(('Charge mensuelle'!$B$4*12+9)-D256,E256)=0),1,0))</f>
        <v/>
      </c>
      <c r="O256">
        <f>IF(OR(D256="",E256&lt;=0),0,IF(AND(('Charge mensuelle'!$B$4*12+10)&gt;D256,MOD(('Charge mensuelle'!$B$4*12+10)-D256,E256)=0),1,0))</f>
        <v/>
      </c>
      <c r="P256">
        <f>IF(OR(D256="",E256&lt;=0),0,IF(AND(('Charge mensuelle'!$B$4*12+11)&gt;D256,MOD(('Charge mensuelle'!$B$4*12+11)-D256,E256)=0),1,0))</f>
        <v/>
      </c>
      <c r="Q256">
        <f>IF(OR(D256="",E256&lt;=0),0,IF(AND(('Charge mensuelle'!$B$4*12+12)&gt;D256,MOD(('Charge mensuelle'!$B$4*12+12)-D256,E256)=0),1,0))</f>
        <v/>
      </c>
      <c r="R256">
        <f>F256*C256</f>
        <v/>
      </c>
      <c r="S256">
        <f>G256*C256</f>
        <v/>
      </c>
      <c r="T256">
        <f>H256*C256</f>
        <v/>
      </c>
      <c r="U256">
        <f>I256*C256</f>
        <v/>
      </c>
      <c r="V256">
        <f>J256*C256</f>
        <v/>
      </c>
      <c r="W256">
        <f>K256*C256</f>
        <v/>
      </c>
      <c r="X256">
        <f>L256*C256</f>
        <v/>
      </c>
      <c r="Y256">
        <f>M256*C256</f>
        <v/>
      </c>
      <c r="Z256">
        <f>N256*C256</f>
        <v/>
      </c>
      <c r="AA256">
        <f>O256*C256</f>
        <v/>
      </c>
      <c r="AB256">
        <f>P256*C256</f>
        <v/>
      </c>
      <c r="AC256">
        <f>Q256*C256</f>
        <v/>
      </c>
      <c r="AD256">
        <f>SUM(R256:AC256)</f>
        <v/>
      </c>
      <c r="AE256">
        <f>SUM(F256:Q256)</f>
        <v/>
      </c>
    </row>
    <row r="257">
      <c r="A257">
        <f>IF('Échéancier'!B257="","",'Échéancier'!B257)</f>
        <v/>
      </c>
      <c r="B257">
        <f>IF('Échéancier'!V257="","",'Échéancier'!V257)</f>
        <v/>
      </c>
      <c r="C257">
        <f>IF('Échéancier'!N257="",0,'Échéancier'!N257)</f>
        <v/>
      </c>
      <c r="D257">
        <f>IF('Échéancier'!Q257="","",YEAR('Échéancier'!O257)*12+MONTH('Échéancier'!O257))</f>
        <v/>
      </c>
      <c r="E257">
        <f>IF('Échéancier'!Q257="","",'Échéancier'!L257)</f>
        <v/>
      </c>
      <c r="F257">
        <f>IF(OR(D257="",E257&lt;=0),0,IF(AND(('Charge mensuelle'!$B$4*12+1)&gt;D257,MOD(('Charge mensuelle'!$B$4*12+1)-D257,E257)=0),1,0))</f>
        <v/>
      </c>
      <c r="G257">
        <f>IF(OR(D257="",E257&lt;=0),0,IF(AND(('Charge mensuelle'!$B$4*12+2)&gt;D257,MOD(('Charge mensuelle'!$B$4*12+2)-D257,E257)=0),1,0))</f>
        <v/>
      </c>
      <c r="H257">
        <f>IF(OR(D257="",E257&lt;=0),0,IF(AND(('Charge mensuelle'!$B$4*12+3)&gt;D257,MOD(('Charge mensuelle'!$B$4*12+3)-D257,E257)=0),1,0))</f>
        <v/>
      </c>
      <c r="I257">
        <f>IF(OR(D257="",E257&lt;=0),0,IF(AND(('Charge mensuelle'!$B$4*12+4)&gt;D257,MOD(('Charge mensuelle'!$B$4*12+4)-D257,E257)=0),1,0))</f>
        <v/>
      </c>
      <c r="J257">
        <f>IF(OR(D257="",E257&lt;=0),0,IF(AND(('Charge mensuelle'!$B$4*12+5)&gt;D257,MOD(('Charge mensuelle'!$B$4*12+5)-D257,E257)=0),1,0))</f>
        <v/>
      </c>
      <c r="K257">
        <f>IF(OR(D257="",E257&lt;=0),0,IF(AND(('Charge mensuelle'!$B$4*12+6)&gt;D257,MOD(('Charge mensuelle'!$B$4*12+6)-D257,E257)=0),1,0))</f>
        <v/>
      </c>
      <c r="L257">
        <f>IF(OR(D257="",E257&lt;=0),0,IF(AND(('Charge mensuelle'!$B$4*12+7)&gt;D257,MOD(('Charge mensuelle'!$B$4*12+7)-D257,E257)=0),1,0))</f>
        <v/>
      </c>
      <c r="M257">
        <f>IF(OR(D257="",E257&lt;=0),0,IF(AND(('Charge mensuelle'!$B$4*12+8)&gt;D257,MOD(('Charge mensuelle'!$B$4*12+8)-D257,E257)=0),1,0))</f>
        <v/>
      </c>
      <c r="N257">
        <f>IF(OR(D257="",E257&lt;=0),0,IF(AND(('Charge mensuelle'!$B$4*12+9)&gt;D257,MOD(('Charge mensuelle'!$B$4*12+9)-D257,E257)=0),1,0))</f>
        <v/>
      </c>
      <c r="O257">
        <f>IF(OR(D257="",E257&lt;=0),0,IF(AND(('Charge mensuelle'!$B$4*12+10)&gt;D257,MOD(('Charge mensuelle'!$B$4*12+10)-D257,E257)=0),1,0))</f>
        <v/>
      </c>
      <c r="P257">
        <f>IF(OR(D257="",E257&lt;=0),0,IF(AND(('Charge mensuelle'!$B$4*12+11)&gt;D257,MOD(('Charge mensuelle'!$B$4*12+11)-D257,E257)=0),1,0))</f>
        <v/>
      </c>
      <c r="Q257">
        <f>IF(OR(D257="",E257&lt;=0),0,IF(AND(('Charge mensuelle'!$B$4*12+12)&gt;D257,MOD(('Charge mensuelle'!$B$4*12+12)-D257,E257)=0),1,0))</f>
        <v/>
      </c>
      <c r="R257">
        <f>F257*C257</f>
        <v/>
      </c>
      <c r="S257">
        <f>G257*C257</f>
        <v/>
      </c>
      <c r="T257">
        <f>H257*C257</f>
        <v/>
      </c>
      <c r="U257">
        <f>I257*C257</f>
        <v/>
      </c>
      <c r="V257">
        <f>J257*C257</f>
        <v/>
      </c>
      <c r="W257">
        <f>K257*C257</f>
        <v/>
      </c>
      <c r="X257">
        <f>L257*C257</f>
        <v/>
      </c>
      <c r="Y257">
        <f>M257*C257</f>
        <v/>
      </c>
      <c r="Z257">
        <f>N257*C257</f>
        <v/>
      </c>
      <c r="AA257">
        <f>O257*C257</f>
        <v/>
      </c>
      <c r="AB257">
        <f>P257*C257</f>
        <v/>
      </c>
      <c r="AC257">
        <f>Q257*C257</f>
        <v/>
      </c>
      <c r="AD257">
        <f>SUM(R257:AC257)</f>
        <v/>
      </c>
      <c r="AE257">
        <f>SUM(F257:Q257)</f>
        <v/>
      </c>
    </row>
    <row r="258">
      <c r="A258">
        <f>IF('Échéancier'!B258="","",'Échéancier'!B258)</f>
        <v/>
      </c>
      <c r="B258">
        <f>IF('Échéancier'!V258="","",'Échéancier'!V258)</f>
        <v/>
      </c>
      <c r="C258">
        <f>IF('Échéancier'!N258="",0,'Échéancier'!N258)</f>
        <v/>
      </c>
      <c r="D258">
        <f>IF('Échéancier'!Q258="","",YEAR('Échéancier'!O258)*12+MONTH('Échéancier'!O258))</f>
        <v/>
      </c>
      <c r="E258">
        <f>IF('Échéancier'!Q258="","",'Échéancier'!L258)</f>
        <v/>
      </c>
      <c r="F258">
        <f>IF(OR(D258="",E258&lt;=0),0,IF(AND(('Charge mensuelle'!$B$4*12+1)&gt;D258,MOD(('Charge mensuelle'!$B$4*12+1)-D258,E258)=0),1,0))</f>
        <v/>
      </c>
      <c r="G258">
        <f>IF(OR(D258="",E258&lt;=0),0,IF(AND(('Charge mensuelle'!$B$4*12+2)&gt;D258,MOD(('Charge mensuelle'!$B$4*12+2)-D258,E258)=0),1,0))</f>
        <v/>
      </c>
      <c r="H258">
        <f>IF(OR(D258="",E258&lt;=0),0,IF(AND(('Charge mensuelle'!$B$4*12+3)&gt;D258,MOD(('Charge mensuelle'!$B$4*12+3)-D258,E258)=0),1,0))</f>
        <v/>
      </c>
      <c r="I258">
        <f>IF(OR(D258="",E258&lt;=0),0,IF(AND(('Charge mensuelle'!$B$4*12+4)&gt;D258,MOD(('Charge mensuelle'!$B$4*12+4)-D258,E258)=0),1,0))</f>
        <v/>
      </c>
      <c r="J258">
        <f>IF(OR(D258="",E258&lt;=0),0,IF(AND(('Charge mensuelle'!$B$4*12+5)&gt;D258,MOD(('Charge mensuelle'!$B$4*12+5)-D258,E258)=0),1,0))</f>
        <v/>
      </c>
      <c r="K258">
        <f>IF(OR(D258="",E258&lt;=0),0,IF(AND(('Charge mensuelle'!$B$4*12+6)&gt;D258,MOD(('Charge mensuelle'!$B$4*12+6)-D258,E258)=0),1,0))</f>
        <v/>
      </c>
      <c r="L258">
        <f>IF(OR(D258="",E258&lt;=0),0,IF(AND(('Charge mensuelle'!$B$4*12+7)&gt;D258,MOD(('Charge mensuelle'!$B$4*12+7)-D258,E258)=0),1,0))</f>
        <v/>
      </c>
      <c r="M258">
        <f>IF(OR(D258="",E258&lt;=0),0,IF(AND(('Charge mensuelle'!$B$4*12+8)&gt;D258,MOD(('Charge mensuelle'!$B$4*12+8)-D258,E258)=0),1,0))</f>
        <v/>
      </c>
      <c r="N258">
        <f>IF(OR(D258="",E258&lt;=0),0,IF(AND(('Charge mensuelle'!$B$4*12+9)&gt;D258,MOD(('Charge mensuelle'!$B$4*12+9)-D258,E258)=0),1,0))</f>
        <v/>
      </c>
      <c r="O258">
        <f>IF(OR(D258="",E258&lt;=0),0,IF(AND(('Charge mensuelle'!$B$4*12+10)&gt;D258,MOD(('Charge mensuelle'!$B$4*12+10)-D258,E258)=0),1,0))</f>
        <v/>
      </c>
      <c r="P258">
        <f>IF(OR(D258="",E258&lt;=0),0,IF(AND(('Charge mensuelle'!$B$4*12+11)&gt;D258,MOD(('Charge mensuelle'!$B$4*12+11)-D258,E258)=0),1,0))</f>
        <v/>
      </c>
      <c r="Q258">
        <f>IF(OR(D258="",E258&lt;=0),0,IF(AND(('Charge mensuelle'!$B$4*12+12)&gt;D258,MOD(('Charge mensuelle'!$B$4*12+12)-D258,E258)=0),1,0))</f>
        <v/>
      </c>
      <c r="R258">
        <f>F258*C258</f>
        <v/>
      </c>
      <c r="S258">
        <f>G258*C258</f>
        <v/>
      </c>
      <c r="T258">
        <f>H258*C258</f>
        <v/>
      </c>
      <c r="U258">
        <f>I258*C258</f>
        <v/>
      </c>
      <c r="V258">
        <f>J258*C258</f>
        <v/>
      </c>
      <c r="W258">
        <f>K258*C258</f>
        <v/>
      </c>
      <c r="X258">
        <f>L258*C258</f>
        <v/>
      </c>
      <c r="Y258">
        <f>M258*C258</f>
        <v/>
      </c>
      <c r="Z258">
        <f>N258*C258</f>
        <v/>
      </c>
      <c r="AA258">
        <f>O258*C258</f>
        <v/>
      </c>
      <c r="AB258">
        <f>P258*C258</f>
        <v/>
      </c>
      <c r="AC258">
        <f>Q258*C258</f>
        <v/>
      </c>
      <c r="AD258">
        <f>SUM(R258:AC258)</f>
        <v/>
      </c>
      <c r="AE258">
        <f>SUM(F258:Q258)</f>
        <v/>
      </c>
    </row>
    <row r="259">
      <c r="A259">
        <f>IF('Échéancier'!B259="","",'Échéancier'!B259)</f>
        <v/>
      </c>
      <c r="B259">
        <f>IF('Échéancier'!V259="","",'Échéancier'!V259)</f>
        <v/>
      </c>
      <c r="C259">
        <f>IF('Échéancier'!N259="",0,'Échéancier'!N259)</f>
        <v/>
      </c>
      <c r="D259">
        <f>IF('Échéancier'!Q259="","",YEAR('Échéancier'!O259)*12+MONTH('Échéancier'!O259))</f>
        <v/>
      </c>
      <c r="E259">
        <f>IF('Échéancier'!Q259="","",'Échéancier'!L259)</f>
        <v/>
      </c>
      <c r="F259">
        <f>IF(OR(D259="",E259&lt;=0),0,IF(AND(('Charge mensuelle'!$B$4*12+1)&gt;D259,MOD(('Charge mensuelle'!$B$4*12+1)-D259,E259)=0),1,0))</f>
        <v/>
      </c>
      <c r="G259">
        <f>IF(OR(D259="",E259&lt;=0),0,IF(AND(('Charge mensuelle'!$B$4*12+2)&gt;D259,MOD(('Charge mensuelle'!$B$4*12+2)-D259,E259)=0),1,0))</f>
        <v/>
      </c>
      <c r="H259">
        <f>IF(OR(D259="",E259&lt;=0),0,IF(AND(('Charge mensuelle'!$B$4*12+3)&gt;D259,MOD(('Charge mensuelle'!$B$4*12+3)-D259,E259)=0),1,0))</f>
        <v/>
      </c>
      <c r="I259">
        <f>IF(OR(D259="",E259&lt;=0),0,IF(AND(('Charge mensuelle'!$B$4*12+4)&gt;D259,MOD(('Charge mensuelle'!$B$4*12+4)-D259,E259)=0),1,0))</f>
        <v/>
      </c>
      <c r="J259">
        <f>IF(OR(D259="",E259&lt;=0),0,IF(AND(('Charge mensuelle'!$B$4*12+5)&gt;D259,MOD(('Charge mensuelle'!$B$4*12+5)-D259,E259)=0),1,0))</f>
        <v/>
      </c>
      <c r="K259">
        <f>IF(OR(D259="",E259&lt;=0),0,IF(AND(('Charge mensuelle'!$B$4*12+6)&gt;D259,MOD(('Charge mensuelle'!$B$4*12+6)-D259,E259)=0),1,0))</f>
        <v/>
      </c>
      <c r="L259">
        <f>IF(OR(D259="",E259&lt;=0),0,IF(AND(('Charge mensuelle'!$B$4*12+7)&gt;D259,MOD(('Charge mensuelle'!$B$4*12+7)-D259,E259)=0),1,0))</f>
        <v/>
      </c>
      <c r="M259">
        <f>IF(OR(D259="",E259&lt;=0),0,IF(AND(('Charge mensuelle'!$B$4*12+8)&gt;D259,MOD(('Charge mensuelle'!$B$4*12+8)-D259,E259)=0),1,0))</f>
        <v/>
      </c>
      <c r="N259">
        <f>IF(OR(D259="",E259&lt;=0),0,IF(AND(('Charge mensuelle'!$B$4*12+9)&gt;D259,MOD(('Charge mensuelle'!$B$4*12+9)-D259,E259)=0),1,0))</f>
        <v/>
      </c>
      <c r="O259">
        <f>IF(OR(D259="",E259&lt;=0),0,IF(AND(('Charge mensuelle'!$B$4*12+10)&gt;D259,MOD(('Charge mensuelle'!$B$4*12+10)-D259,E259)=0),1,0))</f>
        <v/>
      </c>
      <c r="P259">
        <f>IF(OR(D259="",E259&lt;=0),0,IF(AND(('Charge mensuelle'!$B$4*12+11)&gt;D259,MOD(('Charge mensuelle'!$B$4*12+11)-D259,E259)=0),1,0))</f>
        <v/>
      </c>
      <c r="Q259">
        <f>IF(OR(D259="",E259&lt;=0),0,IF(AND(('Charge mensuelle'!$B$4*12+12)&gt;D259,MOD(('Charge mensuelle'!$B$4*12+12)-D259,E259)=0),1,0))</f>
        <v/>
      </c>
      <c r="R259">
        <f>F259*C259</f>
        <v/>
      </c>
      <c r="S259">
        <f>G259*C259</f>
        <v/>
      </c>
      <c r="T259">
        <f>H259*C259</f>
        <v/>
      </c>
      <c r="U259">
        <f>I259*C259</f>
        <v/>
      </c>
      <c r="V259">
        <f>J259*C259</f>
        <v/>
      </c>
      <c r="W259">
        <f>K259*C259</f>
        <v/>
      </c>
      <c r="X259">
        <f>L259*C259</f>
        <v/>
      </c>
      <c r="Y259">
        <f>M259*C259</f>
        <v/>
      </c>
      <c r="Z259">
        <f>N259*C259</f>
        <v/>
      </c>
      <c r="AA259">
        <f>O259*C259</f>
        <v/>
      </c>
      <c r="AB259">
        <f>P259*C259</f>
        <v/>
      </c>
      <c r="AC259">
        <f>Q259*C259</f>
        <v/>
      </c>
      <c r="AD259">
        <f>SUM(R259:AC259)</f>
        <v/>
      </c>
      <c r="AE259">
        <f>SUM(F259:Q259)</f>
        <v/>
      </c>
    </row>
    <row r="260">
      <c r="A260">
        <f>IF('Échéancier'!B260="","",'Échéancier'!B260)</f>
        <v/>
      </c>
      <c r="B260">
        <f>IF('Échéancier'!V260="","",'Échéancier'!V260)</f>
        <v/>
      </c>
      <c r="C260">
        <f>IF('Échéancier'!N260="",0,'Échéancier'!N260)</f>
        <v/>
      </c>
      <c r="D260">
        <f>IF('Échéancier'!Q260="","",YEAR('Échéancier'!O260)*12+MONTH('Échéancier'!O260))</f>
        <v/>
      </c>
      <c r="E260">
        <f>IF('Échéancier'!Q260="","",'Échéancier'!L260)</f>
        <v/>
      </c>
      <c r="F260">
        <f>IF(OR(D260="",E260&lt;=0),0,IF(AND(('Charge mensuelle'!$B$4*12+1)&gt;D260,MOD(('Charge mensuelle'!$B$4*12+1)-D260,E260)=0),1,0))</f>
        <v/>
      </c>
      <c r="G260">
        <f>IF(OR(D260="",E260&lt;=0),0,IF(AND(('Charge mensuelle'!$B$4*12+2)&gt;D260,MOD(('Charge mensuelle'!$B$4*12+2)-D260,E260)=0),1,0))</f>
        <v/>
      </c>
      <c r="H260">
        <f>IF(OR(D260="",E260&lt;=0),0,IF(AND(('Charge mensuelle'!$B$4*12+3)&gt;D260,MOD(('Charge mensuelle'!$B$4*12+3)-D260,E260)=0),1,0))</f>
        <v/>
      </c>
      <c r="I260">
        <f>IF(OR(D260="",E260&lt;=0),0,IF(AND(('Charge mensuelle'!$B$4*12+4)&gt;D260,MOD(('Charge mensuelle'!$B$4*12+4)-D260,E260)=0),1,0))</f>
        <v/>
      </c>
      <c r="J260">
        <f>IF(OR(D260="",E260&lt;=0),0,IF(AND(('Charge mensuelle'!$B$4*12+5)&gt;D260,MOD(('Charge mensuelle'!$B$4*12+5)-D260,E260)=0),1,0))</f>
        <v/>
      </c>
      <c r="K260">
        <f>IF(OR(D260="",E260&lt;=0),0,IF(AND(('Charge mensuelle'!$B$4*12+6)&gt;D260,MOD(('Charge mensuelle'!$B$4*12+6)-D260,E260)=0),1,0))</f>
        <v/>
      </c>
      <c r="L260">
        <f>IF(OR(D260="",E260&lt;=0),0,IF(AND(('Charge mensuelle'!$B$4*12+7)&gt;D260,MOD(('Charge mensuelle'!$B$4*12+7)-D260,E260)=0),1,0))</f>
        <v/>
      </c>
      <c r="M260">
        <f>IF(OR(D260="",E260&lt;=0),0,IF(AND(('Charge mensuelle'!$B$4*12+8)&gt;D260,MOD(('Charge mensuelle'!$B$4*12+8)-D260,E260)=0),1,0))</f>
        <v/>
      </c>
      <c r="N260">
        <f>IF(OR(D260="",E260&lt;=0),0,IF(AND(('Charge mensuelle'!$B$4*12+9)&gt;D260,MOD(('Charge mensuelle'!$B$4*12+9)-D260,E260)=0),1,0))</f>
        <v/>
      </c>
      <c r="O260">
        <f>IF(OR(D260="",E260&lt;=0),0,IF(AND(('Charge mensuelle'!$B$4*12+10)&gt;D260,MOD(('Charge mensuelle'!$B$4*12+10)-D260,E260)=0),1,0))</f>
        <v/>
      </c>
      <c r="P260">
        <f>IF(OR(D260="",E260&lt;=0),0,IF(AND(('Charge mensuelle'!$B$4*12+11)&gt;D260,MOD(('Charge mensuelle'!$B$4*12+11)-D260,E260)=0),1,0))</f>
        <v/>
      </c>
      <c r="Q260">
        <f>IF(OR(D260="",E260&lt;=0),0,IF(AND(('Charge mensuelle'!$B$4*12+12)&gt;D260,MOD(('Charge mensuelle'!$B$4*12+12)-D260,E260)=0),1,0))</f>
        <v/>
      </c>
      <c r="R260">
        <f>F260*C260</f>
        <v/>
      </c>
      <c r="S260">
        <f>G260*C260</f>
        <v/>
      </c>
      <c r="T260">
        <f>H260*C260</f>
        <v/>
      </c>
      <c r="U260">
        <f>I260*C260</f>
        <v/>
      </c>
      <c r="V260">
        <f>J260*C260</f>
        <v/>
      </c>
      <c r="W260">
        <f>K260*C260</f>
        <v/>
      </c>
      <c r="X260">
        <f>L260*C260</f>
        <v/>
      </c>
      <c r="Y260">
        <f>M260*C260</f>
        <v/>
      </c>
      <c r="Z260">
        <f>N260*C260</f>
        <v/>
      </c>
      <c r="AA260">
        <f>O260*C260</f>
        <v/>
      </c>
      <c r="AB260">
        <f>P260*C260</f>
        <v/>
      </c>
      <c r="AC260">
        <f>Q260*C260</f>
        <v/>
      </c>
      <c r="AD260">
        <f>SUM(R260:AC260)</f>
        <v/>
      </c>
      <c r="AE260">
        <f>SUM(F260:Q260)</f>
        <v/>
      </c>
    </row>
    <row r="261">
      <c r="A261">
        <f>IF('Échéancier'!B261="","",'Échéancier'!B261)</f>
        <v/>
      </c>
      <c r="B261">
        <f>IF('Échéancier'!V261="","",'Échéancier'!V261)</f>
        <v/>
      </c>
      <c r="C261">
        <f>IF('Échéancier'!N261="",0,'Échéancier'!N261)</f>
        <v/>
      </c>
      <c r="D261">
        <f>IF('Échéancier'!Q261="","",YEAR('Échéancier'!O261)*12+MONTH('Échéancier'!O261))</f>
        <v/>
      </c>
      <c r="E261">
        <f>IF('Échéancier'!Q261="","",'Échéancier'!L261)</f>
        <v/>
      </c>
      <c r="F261">
        <f>IF(OR(D261="",E261&lt;=0),0,IF(AND(('Charge mensuelle'!$B$4*12+1)&gt;D261,MOD(('Charge mensuelle'!$B$4*12+1)-D261,E261)=0),1,0))</f>
        <v/>
      </c>
      <c r="G261">
        <f>IF(OR(D261="",E261&lt;=0),0,IF(AND(('Charge mensuelle'!$B$4*12+2)&gt;D261,MOD(('Charge mensuelle'!$B$4*12+2)-D261,E261)=0),1,0))</f>
        <v/>
      </c>
      <c r="H261">
        <f>IF(OR(D261="",E261&lt;=0),0,IF(AND(('Charge mensuelle'!$B$4*12+3)&gt;D261,MOD(('Charge mensuelle'!$B$4*12+3)-D261,E261)=0),1,0))</f>
        <v/>
      </c>
      <c r="I261">
        <f>IF(OR(D261="",E261&lt;=0),0,IF(AND(('Charge mensuelle'!$B$4*12+4)&gt;D261,MOD(('Charge mensuelle'!$B$4*12+4)-D261,E261)=0),1,0))</f>
        <v/>
      </c>
      <c r="J261">
        <f>IF(OR(D261="",E261&lt;=0),0,IF(AND(('Charge mensuelle'!$B$4*12+5)&gt;D261,MOD(('Charge mensuelle'!$B$4*12+5)-D261,E261)=0),1,0))</f>
        <v/>
      </c>
      <c r="K261">
        <f>IF(OR(D261="",E261&lt;=0),0,IF(AND(('Charge mensuelle'!$B$4*12+6)&gt;D261,MOD(('Charge mensuelle'!$B$4*12+6)-D261,E261)=0),1,0))</f>
        <v/>
      </c>
      <c r="L261">
        <f>IF(OR(D261="",E261&lt;=0),0,IF(AND(('Charge mensuelle'!$B$4*12+7)&gt;D261,MOD(('Charge mensuelle'!$B$4*12+7)-D261,E261)=0),1,0))</f>
        <v/>
      </c>
      <c r="M261">
        <f>IF(OR(D261="",E261&lt;=0),0,IF(AND(('Charge mensuelle'!$B$4*12+8)&gt;D261,MOD(('Charge mensuelle'!$B$4*12+8)-D261,E261)=0),1,0))</f>
        <v/>
      </c>
      <c r="N261">
        <f>IF(OR(D261="",E261&lt;=0),0,IF(AND(('Charge mensuelle'!$B$4*12+9)&gt;D261,MOD(('Charge mensuelle'!$B$4*12+9)-D261,E261)=0),1,0))</f>
        <v/>
      </c>
      <c r="O261">
        <f>IF(OR(D261="",E261&lt;=0),0,IF(AND(('Charge mensuelle'!$B$4*12+10)&gt;D261,MOD(('Charge mensuelle'!$B$4*12+10)-D261,E261)=0),1,0))</f>
        <v/>
      </c>
      <c r="P261">
        <f>IF(OR(D261="",E261&lt;=0),0,IF(AND(('Charge mensuelle'!$B$4*12+11)&gt;D261,MOD(('Charge mensuelle'!$B$4*12+11)-D261,E261)=0),1,0))</f>
        <v/>
      </c>
      <c r="Q261">
        <f>IF(OR(D261="",E261&lt;=0),0,IF(AND(('Charge mensuelle'!$B$4*12+12)&gt;D261,MOD(('Charge mensuelle'!$B$4*12+12)-D261,E261)=0),1,0))</f>
        <v/>
      </c>
      <c r="R261">
        <f>F261*C261</f>
        <v/>
      </c>
      <c r="S261">
        <f>G261*C261</f>
        <v/>
      </c>
      <c r="T261">
        <f>H261*C261</f>
        <v/>
      </c>
      <c r="U261">
        <f>I261*C261</f>
        <v/>
      </c>
      <c r="V261">
        <f>J261*C261</f>
        <v/>
      </c>
      <c r="W261">
        <f>K261*C261</f>
        <v/>
      </c>
      <c r="X261">
        <f>L261*C261</f>
        <v/>
      </c>
      <c r="Y261">
        <f>M261*C261</f>
        <v/>
      </c>
      <c r="Z261">
        <f>N261*C261</f>
        <v/>
      </c>
      <c r="AA261">
        <f>O261*C261</f>
        <v/>
      </c>
      <c r="AB261">
        <f>P261*C261</f>
        <v/>
      </c>
      <c r="AC261">
        <f>Q261*C261</f>
        <v/>
      </c>
      <c r="AD261">
        <f>SUM(R261:AC261)</f>
        <v/>
      </c>
      <c r="AE261">
        <f>SUM(F261:Q261)</f>
        <v/>
      </c>
    </row>
    <row r="262">
      <c r="A262">
        <f>IF('Échéancier'!B262="","",'Échéancier'!B262)</f>
        <v/>
      </c>
      <c r="B262">
        <f>IF('Échéancier'!V262="","",'Échéancier'!V262)</f>
        <v/>
      </c>
      <c r="C262">
        <f>IF('Échéancier'!N262="",0,'Échéancier'!N262)</f>
        <v/>
      </c>
      <c r="D262">
        <f>IF('Échéancier'!Q262="","",YEAR('Échéancier'!O262)*12+MONTH('Échéancier'!O262))</f>
        <v/>
      </c>
      <c r="E262">
        <f>IF('Échéancier'!Q262="","",'Échéancier'!L262)</f>
        <v/>
      </c>
      <c r="F262">
        <f>IF(OR(D262="",E262&lt;=0),0,IF(AND(('Charge mensuelle'!$B$4*12+1)&gt;D262,MOD(('Charge mensuelle'!$B$4*12+1)-D262,E262)=0),1,0))</f>
        <v/>
      </c>
      <c r="G262">
        <f>IF(OR(D262="",E262&lt;=0),0,IF(AND(('Charge mensuelle'!$B$4*12+2)&gt;D262,MOD(('Charge mensuelle'!$B$4*12+2)-D262,E262)=0),1,0))</f>
        <v/>
      </c>
      <c r="H262">
        <f>IF(OR(D262="",E262&lt;=0),0,IF(AND(('Charge mensuelle'!$B$4*12+3)&gt;D262,MOD(('Charge mensuelle'!$B$4*12+3)-D262,E262)=0),1,0))</f>
        <v/>
      </c>
      <c r="I262">
        <f>IF(OR(D262="",E262&lt;=0),0,IF(AND(('Charge mensuelle'!$B$4*12+4)&gt;D262,MOD(('Charge mensuelle'!$B$4*12+4)-D262,E262)=0),1,0))</f>
        <v/>
      </c>
      <c r="J262">
        <f>IF(OR(D262="",E262&lt;=0),0,IF(AND(('Charge mensuelle'!$B$4*12+5)&gt;D262,MOD(('Charge mensuelle'!$B$4*12+5)-D262,E262)=0),1,0))</f>
        <v/>
      </c>
      <c r="K262">
        <f>IF(OR(D262="",E262&lt;=0),0,IF(AND(('Charge mensuelle'!$B$4*12+6)&gt;D262,MOD(('Charge mensuelle'!$B$4*12+6)-D262,E262)=0),1,0))</f>
        <v/>
      </c>
      <c r="L262">
        <f>IF(OR(D262="",E262&lt;=0),0,IF(AND(('Charge mensuelle'!$B$4*12+7)&gt;D262,MOD(('Charge mensuelle'!$B$4*12+7)-D262,E262)=0),1,0))</f>
        <v/>
      </c>
      <c r="M262">
        <f>IF(OR(D262="",E262&lt;=0),0,IF(AND(('Charge mensuelle'!$B$4*12+8)&gt;D262,MOD(('Charge mensuelle'!$B$4*12+8)-D262,E262)=0),1,0))</f>
        <v/>
      </c>
      <c r="N262">
        <f>IF(OR(D262="",E262&lt;=0),0,IF(AND(('Charge mensuelle'!$B$4*12+9)&gt;D262,MOD(('Charge mensuelle'!$B$4*12+9)-D262,E262)=0),1,0))</f>
        <v/>
      </c>
      <c r="O262">
        <f>IF(OR(D262="",E262&lt;=0),0,IF(AND(('Charge mensuelle'!$B$4*12+10)&gt;D262,MOD(('Charge mensuelle'!$B$4*12+10)-D262,E262)=0),1,0))</f>
        <v/>
      </c>
      <c r="P262">
        <f>IF(OR(D262="",E262&lt;=0),0,IF(AND(('Charge mensuelle'!$B$4*12+11)&gt;D262,MOD(('Charge mensuelle'!$B$4*12+11)-D262,E262)=0),1,0))</f>
        <v/>
      </c>
      <c r="Q262">
        <f>IF(OR(D262="",E262&lt;=0),0,IF(AND(('Charge mensuelle'!$B$4*12+12)&gt;D262,MOD(('Charge mensuelle'!$B$4*12+12)-D262,E262)=0),1,0))</f>
        <v/>
      </c>
      <c r="R262">
        <f>F262*C262</f>
        <v/>
      </c>
      <c r="S262">
        <f>G262*C262</f>
        <v/>
      </c>
      <c r="T262">
        <f>H262*C262</f>
        <v/>
      </c>
      <c r="U262">
        <f>I262*C262</f>
        <v/>
      </c>
      <c r="V262">
        <f>J262*C262</f>
        <v/>
      </c>
      <c r="W262">
        <f>K262*C262</f>
        <v/>
      </c>
      <c r="X262">
        <f>L262*C262</f>
        <v/>
      </c>
      <c r="Y262">
        <f>M262*C262</f>
        <v/>
      </c>
      <c r="Z262">
        <f>N262*C262</f>
        <v/>
      </c>
      <c r="AA262">
        <f>O262*C262</f>
        <v/>
      </c>
      <c r="AB262">
        <f>P262*C262</f>
        <v/>
      </c>
      <c r="AC262">
        <f>Q262*C262</f>
        <v/>
      </c>
      <c r="AD262">
        <f>SUM(R262:AC262)</f>
        <v/>
      </c>
      <c r="AE262">
        <f>SUM(F262:Q262)</f>
        <v/>
      </c>
    </row>
    <row r="263">
      <c r="A263">
        <f>IF('Échéancier'!B263="","",'Échéancier'!B263)</f>
        <v/>
      </c>
      <c r="B263">
        <f>IF('Échéancier'!V263="","",'Échéancier'!V263)</f>
        <v/>
      </c>
      <c r="C263">
        <f>IF('Échéancier'!N263="",0,'Échéancier'!N263)</f>
        <v/>
      </c>
      <c r="D263">
        <f>IF('Échéancier'!Q263="","",YEAR('Échéancier'!O263)*12+MONTH('Échéancier'!O263))</f>
        <v/>
      </c>
      <c r="E263">
        <f>IF('Échéancier'!Q263="","",'Échéancier'!L263)</f>
        <v/>
      </c>
      <c r="F263">
        <f>IF(OR(D263="",E263&lt;=0),0,IF(AND(('Charge mensuelle'!$B$4*12+1)&gt;D263,MOD(('Charge mensuelle'!$B$4*12+1)-D263,E263)=0),1,0))</f>
        <v/>
      </c>
      <c r="G263">
        <f>IF(OR(D263="",E263&lt;=0),0,IF(AND(('Charge mensuelle'!$B$4*12+2)&gt;D263,MOD(('Charge mensuelle'!$B$4*12+2)-D263,E263)=0),1,0))</f>
        <v/>
      </c>
      <c r="H263">
        <f>IF(OR(D263="",E263&lt;=0),0,IF(AND(('Charge mensuelle'!$B$4*12+3)&gt;D263,MOD(('Charge mensuelle'!$B$4*12+3)-D263,E263)=0),1,0))</f>
        <v/>
      </c>
      <c r="I263">
        <f>IF(OR(D263="",E263&lt;=0),0,IF(AND(('Charge mensuelle'!$B$4*12+4)&gt;D263,MOD(('Charge mensuelle'!$B$4*12+4)-D263,E263)=0),1,0))</f>
        <v/>
      </c>
      <c r="J263">
        <f>IF(OR(D263="",E263&lt;=0),0,IF(AND(('Charge mensuelle'!$B$4*12+5)&gt;D263,MOD(('Charge mensuelle'!$B$4*12+5)-D263,E263)=0),1,0))</f>
        <v/>
      </c>
      <c r="K263">
        <f>IF(OR(D263="",E263&lt;=0),0,IF(AND(('Charge mensuelle'!$B$4*12+6)&gt;D263,MOD(('Charge mensuelle'!$B$4*12+6)-D263,E263)=0),1,0))</f>
        <v/>
      </c>
      <c r="L263">
        <f>IF(OR(D263="",E263&lt;=0),0,IF(AND(('Charge mensuelle'!$B$4*12+7)&gt;D263,MOD(('Charge mensuelle'!$B$4*12+7)-D263,E263)=0),1,0))</f>
        <v/>
      </c>
      <c r="M263">
        <f>IF(OR(D263="",E263&lt;=0),0,IF(AND(('Charge mensuelle'!$B$4*12+8)&gt;D263,MOD(('Charge mensuelle'!$B$4*12+8)-D263,E263)=0),1,0))</f>
        <v/>
      </c>
      <c r="N263">
        <f>IF(OR(D263="",E263&lt;=0),0,IF(AND(('Charge mensuelle'!$B$4*12+9)&gt;D263,MOD(('Charge mensuelle'!$B$4*12+9)-D263,E263)=0),1,0))</f>
        <v/>
      </c>
      <c r="O263">
        <f>IF(OR(D263="",E263&lt;=0),0,IF(AND(('Charge mensuelle'!$B$4*12+10)&gt;D263,MOD(('Charge mensuelle'!$B$4*12+10)-D263,E263)=0),1,0))</f>
        <v/>
      </c>
      <c r="P263">
        <f>IF(OR(D263="",E263&lt;=0),0,IF(AND(('Charge mensuelle'!$B$4*12+11)&gt;D263,MOD(('Charge mensuelle'!$B$4*12+11)-D263,E263)=0),1,0))</f>
        <v/>
      </c>
      <c r="Q263">
        <f>IF(OR(D263="",E263&lt;=0),0,IF(AND(('Charge mensuelle'!$B$4*12+12)&gt;D263,MOD(('Charge mensuelle'!$B$4*12+12)-D263,E263)=0),1,0))</f>
        <v/>
      </c>
      <c r="R263">
        <f>F263*C263</f>
        <v/>
      </c>
      <c r="S263">
        <f>G263*C263</f>
        <v/>
      </c>
      <c r="T263">
        <f>H263*C263</f>
        <v/>
      </c>
      <c r="U263">
        <f>I263*C263</f>
        <v/>
      </c>
      <c r="V263">
        <f>J263*C263</f>
        <v/>
      </c>
      <c r="W263">
        <f>K263*C263</f>
        <v/>
      </c>
      <c r="X263">
        <f>L263*C263</f>
        <v/>
      </c>
      <c r="Y263">
        <f>M263*C263</f>
        <v/>
      </c>
      <c r="Z263">
        <f>N263*C263</f>
        <v/>
      </c>
      <c r="AA263">
        <f>O263*C263</f>
        <v/>
      </c>
      <c r="AB263">
        <f>P263*C263</f>
        <v/>
      </c>
      <c r="AC263">
        <f>Q263*C263</f>
        <v/>
      </c>
      <c r="AD263">
        <f>SUM(R263:AC263)</f>
        <v/>
      </c>
      <c r="AE263">
        <f>SUM(F263:Q263)</f>
        <v/>
      </c>
    </row>
    <row r="264">
      <c r="A264">
        <f>IF('Échéancier'!B264="","",'Échéancier'!B264)</f>
        <v/>
      </c>
      <c r="B264">
        <f>IF('Échéancier'!V264="","",'Échéancier'!V264)</f>
        <v/>
      </c>
      <c r="C264">
        <f>IF('Échéancier'!N264="",0,'Échéancier'!N264)</f>
        <v/>
      </c>
      <c r="D264">
        <f>IF('Échéancier'!Q264="","",YEAR('Échéancier'!O264)*12+MONTH('Échéancier'!O264))</f>
        <v/>
      </c>
      <c r="E264">
        <f>IF('Échéancier'!Q264="","",'Échéancier'!L264)</f>
        <v/>
      </c>
      <c r="F264">
        <f>IF(OR(D264="",E264&lt;=0),0,IF(AND(('Charge mensuelle'!$B$4*12+1)&gt;D264,MOD(('Charge mensuelle'!$B$4*12+1)-D264,E264)=0),1,0))</f>
        <v/>
      </c>
      <c r="G264">
        <f>IF(OR(D264="",E264&lt;=0),0,IF(AND(('Charge mensuelle'!$B$4*12+2)&gt;D264,MOD(('Charge mensuelle'!$B$4*12+2)-D264,E264)=0),1,0))</f>
        <v/>
      </c>
      <c r="H264">
        <f>IF(OR(D264="",E264&lt;=0),0,IF(AND(('Charge mensuelle'!$B$4*12+3)&gt;D264,MOD(('Charge mensuelle'!$B$4*12+3)-D264,E264)=0),1,0))</f>
        <v/>
      </c>
      <c r="I264">
        <f>IF(OR(D264="",E264&lt;=0),0,IF(AND(('Charge mensuelle'!$B$4*12+4)&gt;D264,MOD(('Charge mensuelle'!$B$4*12+4)-D264,E264)=0),1,0))</f>
        <v/>
      </c>
      <c r="J264">
        <f>IF(OR(D264="",E264&lt;=0),0,IF(AND(('Charge mensuelle'!$B$4*12+5)&gt;D264,MOD(('Charge mensuelle'!$B$4*12+5)-D264,E264)=0),1,0))</f>
        <v/>
      </c>
      <c r="K264">
        <f>IF(OR(D264="",E264&lt;=0),0,IF(AND(('Charge mensuelle'!$B$4*12+6)&gt;D264,MOD(('Charge mensuelle'!$B$4*12+6)-D264,E264)=0),1,0))</f>
        <v/>
      </c>
      <c r="L264">
        <f>IF(OR(D264="",E264&lt;=0),0,IF(AND(('Charge mensuelle'!$B$4*12+7)&gt;D264,MOD(('Charge mensuelle'!$B$4*12+7)-D264,E264)=0),1,0))</f>
        <v/>
      </c>
      <c r="M264">
        <f>IF(OR(D264="",E264&lt;=0),0,IF(AND(('Charge mensuelle'!$B$4*12+8)&gt;D264,MOD(('Charge mensuelle'!$B$4*12+8)-D264,E264)=0),1,0))</f>
        <v/>
      </c>
      <c r="N264">
        <f>IF(OR(D264="",E264&lt;=0),0,IF(AND(('Charge mensuelle'!$B$4*12+9)&gt;D264,MOD(('Charge mensuelle'!$B$4*12+9)-D264,E264)=0),1,0))</f>
        <v/>
      </c>
      <c r="O264">
        <f>IF(OR(D264="",E264&lt;=0),0,IF(AND(('Charge mensuelle'!$B$4*12+10)&gt;D264,MOD(('Charge mensuelle'!$B$4*12+10)-D264,E264)=0),1,0))</f>
        <v/>
      </c>
      <c r="P264">
        <f>IF(OR(D264="",E264&lt;=0),0,IF(AND(('Charge mensuelle'!$B$4*12+11)&gt;D264,MOD(('Charge mensuelle'!$B$4*12+11)-D264,E264)=0),1,0))</f>
        <v/>
      </c>
      <c r="Q264">
        <f>IF(OR(D264="",E264&lt;=0),0,IF(AND(('Charge mensuelle'!$B$4*12+12)&gt;D264,MOD(('Charge mensuelle'!$B$4*12+12)-D264,E264)=0),1,0))</f>
        <v/>
      </c>
      <c r="R264">
        <f>F264*C264</f>
        <v/>
      </c>
      <c r="S264">
        <f>G264*C264</f>
        <v/>
      </c>
      <c r="T264">
        <f>H264*C264</f>
        <v/>
      </c>
      <c r="U264">
        <f>I264*C264</f>
        <v/>
      </c>
      <c r="V264">
        <f>J264*C264</f>
        <v/>
      </c>
      <c r="W264">
        <f>K264*C264</f>
        <v/>
      </c>
      <c r="X264">
        <f>L264*C264</f>
        <v/>
      </c>
      <c r="Y264">
        <f>M264*C264</f>
        <v/>
      </c>
      <c r="Z264">
        <f>N264*C264</f>
        <v/>
      </c>
      <c r="AA264">
        <f>O264*C264</f>
        <v/>
      </c>
      <c r="AB264">
        <f>P264*C264</f>
        <v/>
      </c>
      <c r="AC264">
        <f>Q264*C264</f>
        <v/>
      </c>
      <c r="AD264">
        <f>SUM(R264:AC264)</f>
        <v/>
      </c>
      <c r="AE264">
        <f>SUM(F264:Q264)</f>
        <v/>
      </c>
    </row>
    <row r="265">
      <c r="A265">
        <f>IF('Échéancier'!B265="","",'Échéancier'!B265)</f>
        <v/>
      </c>
      <c r="B265">
        <f>IF('Échéancier'!V265="","",'Échéancier'!V265)</f>
        <v/>
      </c>
      <c r="C265">
        <f>IF('Échéancier'!N265="",0,'Échéancier'!N265)</f>
        <v/>
      </c>
      <c r="D265">
        <f>IF('Échéancier'!Q265="","",YEAR('Échéancier'!O265)*12+MONTH('Échéancier'!O265))</f>
        <v/>
      </c>
      <c r="E265">
        <f>IF('Échéancier'!Q265="","",'Échéancier'!L265)</f>
        <v/>
      </c>
      <c r="F265">
        <f>IF(OR(D265="",E265&lt;=0),0,IF(AND(('Charge mensuelle'!$B$4*12+1)&gt;D265,MOD(('Charge mensuelle'!$B$4*12+1)-D265,E265)=0),1,0))</f>
        <v/>
      </c>
      <c r="G265">
        <f>IF(OR(D265="",E265&lt;=0),0,IF(AND(('Charge mensuelle'!$B$4*12+2)&gt;D265,MOD(('Charge mensuelle'!$B$4*12+2)-D265,E265)=0),1,0))</f>
        <v/>
      </c>
      <c r="H265">
        <f>IF(OR(D265="",E265&lt;=0),0,IF(AND(('Charge mensuelle'!$B$4*12+3)&gt;D265,MOD(('Charge mensuelle'!$B$4*12+3)-D265,E265)=0),1,0))</f>
        <v/>
      </c>
      <c r="I265">
        <f>IF(OR(D265="",E265&lt;=0),0,IF(AND(('Charge mensuelle'!$B$4*12+4)&gt;D265,MOD(('Charge mensuelle'!$B$4*12+4)-D265,E265)=0),1,0))</f>
        <v/>
      </c>
      <c r="J265">
        <f>IF(OR(D265="",E265&lt;=0),0,IF(AND(('Charge mensuelle'!$B$4*12+5)&gt;D265,MOD(('Charge mensuelle'!$B$4*12+5)-D265,E265)=0),1,0))</f>
        <v/>
      </c>
      <c r="K265">
        <f>IF(OR(D265="",E265&lt;=0),0,IF(AND(('Charge mensuelle'!$B$4*12+6)&gt;D265,MOD(('Charge mensuelle'!$B$4*12+6)-D265,E265)=0),1,0))</f>
        <v/>
      </c>
      <c r="L265">
        <f>IF(OR(D265="",E265&lt;=0),0,IF(AND(('Charge mensuelle'!$B$4*12+7)&gt;D265,MOD(('Charge mensuelle'!$B$4*12+7)-D265,E265)=0),1,0))</f>
        <v/>
      </c>
      <c r="M265">
        <f>IF(OR(D265="",E265&lt;=0),0,IF(AND(('Charge mensuelle'!$B$4*12+8)&gt;D265,MOD(('Charge mensuelle'!$B$4*12+8)-D265,E265)=0),1,0))</f>
        <v/>
      </c>
      <c r="N265">
        <f>IF(OR(D265="",E265&lt;=0),0,IF(AND(('Charge mensuelle'!$B$4*12+9)&gt;D265,MOD(('Charge mensuelle'!$B$4*12+9)-D265,E265)=0),1,0))</f>
        <v/>
      </c>
      <c r="O265">
        <f>IF(OR(D265="",E265&lt;=0),0,IF(AND(('Charge mensuelle'!$B$4*12+10)&gt;D265,MOD(('Charge mensuelle'!$B$4*12+10)-D265,E265)=0),1,0))</f>
        <v/>
      </c>
      <c r="P265">
        <f>IF(OR(D265="",E265&lt;=0),0,IF(AND(('Charge mensuelle'!$B$4*12+11)&gt;D265,MOD(('Charge mensuelle'!$B$4*12+11)-D265,E265)=0),1,0))</f>
        <v/>
      </c>
      <c r="Q265">
        <f>IF(OR(D265="",E265&lt;=0),0,IF(AND(('Charge mensuelle'!$B$4*12+12)&gt;D265,MOD(('Charge mensuelle'!$B$4*12+12)-D265,E265)=0),1,0))</f>
        <v/>
      </c>
      <c r="R265">
        <f>F265*C265</f>
        <v/>
      </c>
      <c r="S265">
        <f>G265*C265</f>
        <v/>
      </c>
      <c r="T265">
        <f>H265*C265</f>
        <v/>
      </c>
      <c r="U265">
        <f>I265*C265</f>
        <v/>
      </c>
      <c r="V265">
        <f>J265*C265</f>
        <v/>
      </c>
      <c r="W265">
        <f>K265*C265</f>
        <v/>
      </c>
      <c r="X265">
        <f>L265*C265</f>
        <v/>
      </c>
      <c r="Y265">
        <f>M265*C265</f>
        <v/>
      </c>
      <c r="Z265">
        <f>N265*C265</f>
        <v/>
      </c>
      <c r="AA265">
        <f>O265*C265</f>
        <v/>
      </c>
      <c r="AB265">
        <f>P265*C265</f>
        <v/>
      </c>
      <c r="AC265">
        <f>Q265*C265</f>
        <v/>
      </c>
      <c r="AD265">
        <f>SUM(R265:AC265)</f>
        <v/>
      </c>
      <c r="AE265">
        <f>SUM(F265:Q265)</f>
        <v/>
      </c>
    </row>
    <row r="266">
      <c r="A266">
        <f>IF('Échéancier'!B266="","",'Échéancier'!B266)</f>
        <v/>
      </c>
      <c r="B266">
        <f>IF('Échéancier'!V266="","",'Échéancier'!V266)</f>
        <v/>
      </c>
      <c r="C266">
        <f>IF('Échéancier'!N266="",0,'Échéancier'!N266)</f>
        <v/>
      </c>
      <c r="D266">
        <f>IF('Échéancier'!Q266="","",YEAR('Échéancier'!O266)*12+MONTH('Échéancier'!O266))</f>
        <v/>
      </c>
      <c r="E266">
        <f>IF('Échéancier'!Q266="","",'Échéancier'!L266)</f>
        <v/>
      </c>
      <c r="F266">
        <f>IF(OR(D266="",E266&lt;=0),0,IF(AND(('Charge mensuelle'!$B$4*12+1)&gt;D266,MOD(('Charge mensuelle'!$B$4*12+1)-D266,E266)=0),1,0))</f>
        <v/>
      </c>
      <c r="G266">
        <f>IF(OR(D266="",E266&lt;=0),0,IF(AND(('Charge mensuelle'!$B$4*12+2)&gt;D266,MOD(('Charge mensuelle'!$B$4*12+2)-D266,E266)=0),1,0))</f>
        <v/>
      </c>
      <c r="H266">
        <f>IF(OR(D266="",E266&lt;=0),0,IF(AND(('Charge mensuelle'!$B$4*12+3)&gt;D266,MOD(('Charge mensuelle'!$B$4*12+3)-D266,E266)=0),1,0))</f>
        <v/>
      </c>
      <c r="I266">
        <f>IF(OR(D266="",E266&lt;=0),0,IF(AND(('Charge mensuelle'!$B$4*12+4)&gt;D266,MOD(('Charge mensuelle'!$B$4*12+4)-D266,E266)=0),1,0))</f>
        <v/>
      </c>
      <c r="J266">
        <f>IF(OR(D266="",E266&lt;=0),0,IF(AND(('Charge mensuelle'!$B$4*12+5)&gt;D266,MOD(('Charge mensuelle'!$B$4*12+5)-D266,E266)=0),1,0))</f>
        <v/>
      </c>
      <c r="K266">
        <f>IF(OR(D266="",E266&lt;=0),0,IF(AND(('Charge mensuelle'!$B$4*12+6)&gt;D266,MOD(('Charge mensuelle'!$B$4*12+6)-D266,E266)=0),1,0))</f>
        <v/>
      </c>
      <c r="L266">
        <f>IF(OR(D266="",E266&lt;=0),0,IF(AND(('Charge mensuelle'!$B$4*12+7)&gt;D266,MOD(('Charge mensuelle'!$B$4*12+7)-D266,E266)=0),1,0))</f>
        <v/>
      </c>
      <c r="M266">
        <f>IF(OR(D266="",E266&lt;=0),0,IF(AND(('Charge mensuelle'!$B$4*12+8)&gt;D266,MOD(('Charge mensuelle'!$B$4*12+8)-D266,E266)=0),1,0))</f>
        <v/>
      </c>
      <c r="N266">
        <f>IF(OR(D266="",E266&lt;=0),0,IF(AND(('Charge mensuelle'!$B$4*12+9)&gt;D266,MOD(('Charge mensuelle'!$B$4*12+9)-D266,E266)=0),1,0))</f>
        <v/>
      </c>
      <c r="O266">
        <f>IF(OR(D266="",E266&lt;=0),0,IF(AND(('Charge mensuelle'!$B$4*12+10)&gt;D266,MOD(('Charge mensuelle'!$B$4*12+10)-D266,E266)=0),1,0))</f>
        <v/>
      </c>
      <c r="P266">
        <f>IF(OR(D266="",E266&lt;=0),0,IF(AND(('Charge mensuelle'!$B$4*12+11)&gt;D266,MOD(('Charge mensuelle'!$B$4*12+11)-D266,E266)=0),1,0))</f>
        <v/>
      </c>
      <c r="Q266">
        <f>IF(OR(D266="",E266&lt;=0),0,IF(AND(('Charge mensuelle'!$B$4*12+12)&gt;D266,MOD(('Charge mensuelle'!$B$4*12+12)-D266,E266)=0),1,0))</f>
        <v/>
      </c>
      <c r="R266">
        <f>F266*C266</f>
        <v/>
      </c>
      <c r="S266">
        <f>G266*C266</f>
        <v/>
      </c>
      <c r="T266">
        <f>H266*C266</f>
        <v/>
      </c>
      <c r="U266">
        <f>I266*C266</f>
        <v/>
      </c>
      <c r="V266">
        <f>J266*C266</f>
        <v/>
      </c>
      <c r="W266">
        <f>K266*C266</f>
        <v/>
      </c>
      <c r="X266">
        <f>L266*C266</f>
        <v/>
      </c>
      <c r="Y266">
        <f>M266*C266</f>
        <v/>
      </c>
      <c r="Z266">
        <f>N266*C266</f>
        <v/>
      </c>
      <c r="AA266">
        <f>O266*C266</f>
        <v/>
      </c>
      <c r="AB266">
        <f>P266*C266</f>
        <v/>
      </c>
      <c r="AC266">
        <f>Q266*C266</f>
        <v/>
      </c>
      <c r="AD266">
        <f>SUM(R266:AC266)</f>
        <v/>
      </c>
      <c r="AE266">
        <f>SUM(F266:Q266)</f>
        <v/>
      </c>
    </row>
    <row r="267">
      <c r="A267">
        <f>IF('Échéancier'!B267="","",'Échéancier'!B267)</f>
        <v/>
      </c>
      <c r="B267">
        <f>IF('Échéancier'!V267="","",'Échéancier'!V267)</f>
        <v/>
      </c>
      <c r="C267">
        <f>IF('Échéancier'!N267="",0,'Échéancier'!N267)</f>
        <v/>
      </c>
      <c r="D267">
        <f>IF('Échéancier'!Q267="","",YEAR('Échéancier'!O267)*12+MONTH('Échéancier'!O267))</f>
        <v/>
      </c>
      <c r="E267">
        <f>IF('Échéancier'!Q267="","",'Échéancier'!L267)</f>
        <v/>
      </c>
      <c r="F267">
        <f>IF(OR(D267="",E267&lt;=0),0,IF(AND(('Charge mensuelle'!$B$4*12+1)&gt;D267,MOD(('Charge mensuelle'!$B$4*12+1)-D267,E267)=0),1,0))</f>
        <v/>
      </c>
      <c r="G267">
        <f>IF(OR(D267="",E267&lt;=0),0,IF(AND(('Charge mensuelle'!$B$4*12+2)&gt;D267,MOD(('Charge mensuelle'!$B$4*12+2)-D267,E267)=0),1,0))</f>
        <v/>
      </c>
      <c r="H267">
        <f>IF(OR(D267="",E267&lt;=0),0,IF(AND(('Charge mensuelle'!$B$4*12+3)&gt;D267,MOD(('Charge mensuelle'!$B$4*12+3)-D267,E267)=0),1,0))</f>
        <v/>
      </c>
      <c r="I267">
        <f>IF(OR(D267="",E267&lt;=0),0,IF(AND(('Charge mensuelle'!$B$4*12+4)&gt;D267,MOD(('Charge mensuelle'!$B$4*12+4)-D267,E267)=0),1,0))</f>
        <v/>
      </c>
      <c r="J267">
        <f>IF(OR(D267="",E267&lt;=0),0,IF(AND(('Charge mensuelle'!$B$4*12+5)&gt;D267,MOD(('Charge mensuelle'!$B$4*12+5)-D267,E267)=0),1,0))</f>
        <v/>
      </c>
      <c r="K267">
        <f>IF(OR(D267="",E267&lt;=0),0,IF(AND(('Charge mensuelle'!$B$4*12+6)&gt;D267,MOD(('Charge mensuelle'!$B$4*12+6)-D267,E267)=0),1,0))</f>
        <v/>
      </c>
      <c r="L267">
        <f>IF(OR(D267="",E267&lt;=0),0,IF(AND(('Charge mensuelle'!$B$4*12+7)&gt;D267,MOD(('Charge mensuelle'!$B$4*12+7)-D267,E267)=0),1,0))</f>
        <v/>
      </c>
      <c r="M267">
        <f>IF(OR(D267="",E267&lt;=0),0,IF(AND(('Charge mensuelle'!$B$4*12+8)&gt;D267,MOD(('Charge mensuelle'!$B$4*12+8)-D267,E267)=0),1,0))</f>
        <v/>
      </c>
      <c r="N267">
        <f>IF(OR(D267="",E267&lt;=0),0,IF(AND(('Charge mensuelle'!$B$4*12+9)&gt;D267,MOD(('Charge mensuelle'!$B$4*12+9)-D267,E267)=0),1,0))</f>
        <v/>
      </c>
      <c r="O267">
        <f>IF(OR(D267="",E267&lt;=0),0,IF(AND(('Charge mensuelle'!$B$4*12+10)&gt;D267,MOD(('Charge mensuelle'!$B$4*12+10)-D267,E267)=0),1,0))</f>
        <v/>
      </c>
      <c r="P267">
        <f>IF(OR(D267="",E267&lt;=0),0,IF(AND(('Charge mensuelle'!$B$4*12+11)&gt;D267,MOD(('Charge mensuelle'!$B$4*12+11)-D267,E267)=0),1,0))</f>
        <v/>
      </c>
      <c r="Q267">
        <f>IF(OR(D267="",E267&lt;=0),0,IF(AND(('Charge mensuelle'!$B$4*12+12)&gt;D267,MOD(('Charge mensuelle'!$B$4*12+12)-D267,E267)=0),1,0))</f>
        <v/>
      </c>
      <c r="R267">
        <f>F267*C267</f>
        <v/>
      </c>
      <c r="S267">
        <f>G267*C267</f>
        <v/>
      </c>
      <c r="T267">
        <f>H267*C267</f>
        <v/>
      </c>
      <c r="U267">
        <f>I267*C267</f>
        <v/>
      </c>
      <c r="V267">
        <f>J267*C267</f>
        <v/>
      </c>
      <c r="W267">
        <f>K267*C267</f>
        <v/>
      </c>
      <c r="X267">
        <f>L267*C267</f>
        <v/>
      </c>
      <c r="Y267">
        <f>M267*C267</f>
        <v/>
      </c>
      <c r="Z267">
        <f>N267*C267</f>
        <v/>
      </c>
      <c r="AA267">
        <f>O267*C267</f>
        <v/>
      </c>
      <c r="AB267">
        <f>P267*C267</f>
        <v/>
      </c>
      <c r="AC267">
        <f>Q267*C267</f>
        <v/>
      </c>
      <c r="AD267">
        <f>SUM(R267:AC267)</f>
        <v/>
      </c>
      <c r="AE267">
        <f>SUM(F267:Q267)</f>
        <v/>
      </c>
    </row>
    <row r="268">
      <c r="A268">
        <f>IF('Échéancier'!B268="","",'Échéancier'!B268)</f>
        <v/>
      </c>
      <c r="B268">
        <f>IF('Échéancier'!V268="","",'Échéancier'!V268)</f>
        <v/>
      </c>
      <c r="C268">
        <f>IF('Échéancier'!N268="",0,'Échéancier'!N268)</f>
        <v/>
      </c>
      <c r="D268">
        <f>IF('Échéancier'!Q268="","",YEAR('Échéancier'!O268)*12+MONTH('Échéancier'!O268))</f>
        <v/>
      </c>
      <c r="E268">
        <f>IF('Échéancier'!Q268="","",'Échéancier'!L268)</f>
        <v/>
      </c>
      <c r="F268">
        <f>IF(OR(D268="",E268&lt;=0),0,IF(AND(('Charge mensuelle'!$B$4*12+1)&gt;D268,MOD(('Charge mensuelle'!$B$4*12+1)-D268,E268)=0),1,0))</f>
        <v/>
      </c>
      <c r="G268">
        <f>IF(OR(D268="",E268&lt;=0),0,IF(AND(('Charge mensuelle'!$B$4*12+2)&gt;D268,MOD(('Charge mensuelle'!$B$4*12+2)-D268,E268)=0),1,0))</f>
        <v/>
      </c>
      <c r="H268">
        <f>IF(OR(D268="",E268&lt;=0),0,IF(AND(('Charge mensuelle'!$B$4*12+3)&gt;D268,MOD(('Charge mensuelle'!$B$4*12+3)-D268,E268)=0),1,0))</f>
        <v/>
      </c>
      <c r="I268">
        <f>IF(OR(D268="",E268&lt;=0),0,IF(AND(('Charge mensuelle'!$B$4*12+4)&gt;D268,MOD(('Charge mensuelle'!$B$4*12+4)-D268,E268)=0),1,0))</f>
        <v/>
      </c>
      <c r="J268">
        <f>IF(OR(D268="",E268&lt;=0),0,IF(AND(('Charge mensuelle'!$B$4*12+5)&gt;D268,MOD(('Charge mensuelle'!$B$4*12+5)-D268,E268)=0),1,0))</f>
        <v/>
      </c>
      <c r="K268">
        <f>IF(OR(D268="",E268&lt;=0),0,IF(AND(('Charge mensuelle'!$B$4*12+6)&gt;D268,MOD(('Charge mensuelle'!$B$4*12+6)-D268,E268)=0),1,0))</f>
        <v/>
      </c>
      <c r="L268">
        <f>IF(OR(D268="",E268&lt;=0),0,IF(AND(('Charge mensuelle'!$B$4*12+7)&gt;D268,MOD(('Charge mensuelle'!$B$4*12+7)-D268,E268)=0),1,0))</f>
        <v/>
      </c>
      <c r="M268">
        <f>IF(OR(D268="",E268&lt;=0),0,IF(AND(('Charge mensuelle'!$B$4*12+8)&gt;D268,MOD(('Charge mensuelle'!$B$4*12+8)-D268,E268)=0),1,0))</f>
        <v/>
      </c>
      <c r="N268">
        <f>IF(OR(D268="",E268&lt;=0),0,IF(AND(('Charge mensuelle'!$B$4*12+9)&gt;D268,MOD(('Charge mensuelle'!$B$4*12+9)-D268,E268)=0),1,0))</f>
        <v/>
      </c>
      <c r="O268">
        <f>IF(OR(D268="",E268&lt;=0),0,IF(AND(('Charge mensuelle'!$B$4*12+10)&gt;D268,MOD(('Charge mensuelle'!$B$4*12+10)-D268,E268)=0),1,0))</f>
        <v/>
      </c>
      <c r="P268">
        <f>IF(OR(D268="",E268&lt;=0),0,IF(AND(('Charge mensuelle'!$B$4*12+11)&gt;D268,MOD(('Charge mensuelle'!$B$4*12+11)-D268,E268)=0),1,0))</f>
        <v/>
      </c>
      <c r="Q268">
        <f>IF(OR(D268="",E268&lt;=0),0,IF(AND(('Charge mensuelle'!$B$4*12+12)&gt;D268,MOD(('Charge mensuelle'!$B$4*12+12)-D268,E268)=0),1,0))</f>
        <v/>
      </c>
      <c r="R268">
        <f>F268*C268</f>
        <v/>
      </c>
      <c r="S268">
        <f>G268*C268</f>
        <v/>
      </c>
      <c r="T268">
        <f>H268*C268</f>
        <v/>
      </c>
      <c r="U268">
        <f>I268*C268</f>
        <v/>
      </c>
      <c r="V268">
        <f>J268*C268</f>
        <v/>
      </c>
      <c r="W268">
        <f>K268*C268</f>
        <v/>
      </c>
      <c r="X268">
        <f>L268*C268</f>
        <v/>
      </c>
      <c r="Y268">
        <f>M268*C268</f>
        <v/>
      </c>
      <c r="Z268">
        <f>N268*C268</f>
        <v/>
      </c>
      <c r="AA268">
        <f>O268*C268</f>
        <v/>
      </c>
      <c r="AB268">
        <f>P268*C268</f>
        <v/>
      </c>
      <c r="AC268">
        <f>Q268*C268</f>
        <v/>
      </c>
      <c r="AD268">
        <f>SUM(R268:AC268)</f>
        <v/>
      </c>
      <c r="AE268">
        <f>SUM(F268:Q268)</f>
        <v/>
      </c>
    </row>
    <row r="269">
      <c r="A269">
        <f>IF('Échéancier'!B269="","",'Échéancier'!B269)</f>
        <v/>
      </c>
      <c r="B269">
        <f>IF('Échéancier'!V269="","",'Échéancier'!V269)</f>
        <v/>
      </c>
      <c r="C269">
        <f>IF('Échéancier'!N269="",0,'Échéancier'!N269)</f>
        <v/>
      </c>
      <c r="D269">
        <f>IF('Échéancier'!Q269="","",YEAR('Échéancier'!O269)*12+MONTH('Échéancier'!O269))</f>
        <v/>
      </c>
      <c r="E269">
        <f>IF('Échéancier'!Q269="","",'Échéancier'!L269)</f>
        <v/>
      </c>
      <c r="F269">
        <f>IF(OR(D269="",E269&lt;=0),0,IF(AND(('Charge mensuelle'!$B$4*12+1)&gt;D269,MOD(('Charge mensuelle'!$B$4*12+1)-D269,E269)=0),1,0))</f>
        <v/>
      </c>
      <c r="G269">
        <f>IF(OR(D269="",E269&lt;=0),0,IF(AND(('Charge mensuelle'!$B$4*12+2)&gt;D269,MOD(('Charge mensuelle'!$B$4*12+2)-D269,E269)=0),1,0))</f>
        <v/>
      </c>
      <c r="H269">
        <f>IF(OR(D269="",E269&lt;=0),0,IF(AND(('Charge mensuelle'!$B$4*12+3)&gt;D269,MOD(('Charge mensuelle'!$B$4*12+3)-D269,E269)=0),1,0))</f>
        <v/>
      </c>
      <c r="I269">
        <f>IF(OR(D269="",E269&lt;=0),0,IF(AND(('Charge mensuelle'!$B$4*12+4)&gt;D269,MOD(('Charge mensuelle'!$B$4*12+4)-D269,E269)=0),1,0))</f>
        <v/>
      </c>
      <c r="J269">
        <f>IF(OR(D269="",E269&lt;=0),0,IF(AND(('Charge mensuelle'!$B$4*12+5)&gt;D269,MOD(('Charge mensuelle'!$B$4*12+5)-D269,E269)=0),1,0))</f>
        <v/>
      </c>
      <c r="K269">
        <f>IF(OR(D269="",E269&lt;=0),0,IF(AND(('Charge mensuelle'!$B$4*12+6)&gt;D269,MOD(('Charge mensuelle'!$B$4*12+6)-D269,E269)=0),1,0))</f>
        <v/>
      </c>
      <c r="L269">
        <f>IF(OR(D269="",E269&lt;=0),0,IF(AND(('Charge mensuelle'!$B$4*12+7)&gt;D269,MOD(('Charge mensuelle'!$B$4*12+7)-D269,E269)=0),1,0))</f>
        <v/>
      </c>
      <c r="M269">
        <f>IF(OR(D269="",E269&lt;=0),0,IF(AND(('Charge mensuelle'!$B$4*12+8)&gt;D269,MOD(('Charge mensuelle'!$B$4*12+8)-D269,E269)=0),1,0))</f>
        <v/>
      </c>
      <c r="N269">
        <f>IF(OR(D269="",E269&lt;=0),0,IF(AND(('Charge mensuelle'!$B$4*12+9)&gt;D269,MOD(('Charge mensuelle'!$B$4*12+9)-D269,E269)=0),1,0))</f>
        <v/>
      </c>
      <c r="O269">
        <f>IF(OR(D269="",E269&lt;=0),0,IF(AND(('Charge mensuelle'!$B$4*12+10)&gt;D269,MOD(('Charge mensuelle'!$B$4*12+10)-D269,E269)=0),1,0))</f>
        <v/>
      </c>
      <c r="P269">
        <f>IF(OR(D269="",E269&lt;=0),0,IF(AND(('Charge mensuelle'!$B$4*12+11)&gt;D269,MOD(('Charge mensuelle'!$B$4*12+11)-D269,E269)=0),1,0))</f>
        <v/>
      </c>
      <c r="Q269">
        <f>IF(OR(D269="",E269&lt;=0),0,IF(AND(('Charge mensuelle'!$B$4*12+12)&gt;D269,MOD(('Charge mensuelle'!$B$4*12+12)-D269,E269)=0),1,0))</f>
        <v/>
      </c>
      <c r="R269">
        <f>F269*C269</f>
        <v/>
      </c>
      <c r="S269">
        <f>G269*C269</f>
        <v/>
      </c>
      <c r="T269">
        <f>H269*C269</f>
        <v/>
      </c>
      <c r="U269">
        <f>I269*C269</f>
        <v/>
      </c>
      <c r="V269">
        <f>J269*C269</f>
        <v/>
      </c>
      <c r="W269">
        <f>K269*C269</f>
        <v/>
      </c>
      <c r="X269">
        <f>L269*C269</f>
        <v/>
      </c>
      <c r="Y269">
        <f>M269*C269</f>
        <v/>
      </c>
      <c r="Z269">
        <f>N269*C269</f>
        <v/>
      </c>
      <c r="AA269">
        <f>O269*C269</f>
        <v/>
      </c>
      <c r="AB269">
        <f>P269*C269</f>
        <v/>
      </c>
      <c r="AC269">
        <f>Q269*C269</f>
        <v/>
      </c>
      <c r="AD269">
        <f>SUM(R269:AC269)</f>
        <v/>
      </c>
      <c r="AE269">
        <f>SUM(F269:Q269)</f>
        <v/>
      </c>
    </row>
    <row r="270">
      <c r="A270">
        <f>IF('Échéancier'!B270="","",'Échéancier'!B270)</f>
        <v/>
      </c>
      <c r="B270">
        <f>IF('Échéancier'!V270="","",'Échéancier'!V270)</f>
        <v/>
      </c>
      <c r="C270">
        <f>IF('Échéancier'!N270="",0,'Échéancier'!N270)</f>
        <v/>
      </c>
      <c r="D270">
        <f>IF('Échéancier'!Q270="","",YEAR('Échéancier'!O270)*12+MONTH('Échéancier'!O270))</f>
        <v/>
      </c>
      <c r="E270">
        <f>IF('Échéancier'!Q270="","",'Échéancier'!L270)</f>
        <v/>
      </c>
      <c r="F270">
        <f>IF(OR(D270="",E270&lt;=0),0,IF(AND(('Charge mensuelle'!$B$4*12+1)&gt;D270,MOD(('Charge mensuelle'!$B$4*12+1)-D270,E270)=0),1,0))</f>
        <v/>
      </c>
      <c r="G270">
        <f>IF(OR(D270="",E270&lt;=0),0,IF(AND(('Charge mensuelle'!$B$4*12+2)&gt;D270,MOD(('Charge mensuelle'!$B$4*12+2)-D270,E270)=0),1,0))</f>
        <v/>
      </c>
      <c r="H270">
        <f>IF(OR(D270="",E270&lt;=0),0,IF(AND(('Charge mensuelle'!$B$4*12+3)&gt;D270,MOD(('Charge mensuelle'!$B$4*12+3)-D270,E270)=0),1,0))</f>
        <v/>
      </c>
      <c r="I270">
        <f>IF(OR(D270="",E270&lt;=0),0,IF(AND(('Charge mensuelle'!$B$4*12+4)&gt;D270,MOD(('Charge mensuelle'!$B$4*12+4)-D270,E270)=0),1,0))</f>
        <v/>
      </c>
      <c r="J270">
        <f>IF(OR(D270="",E270&lt;=0),0,IF(AND(('Charge mensuelle'!$B$4*12+5)&gt;D270,MOD(('Charge mensuelle'!$B$4*12+5)-D270,E270)=0),1,0))</f>
        <v/>
      </c>
      <c r="K270">
        <f>IF(OR(D270="",E270&lt;=0),0,IF(AND(('Charge mensuelle'!$B$4*12+6)&gt;D270,MOD(('Charge mensuelle'!$B$4*12+6)-D270,E270)=0),1,0))</f>
        <v/>
      </c>
      <c r="L270">
        <f>IF(OR(D270="",E270&lt;=0),0,IF(AND(('Charge mensuelle'!$B$4*12+7)&gt;D270,MOD(('Charge mensuelle'!$B$4*12+7)-D270,E270)=0),1,0))</f>
        <v/>
      </c>
      <c r="M270">
        <f>IF(OR(D270="",E270&lt;=0),0,IF(AND(('Charge mensuelle'!$B$4*12+8)&gt;D270,MOD(('Charge mensuelle'!$B$4*12+8)-D270,E270)=0),1,0))</f>
        <v/>
      </c>
      <c r="N270">
        <f>IF(OR(D270="",E270&lt;=0),0,IF(AND(('Charge mensuelle'!$B$4*12+9)&gt;D270,MOD(('Charge mensuelle'!$B$4*12+9)-D270,E270)=0),1,0))</f>
        <v/>
      </c>
      <c r="O270">
        <f>IF(OR(D270="",E270&lt;=0),0,IF(AND(('Charge mensuelle'!$B$4*12+10)&gt;D270,MOD(('Charge mensuelle'!$B$4*12+10)-D270,E270)=0),1,0))</f>
        <v/>
      </c>
      <c r="P270">
        <f>IF(OR(D270="",E270&lt;=0),0,IF(AND(('Charge mensuelle'!$B$4*12+11)&gt;D270,MOD(('Charge mensuelle'!$B$4*12+11)-D270,E270)=0),1,0))</f>
        <v/>
      </c>
      <c r="Q270">
        <f>IF(OR(D270="",E270&lt;=0),0,IF(AND(('Charge mensuelle'!$B$4*12+12)&gt;D270,MOD(('Charge mensuelle'!$B$4*12+12)-D270,E270)=0),1,0))</f>
        <v/>
      </c>
      <c r="R270">
        <f>F270*C270</f>
        <v/>
      </c>
      <c r="S270">
        <f>G270*C270</f>
        <v/>
      </c>
      <c r="T270">
        <f>H270*C270</f>
        <v/>
      </c>
      <c r="U270">
        <f>I270*C270</f>
        <v/>
      </c>
      <c r="V270">
        <f>J270*C270</f>
        <v/>
      </c>
      <c r="W270">
        <f>K270*C270</f>
        <v/>
      </c>
      <c r="X270">
        <f>L270*C270</f>
        <v/>
      </c>
      <c r="Y270">
        <f>M270*C270</f>
        <v/>
      </c>
      <c r="Z270">
        <f>N270*C270</f>
        <v/>
      </c>
      <c r="AA270">
        <f>O270*C270</f>
        <v/>
      </c>
      <c r="AB270">
        <f>P270*C270</f>
        <v/>
      </c>
      <c r="AC270">
        <f>Q270*C270</f>
        <v/>
      </c>
      <c r="AD270">
        <f>SUM(R270:AC270)</f>
        <v/>
      </c>
      <c r="AE270">
        <f>SUM(F270:Q270)</f>
        <v/>
      </c>
    </row>
    <row r="271">
      <c r="A271">
        <f>IF('Échéancier'!B271="","",'Échéancier'!B271)</f>
        <v/>
      </c>
      <c r="B271">
        <f>IF('Échéancier'!V271="","",'Échéancier'!V271)</f>
        <v/>
      </c>
      <c r="C271">
        <f>IF('Échéancier'!N271="",0,'Échéancier'!N271)</f>
        <v/>
      </c>
      <c r="D271">
        <f>IF('Échéancier'!Q271="","",YEAR('Échéancier'!O271)*12+MONTH('Échéancier'!O271))</f>
        <v/>
      </c>
      <c r="E271">
        <f>IF('Échéancier'!Q271="","",'Échéancier'!L271)</f>
        <v/>
      </c>
      <c r="F271">
        <f>IF(OR(D271="",E271&lt;=0),0,IF(AND(('Charge mensuelle'!$B$4*12+1)&gt;D271,MOD(('Charge mensuelle'!$B$4*12+1)-D271,E271)=0),1,0))</f>
        <v/>
      </c>
      <c r="G271">
        <f>IF(OR(D271="",E271&lt;=0),0,IF(AND(('Charge mensuelle'!$B$4*12+2)&gt;D271,MOD(('Charge mensuelle'!$B$4*12+2)-D271,E271)=0),1,0))</f>
        <v/>
      </c>
      <c r="H271">
        <f>IF(OR(D271="",E271&lt;=0),0,IF(AND(('Charge mensuelle'!$B$4*12+3)&gt;D271,MOD(('Charge mensuelle'!$B$4*12+3)-D271,E271)=0),1,0))</f>
        <v/>
      </c>
      <c r="I271">
        <f>IF(OR(D271="",E271&lt;=0),0,IF(AND(('Charge mensuelle'!$B$4*12+4)&gt;D271,MOD(('Charge mensuelle'!$B$4*12+4)-D271,E271)=0),1,0))</f>
        <v/>
      </c>
      <c r="J271">
        <f>IF(OR(D271="",E271&lt;=0),0,IF(AND(('Charge mensuelle'!$B$4*12+5)&gt;D271,MOD(('Charge mensuelle'!$B$4*12+5)-D271,E271)=0),1,0))</f>
        <v/>
      </c>
      <c r="K271">
        <f>IF(OR(D271="",E271&lt;=0),0,IF(AND(('Charge mensuelle'!$B$4*12+6)&gt;D271,MOD(('Charge mensuelle'!$B$4*12+6)-D271,E271)=0),1,0))</f>
        <v/>
      </c>
      <c r="L271">
        <f>IF(OR(D271="",E271&lt;=0),0,IF(AND(('Charge mensuelle'!$B$4*12+7)&gt;D271,MOD(('Charge mensuelle'!$B$4*12+7)-D271,E271)=0),1,0))</f>
        <v/>
      </c>
      <c r="M271">
        <f>IF(OR(D271="",E271&lt;=0),0,IF(AND(('Charge mensuelle'!$B$4*12+8)&gt;D271,MOD(('Charge mensuelle'!$B$4*12+8)-D271,E271)=0),1,0))</f>
        <v/>
      </c>
      <c r="N271">
        <f>IF(OR(D271="",E271&lt;=0),0,IF(AND(('Charge mensuelle'!$B$4*12+9)&gt;D271,MOD(('Charge mensuelle'!$B$4*12+9)-D271,E271)=0),1,0))</f>
        <v/>
      </c>
      <c r="O271">
        <f>IF(OR(D271="",E271&lt;=0),0,IF(AND(('Charge mensuelle'!$B$4*12+10)&gt;D271,MOD(('Charge mensuelle'!$B$4*12+10)-D271,E271)=0),1,0))</f>
        <v/>
      </c>
      <c r="P271">
        <f>IF(OR(D271="",E271&lt;=0),0,IF(AND(('Charge mensuelle'!$B$4*12+11)&gt;D271,MOD(('Charge mensuelle'!$B$4*12+11)-D271,E271)=0),1,0))</f>
        <v/>
      </c>
      <c r="Q271">
        <f>IF(OR(D271="",E271&lt;=0),0,IF(AND(('Charge mensuelle'!$B$4*12+12)&gt;D271,MOD(('Charge mensuelle'!$B$4*12+12)-D271,E271)=0),1,0))</f>
        <v/>
      </c>
      <c r="R271">
        <f>F271*C271</f>
        <v/>
      </c>
      <c r="S271">
        <f>G271*C271</f>
        <v/>
      </c>
      <c r="T271">
        <f>H271*C271</f>
        <v/>
      </c>
      <c r="U271">
        <f>I271*C271</f>
        <v/>
      </c>
      <c r="V271">
        <f>J271*C271</f>
        <v/>
      </c>
      <c r="W271">
        <f>K271*C271</f>
        <v/>
      </c>
      <c r="X271">
        <f>L271*C271</f>
        <v/>
      </c>
      <c r="Y271">
        <f>M271*C271</f>
        <v/>
      </c>
      <c r="Z271">
        <f>N271*C271</f>
        <v/>
      </c>
      <c r="AA271">
        <f>O271*C271</f>
        <v/>
      </c>
      <c r="AB271">
        <f>P271*C271</f>
        <v/>
      </c>
      <c r="AC271">
        <f>Q271*C271</f>
        <v/>
      </c>
      <c r="AD271">
        <f>SUM(R271:AC271)</f>
        <v/>
      </c>
      <c r="AE271">
        <f>SUM(F271:Q271)</f>
        <v/>
      </c>
    </row>
    <row r="272">
      <c r="A272">
        <f>IF('Échéancier'!B272="","",'Échéancier'!B272)</f>
        <v/>
      </c>
      <c r="B272">
        <f>IF('Échéancier'!V272="","",'Échéancier'!V272)</f>
        <v/>
      </c>
      <c r="C272">
        <f>IF('Échéancier'!N272="",0,'Échéancier'!N272)</f>
        <v/>
      </c>
      <c r="D272">
        <f>IF('Échéancier'!Q272="","",YEAR('Échéancier'!O272)*12+MONTH('Échéancier'!O272))</f>
        <v/>
      </c>
      <c r="E272">
        <f>IF('Échéancier'!Q272="","",'Échéancier'!L272)</f>
        <v/>
      </c>
      <c r="F272">
        <f>IF(OR(D272="",E272&lt;=0),0,IF(AND(('Charge mensuelle'!$B$4*12+1)&gt;D272,MOD(('Charge mensuelle'!$B$4*12+1)-D272,E272)=0),1,0))</f>
        <v/>
      </c>
      <c r="G272">
        <f>IF(OR(D272="",E272&lt;=0),0,IF(AND(('Charge mensuelle'!$B$4*12+2)&gt;D272,MOD(('Charge mensuelle'!$B$4*12+2)-D272,E272)=0),1,0))</f>
        <v/>
      </c>
      <c r="H272">
        <f>IF(OR(D272="",E272&lt;=0),0,IF(AND(('Charge mensuelle'!$B$4*12+3)&gt;D272,MOD(('Charge mensuelle'!$B$4*12+3)-D272,E272)=0),1,0))</f>
        <v/>
      </c>
      <c r="I272">
        <f>IF(OR(D272="",E272&lt;=0),0,IF(AND(('Charge mensuelle'!$B$4*12+4)&gt;D272,MOD(('Charge mensuelle'!$B$4*12+4)-D272,E272)=0),1,0))</f>
        <v/>
      </c>
      <c r="J272">
        <f>IF(OR(D272="",E272&lt;=0),0,IF(AND(('Charge mensuelle'!$B$4*12+5)&gt;D272,MOD(('Charge mensuelle'!$B$4*12+5)-D272,E272)=0),1,0))</f>
        <v/>
      </c>
      <c r="K272">
        <f>IF(OR(D272="",E272&lt;=0),0,IF(AND(('Charge mensuelle'!$B$4*12+6)&gt;D272,MOD(('Charge mensuelle'!$B$4*12+6)-D272,E272)=0),1,0))</f>
        <v/>
      </c>
      <c r="L272">
        <f>IF(OR(D272="",E272&lt;=0),0,IF(AND(('Charge mensuelle'!$B$4*12+7)&gt;D272,MOD(('Charge mensuelle'!$B$4*12+7)-D272,E272)=0),1,0))</f>
        <v/>
      </c>
      <c r="M272">
        <f>IF(OR(D272="",E272&lt;=0),0,IF(AND(('Charge mensuelle'!$B$4*12+8)&gt;D272,MOD(('Charge mensuelle'!$B$4*12+8)-D272,E272)=0),1,0))</f>
        <v/>
      </c>
      <c r="N272">
        <f>IF(OR(D272="",E272&lt;=0),0,IF(AND(('Charge mensuelle'!$B$4*12+9)&gt;D272,MOD(('Charge mensuelle'!$B$4*12+9)-D272,E272)=0),1,0))</f>
        <v/>
      </c>
      <c r="O272">
        <f>IF(OR(D272="",E272&lt;=0),0,IF(AND(('Charge mensuelle'!$B$4*12+10)&gt;D272,MOD(('Charge mensuelle'!$B$4*12+10)-D272,E272)=0),1,0))</f>
        <v/>
      </c>
      <c r="P272">
        <f>IF(OR(D272="",E272&lt;=0),0,IF(AND(('Charge mensuelle'!$B$4*12+11)&gt;D272,MOD(('Charge mensuelle'!$B$4*12+11)-D272,E272)=0),1,0))</f>
        <v/>
      </c>
      <c r="Q272">
        <f>IF(OR(D272="",E272&lt;=0),0,IF(AND(('Charge mensuelle'!$B$4*12+12)&gt;D272,MOD(('Charge mensuelle'!$B$4*12+12)-D272,E272)=0),1,0))</f>
        <v/>
      </c>
      <c r="R272">
        <f>F272*C272</f>
        <v/>
      </c>
      <c r="S272">
        <f>G272*C272</f>
        <v/>
      </c>
      <c r="T272">
        <f>H272*C272</f>
        <v/>
      </c>
      <c r="U272">
        <f>I272*C272</f>
        <v/>
      </c>
      <c r="V272">
        <f>J272*C272</f>
        <v/>
      </c>
      <c r="W272">
        <f>K272*C272</f>
        <v/>
      </c>
      <c r="X272">
        <f>L272*C272</f>
        <v/>
      </c>
      <c r="Y272">
        <f>M272*C272</f>
        <v/>
      </c>
      <c r="Z272">
        <f>N272*C272</f>
        <v/>
      </c>
      <c r="AA272">
        <f>O272*C272</f>
        <v/>
      </c>
      <c r="AB272">
        <f>P272*C272</f>
        <v/>
      </c>
      <c r="AC272">
        <f>Q272*C272</f>
        <v/>
      </c>
      <c r="AD272">
        <f>SUM(R272:AC272)</f>
        <v/>
      </c>
      <c r="AE272">
        <f>SUM(F272:Q272)</f>
        <v/>
      </c>
    </row>
    <row r="273">
      <c r="A273">
        <f>IF('Échéancier'!B273="","",'Échéancier'!B273)</f>
        <v/>
      </c>
      <c r="B273">
        <f>IF('Échéancier'!V273="","",'Échéancier'!V273)</f>
        <v/>
      </c>
      <c r="C273">
        <f>IF('Échéancier'!N273="",0,'Échéancier'!N273)</f>
        <v/>
      </c>
      <c r="D273">
        <f>IF('Échéancier'!Q273="","",YEAR('Échéancier'!O273)*12+MONTH('Échéancier'!O273))</f>
        <v/>
      </c>
      <c r="E273">
        <f>IF('Échéancier'!Q273="","",'Échéancier'!L273)</f>
        <v/>
      </c>
      <c r="F273">
        <f>IF(OR(D273="",E273&lt;=0),0,IF(AND(('Charge mensuelle'!$B$4*12+1)&gt;D273,MOD(('Charge mensuelle'!$B$4*12+1)-D273,E273)=0),1,0))</f>
        <v/>
      </c>
      <c r="G273">
        <f>IF(OR(D273="",E273&lt;=0),0,IF(AND(('Charge mensuelle'!$B$4*12+2)&gt;D273,MOD(('Charge mensuelle'!$B$4*12+2)-D273,E273)=0),1,0))</f>
        <v/>
      </c>
      <c r="H273">
        <f>IF(OR(D273="",E273&lt;=0),0,IF(AND(('Charge mensuelle'!$B$4*12+3)&gt;D273,MOD(('Charge mensuelle'!$B$4*12+3)-D273,E273)=0),1,0))</f>
        <v/>
      </c>
      <c r="I273">
        <f>IF(OR(D273="",E273&lt;=0),0,IF(AND(('Charge mensuelle'!$B$4*12+4)&gt;D273,MOD(('Charge mensuelle'!$B$4*12+4)-D273,E273)=0),1,0))</f>
        <v/>
      </c>
      <c r="J273">
        <f>IF(OR(D273="",E273&lt;=0),0,IF(AND(('Charge mensuelle'!$B$4*12+5)&gt;D273,MOD(('Charge mensuelle'!$B$4*12+5)-D273,E273)=0),1,0))</f>
        <v/>
      </c>
      <c r="K273">
        <f>IF(OR(D273="",E273&lt;=0),0,IF(AND(('Charge mensuelle'!$B$4*12+6)&gt;D273,MOD(('Charge mensuelle'!$B$4*12+6)-D273,E273)=0),1,0))</f>
        <v/>
      </c>
      <c r="L273">
        <f>IF(OR(D273="",E273&lt;=0),0,IF(AND(('Charge mensuelle'!$B$4*12+7)&gt;D273,MOD(('Charge mensuelle'!$B$4*12+7)-D273,E273)=0),1,0))</f>
        <v/>
      </c>
      <c r="M273">
        <f>IF(OR(D273="",E273&lt;=0),0,IF(AND(('Charge mensuelle'!$B$4*12+8)&gt;D273,MOD(('Charge mensuelle'!$B$4*12+8)-D273,E273)=0),1,0))</f>
        <v/>
      </c>
      <c r="N273">
        <f>IF(OR(D273="",E273&lt;=0),0,IF(AND(('Charge mensuelle'!$B$4*12+9)&gt;D273,MOD(('Charge mensuelle'!$B$4*12+9)-D273,E273)=0),1,0))</f>
        <v/>
      </c>
      <c r="O273">
        <f>IF(OR(D273="",E273&lt;=0),0,IF(AND(('Charge mensuelle'!$B$4*12+10)&gt;D273,MOD(('Charge mensuelle'!$B$4*12+10)-D273,E273)=0),1,0))</f>
        <v/>
      </c>
      <c r="P273">
        <f>IF(OR(D273="",E273&lt;=0),0,IF(AND(('Charge mensuelle'!$B$4*12+11)&gt;D273,MOD(('Charge mensuelle'!$B$4*12+11)-D273,E273)=0),1,0))</f>
        <v/>
      </c>
      <c r="Q273">
        <f>IF(OR(D273="",E273&lt;=0),0,IF(AND(('Charge mensuelle'!$B$4*12+12)&gt;D273,MOD(('Charge mensuelle'!$B$4*12+12)-D273,E273)=0),1,0))</f>
        <v/>
      </c>
      <c r="R273">
        <f>F273*C273</f>
        <v/>
      </c>
      <c r="S273">
        <f>G273*C273</f>
        <v/>
      </c>
      <c r="T273">
        <f>H273*C273</f>
        <v/>
      </c>
      <c r="U273">
        <f>I273*C273</f>
        <v/>
      </c>
      <c r="V273">
        <f>J273*C273</f>
        <v/>
      </c>
      <c r="W273">
        <f>K273*C273</f>
        <v/>
      </c>
      <c r="X273">
        <f>L273*C273</f>
        <v/>
      </c>
      <c r="Y273">
        <f>M273*C273</f>
        <v/>
      </c>
      <c r="Z273">
        <f>N273*C273</f>
        <v/>
      </c>
      <c r="AA273">
        <f>O273*C273</f>
        <v/>
      </c>
      <c r="AB273">
        <f>P273*C273</f>
        <v/>
      </c>
      <c r="AC273">
        <f>Q273*C273</f>
        <v/>
      </c>
      <c r="AD273">
        <f>SUM(R273:AC273)</f>
        <v/>
      </c>
      <c r="AE273">
        <f>SUM(F273:Q273)</f>
        <v/>
      </c>
    </row>
    <row r="274">
      <c r="A274">
        <f>IF('Échéancier'!B274="","",'Échéancier'!B274)</f>
        <v/>
      </c>
      <c r="B274">
        <f>IF('Échéancier'!V274="","",'Échéancier'!V274)</f>
        <v/>
      </c>
      <c r="C274">
        <f>IF('Échéancier'!N274="",0,'Échéancier'!N274)</f>
        <v/>
      </c>
      <c r="D274">
        <f>IF('Échéancier'!Q274="","",YEAR('Échéancier'!O274)*12+MONTH('Échéancier'!O274))</f>
        <v/>
      </c>
      <c r="E274">
        <f>IF('Échéancier'!Q274="","",'Échéancier'!L274)</f>
        <v/>
      </c>
      <c r="F274">
        <f>IF(OR(D274="",E274&lt;=0),0,IF(AND(('Charge mensuelle'!$B$4*12+1)&gt;D274,MOD(('Charge mensuelle'!$B$4*12+1)-D274,E274)=0),1,0))</f>
        <v/>
      </c>
      <c r="G274">
        <f>IF(OR(D274="",E274&lt;=0),0,IF(AND(('Charge mensuelle'!$B$4*12+2)&gt;D274,MOD(('Charge mensuelle'!$B$4*12+2)-D274,E274)=0),1,0))</f>
        <v/>
      </c>
      <c r="H274">
        <f>IF(OR(D274="",E274&lt;=0),0,IF(AND(('Charge mensuelle'!$B$4*12+3)&gt;D274,MOD(('Charge mensuelle'!$B$4*12+3)-D274,E274)=0),1,0))</f>
        <v/>
      </c>
      <c r="I274">
        <f>IF(OR(D274="",E274&lt;=0),0,IF(AND(('Charge mensuelle'!$B$4*12+4)&gt;D274,MOD(('Charge mensuelle'!$B$4*12+4)-D274,E274)=0),1,0))</f>
        <v/>
      </c>
      <c r="J274">
        <f>IF(OR(D274="",E274&lt;=0),0,IF(AND(('Charge mensuelle'!$B$4*12+5)&gt;D274,MOD(('Charge mensuelle'!$B$4*12+5)-D274,E274)=0),1,0))</f>
        <v/>
      </c>
      <c r="K274">
        <f>IF(OR(D274="",E274&lt;=0),0,IF(AND(('Charge mensuelle'!$B$4*12+6)&gt;D274,MOD(('Charge mensuelle'!$B$4*12+6)-D274,E274)=0),1,0))</f>
        <v/>
      </c>
      <c r="L274">
        <f>IF(OR(D274="",E274&lt;=0),0,IF(AND(('Charge mensuelle'!$B$4*12+7)&gt;D274,MOD(('Charge mensuelle'!$B$4*12+7)-D274,E274)=0),1,0))</f>
        <v/>
      </c>
      <c r="M274">
        <f>IF(OR(D274="",E274&lt;=0),0,IF(AND(('Charge mensuelle'!$B$4*12+8)&gt;D274,MOD(('Charge mensuelle'!$B$4*12+8)-D274,E274)=0),1,0))</f>
        <v/>
      </c>
      <c r="N274">
        <f>IF(OR(D274="",E274&lt;=0),0,IF(AND(('Charge mensuelle'!$B$4*12+9)&gt;D274,MOD(('Charge mensuelle'!$B$4*12+9)-D274,E274)=0),1,0))</f>
        <v/>
      </c>
      <c r="O274">
        <f>IF(OR(D274="",E274&lt;=0),0,IF(AND(('Charge mensuelle'!$B$4*12+10)&gt;D274,MOD(('Charge mensuelle'!$B$4*12+10)-D274,E274)=0),1,0))</f>
        <v/>
      </c>
      <c r="P274">
        <f>IF(OR(D274="",E274&lt;=0),0,IF(AND(('Charge mensuelle'!$B$4*12+11)&gt;D274,MOD(('Charge mensuelle'!$B$4*12+11)-D274,E274)=0),1,0))</f>
        <v/>
      </c>
      <c r="Q274">
        <f>IF(OR(D274="",E274&lt;=0),0,IF(AND(('Charge mensuelle'!$B$4*12+12)&gt;D274,MOD(('Charge mensuelle'!$B$4*12+12)-D274,E274)=0),1,0))</f>
        <v/>
      </c>
      <c r="R274">
        <f>F274*C274</f>
        <v/>
      </c>
      <c r="S274">
        <f>G274*C274</f>
        <v/>
      </c>
      <c r="T274">
        <f>H274*C274</f>
        <v/>
      </c>
      <c r="U274">
        <f>I274*C274</f>
        <v/>
      </c>
      <c r="V274">
        <f>J274*C274</f>
        <v/>
      </c>
      <c r="W274">
        <f>K274*C274</f>
        <v/>
      </c>
      <c r="X274">
        <f>L274*C274</f>
        <v/>
      </c>
      <c r="Y274">
        <f>M274*C274</f>
        <v/>
      </c>
      <c r="Z274">
        <f>N274*C274</f>
        <v/>
      </c>
      <c r="AA274">
        <f>O274*C274</f>
        <v/>
      </c>
      <c r="AB274">
        <f>P274*C274</f>
        <v/>
      </c>
      <c r="AC274">
        <f>Q274*C274</f>
        <v/>
      </c>
      <c r="AD274">
        <f>SUM(R274:AC274)</f>
        <v/>
      </c>
      <c r="AE274">
        <f>SUM(F274:Q274)</f>
        <v/>
      </c>
    </row>
    <row r="275">
      <c r="A275">
        <f>IF('Échéancier'!B275="","",'Échéancier'!B275)</f>
        <v/>
      </c>
      <c r="B275">
        <f>IF('Échéancier'!V275="","",'Échéancier'!V275)</f>
        <v/>
      </c>
      <c r="C275">
        <f>IF('Échéancier'!N275="",0,'Échéancier'!N275)</f>
        <v/>
      </c>
      <c r="D275">
        <f>IF('Échéancier'!Q275="","",YEAR('Échéancier'!O275)*12+MONTH('Échéancier'!O275))</f>
        <v/>
      </c>
      <c r="E275">
        <f>IF('Échéancier'!Q275="","",'Échéancier'!L275)</f>
        <v/>
      </c>
      <c r="F275">
        <f>IF(OR(D275="",E275&lt;=0),0,IF(AND(('Charge mensuelle'!$B$4*12+1)&gt;D275,MOD(('Charge mensuelle'!$B$4*12+1)-D275,E275)=0),1,0))</f>
        <v/>
      </c>
      <c r="G275">
        <f>IF(OR(D275="",E275&lt;=0),0,IF(AND(('Charge mensuelle'!$B$4*12+2)&gt;D275,MOD(('Charge mensuelle'!$B$4*12+2)-D275,E275)=0),1,0))</f>
        <v/>
      </c>
      <c r="H275">
        <f>IF(OR(D275="",E275&lt;=0),0,IF(AND(('Charge mensuelle'!$B$4*12+3)&gt;D275,MOD(('Charge mensuelle'!$B$4*12+3)-D275,E275)=0),1,0))</f>
        <v/>
      </c>
      <c r="I275">
        <f>IF(OR(D275="",E275&lt;=0),0,IF(AND(('Charge mensuelle'!$B$4*12+4)&gt;D275,MOD(('Charge mensuelle'!$B$4*12+4)-D275,E275)=0),1,0))</f>
        <v/>
      </c>
      <c r="J275">
        <f>IF(OR(D275="",E275&lt;=0),0,IF(AND(('Charge mensuelle'!$B$4*12+5)&gt;D275,MOD(('Charge mensuelle'!$B$4*12+5)-D275,E275)=0),1,0))</f>
        <v/>
      </c>
      <c r="K275">
        <f>IF(OR(D275="",E275&lt;=0),0,IF(AND(('Charge mensuelle'!$B$4*12+6)&gt;D275,MOD(('Charge mensuelle'!$B$4*12+6)-D275,E275)=0),1,0))</f>
        <v/>
      </c>
      <c r="L275">
        <f>IF(OR(D275="",E275&lt;=0),0,IF(AND(('Charge mensuelle'!$B$4*12+7)&gt;D275,MOD(('Charge mensuelle'!$B$4*12+7)-D275,E275)=0),1,0))</f>
        <v/>
      </c>
      <c r="M275">
        <f>IF(OR(D275="",E275&lt;=0),0,IF(AND(('Charge mensuelle'!$B$4*12+8)&gt;D275,MOD(('Charge mensuelle'!$B$4*12+8)-D275,E275)=0),1,0))</f>
        <v/>
      </c>
      <c r="N275">
        <f>IF(OR(D275="",E275&lt;=0),0,IF(AND(('Charge mensuelle'!$B$4*12+9)&gt;D275,MOD(('Charge mensuelle'!$B$4*12+9)-D275,E275)=0),1,0))</f>
        <v/>
      </c>
      <c r="O275">
        <f>IF(OR(D275="",E275&lt;=0),0,IF(AND(('Charge mensuelle'!$B$4*12+10)&gt;D275,MOD(('Charge mensuelle'!$B$4*12+10)-D275,E275)=0),1,0))</f>
        <v/>
      </c>
      <c r="P275">
        <f>IF(OR(D275="",E275&lt;=0),0,IF(AND(('Charge mensuelle'!$B$4*12+11)&gt;D275,MOD(('Charge mensuelle'!$B$4*12+11)-D275,E275)=0),1,0))</f>
        <v/>
      </c>
      <c r="Q275">
        <f>IF(OR(D275="",E275&lt;=0),0,IF(AND(('Charge mensuelle'!$B$4*12+12)&gt;D275,MOD(('Charge mensuelle'!$B$4*12+12)-D275,E275)=0),1,0))</f>
        <v/>
      </c>
      <c r="R275">
        <f>F275*C275</f>
        <v/>
      </c>
      <c r="S275">
        <f>G275*C275</f>
        <v/>
      </c>
      <c r="T275">
        <f>H275*C275</f>
        <v/>
      </c>
      <c r="U275">
        <f>I275*C275</f>
        <v/>
      </c>
      <c r="V275">
        <f>J275*C275</f>
        <v/>
      </c>
      <c r="W275">
        <f>K275*C275</f>
        <v/>
      </c>
      <c r="X275">
        <f>L275*C275</f>
        <v/>
      </c>
      <c r="Y275">
        <f>M275*C275</f>
        <v/>
      </c>
      <c r="Z275">
        <f>N275*C275</f>
        <v/>
      </c>
      <c r="AA275">
        <f>O275*C275</f>
        <v/>
      </c>
      <c r="AB275">
        <f>P275*C275</f>
        <v/>
      </c>
      <c r="AC275">
        <f>Q275*C275</f>
        <v/>
      </c>
      <c r="AD275">
        <f>SUM(R275:AC275)</f>
        <v/>
      </c>
      <c r="AE275">
        <f>SUM(F275:Q275)</f>
        <v/>
      </c>
    </row>
    <row r="276">
      <c r="A276">
        <f>IF('Échéancier'!B276="","",'Échéancier'!B276)</f>
        <v/>
      </c>
      <c r="B276">
        <f>IF('Échéancier'!V276="","",'Échéancier'!V276)</f>
        <v/>
      </c>
      <c r="C276">
        <f>IF('Échéancier'!N276="",0,'Échéancier'!N276)</f>
        <v/>
      </c>
      <c r="D276">
        <f>IF('Échéancier'!Q276="","",YEAR('Échéancier'!O276)*12+MONTH('Échéancier'!O276))</f>
        <v/>
      </c>
      <c r="E276">
        <f>IF('Échéancier'!Q276="","",'Échéancier'!L276)</f>
        <v/>
      </c>
      <c r="F276">
        <f>IF(OR(D276="",E276&lt;=0),0,IF(AND(('Charge mensuelle'!$B$4*12+1)&gt;D276,MOD(('Charge mensuelle'!$B$4*12+1)-D276,E276)=0),1,0))</f>
        <v/>
      </c>
      <c r="G276">
        <f>IF(OR(D276="",E276&lt;=0),0,IF(AND(('Charge mensuelle'!$B$4*12+2)&gt;D276,MOD(('Charge mensuelle'!$B$4*12+2)-D276,E276)=0),1,0))</f>
        <v/>
      </c>
      <c r="H276">
        <f>IF(OR(D276="",E276&lt;=0),0,IF(AND(('Charge mensuelle'!$B$4*12+3)&gt;D276,MOD(('Charge mensuelle'!$B$4*12+3)-D276,E276)=0),1,0))</f>
        <v/>
      </c>
      <c r="I276">
        <f>IF(OR(D276="",E276&lt;=0),0,IF(AND(('Charge mensuelle'!$B$4*12+4)&gt;D276,MOD(('Charge mensuelle'!$B$4*12+4)-D276,E276)=0),1,0))</f>
        <v/>
      </c>
      <c r="J276">
        <f>IF(OR(D276="",E276&lt;=0),0,IF(AND(('Charge mensuelle'!$B$4*12+5)&gt;D276,MOD(('Charge mensuelle'!$B$4*12+5)-D276,E276)=0),1,0))</f>
        <v/>
      </c>
      <c r="K276">
        <f>IF(OR(D276="",E276&lt;=0),0,IF(AND(('Charge mensuelle'!$B$4*12+6)&gt;D276,MOD(('Charge mensuelle'!$B$4*12+6)-D276,E276)=0),1,0))</f>
        <v/>
      </c>
      <c r="L276">
        <f>IF(OR(D276="",E276&lt;=0),0,IF(AND(('Charge mensuelle'!$B$4*12+7)&gt;D276,MOD(('Charge mensuelle'!$B$4*12+7)-D276,E276)=0),1,0))</f>
        <v/>
      </c>
      <c r="M276">
        <f>IF(OR(D276="",E276&lt;=0),0,IF(AND(('Charge mensuelle'!$B$4*12+8)&gt;D276,MOD(('Charge mensuelle'!$B$4*12+8)-D276,E276)=0),1,0))</f>
        <v/>
      </c>
      <c r="N276">
        <f>IF(OR(D276="",E276&lt;=0),0,IF(AND(('Charge mensuelle'!$B$4*12+9)&gt;D276,MOD(('Charge mensuelle'!$B$4*12+9)-D276,E276)=0),1,0))</f>
        <v/>
      </c>
      <c r="O276">
        <f>IF(OR(D276="",E276&lt;=0),0,IF(AND(('Charge mensuelle'!$B$4*12+10)&gt;D276,MOD(('Charge mensuelle'!$B$4*12+10)-D276,E276)=0),1,0))</f>
        <v/>
      </c>
      <c r="P276">
        <f>IF(OR(D276="",E276&lt;=0),0,IF(AND(('Charge mensuelle'!$B$4*12+11)&gt;D276,MOD(('Charge mensuelle'!$B$4*12+11)-D276,E276)=0),1,0))</f>
        <v/>
      </c>
      <c r="Q276">
        <f>IF(OR(D276="",E276&lt;=0),0,IF(AND(('Charge mensuelle'!$B$4*12+12)&gt;D276,MOD(('Charge mensuelle'!$B$4*12+12)-D276,E276)=0),1,0))</f>
        <v/>
      </c>
      <c r="R276">
        <f>F276*C276</f>
        <v/>
      </c>
      <c r="S276">
        <f>G276*C276</f>
        <v/>
      </c>
      <c r="T276">
        <f>H276*C276</f>
        <v/>
      </c>
      <c r="U276">
        <f>I276*C276</f>
        <v/>
      </c>
      <c r="V276">
        <f>J276*C276</f>
        <v/>
      </c>
      <c r="W276">
        <f>K276*C276</f>
        <v/>
      </c>
      <c r="X276">
        <f>L276*C276</f>
        <v/>
      </c>
      <c r="Y276">
        <f>M276*C276</f>
        <v/>
      </c>
      <c r="Z276">
        <f>N276*C276</f>
        <v/>
      </c>
      <c r="AA276">
        <f>O276*C276</f>
        <v/>
      </c>
      <c r="AB276">
        <f>P276*C276</f>
        <v/>
      </c>
      <c r="AC276">
        <f>Q276*C276</f>
        <v/>
      </c>
      <c r="AD276">
        <f>SUM(R276:AC276)</f>
        <v/>
      </c>
      <c r="AE276">
        <f>SUM(F276:Q276)</f>
        <v/>
      </c>
    </row>
    <row r="277">
      <c r="A277">
        <f>IF('Échéancier'!B277="","",'Échéancier'!B277)</f>
        <v/>
      </c>
      <c r="B277">
        <f>IF('Échéancier'!V277="","",'Échéancier'!V277)</f>
        <v/>
      </c>
      <c r="C277">
        <f>IF('Échéancier'!N277="",0,'Échéancier'!N277)</f>
        <v/>
      </c>
      <c r="D277">
        <f>IF('Échéancier'!Q277="","",YEAR('Échéancier'!O277)*12+MONTH('Échéancier'!O277))</f>
        <v/>
      </c>
      <c r="E277">
        <f>IF('Échéancier'!Q277="","",'Échéancier'!L277)</f>
        <v/>
      </c>
      <c r="F277">
        <f>IF(OR(D277="",E277&lt;=0),0,IF(AND(('Charge mensuelle'!$B$4*12+1)&gt;D277,MOD(('Charge mensuelle'!$B$4*12+1)-D277,E277)=0),1,0))</f>
        <v/>
      </c>
      <c r="G277">
        <f>IF(OR(D277="",E277&lt;=0),0,IF(AND(('Charge mensuelle'!$B$4*12+2)&gt;D277,MOD(('Charge mensuelle'!$B$4*12+2)-D277,E277)=0),1,0))</f>
        <v/>
      </c>
      <c r="H277">
        <f>IF(OR(D277="",E277&lt;=0),0,IF(AND(('Charge mensuelle'!$B$4*12+3)&gt;D277,MOD(('Charge mensuelle'!$B$4*12+3)-D277,E277)=0),1,0))</f>
        <v/>
      </c>
      <c r="I277">
        <f>IF(OR(D277="",E277&lt;=0),0,IF(AND(('Charge mensuelle'!$B$4*12+4)&gt;D277,MOD(('Charge mensuelle'!$B$4*12+4)-D277,E277)=0),1,0))</f>
        <v/>
      </c>
      <c r="J277">
        <f>IF(OR(D277="",E277&lt;=0),0,IF(AND(('Charge mensuelle'!$B$4*12+5)&gt;D277,MOD(('Charge mensuelle'!$B$4*12+5)-D277,E277)=0),1,0))</f>
        <v/>
      </c>
      <c r="K277">
        <f>IF(OR(D277="",E277&lt;=0),0,IF(AND(('Charge mensuelle'!$B$4*12+6)&gt;D277,MOD(('Charge mensuelle'!$B$4*12+6)-D277,E277)=0),1,0))</f>
        <v/>
      </c>
      <c r="L277">
        <f>IF(OR(D277="",E277&lt;=0),0,IF(AND(('Charge mensuelle'!$B$4*12+7)&gt;D277,MOD(('Charge mensuelle'!$B$4*12+7)-D277,E277)=0),1,0))</f>
        <v/>
      </c>
      <c r="M277">
        <f>IF(OR(D277="",E277&lt;=0),0,IF(AND(('Charge mensuelle'!$B$4*12+8)&gt;D277,MOD(('Charge mensuelle'!$B$4*12+8)-D277,E277)=0),1,0))</f>
        <v/>
      </c>
      <c r="N277">
        <f>IF(OR(D277="",E277&lt;=0),0,IF(AND(('Charge mensuelle'!$B$4*12+9)&gt;D277,MOD(('Charge mensuelle'!$B$4*12+9)-D277,E277)=0),1,0))</f>
        <v/>
      </c>
      <c r="O277">
        <f>IF(OR(D277="",E277&lt;=0),0,IF(AND(('Charge mensuelle'!$B$4*12+10)&gt;D277,MOD(('Charge mensuelle'!$B$4*12+10)-D277,E277)=0),1,0))</f>
        <v/>
      </c>
      <c r="P277">
        <f>IF(OR(D277="",E277&lt;=0),0,IF(AND(('Charge mensuelle'!$B$4*12+11)&gt;D277,MOD(('Charge mensuelle'!$B$4*12+11)-D277,E277)=0),1,0))</f>
        <v/>
      </c>
      <c r="Q277">
        <f>IF(OR(D277="",E277&lt;=0),0,IF(AND(('Charge mensuelle'!$B$4*12+12)&gt;D277,MOD(('Charge mensuelle'!$B$4*12+12)-D277,E277)=0),1,0))</f>
        <v/>
      </c>
      <c r="R277">
        <f>F277*C277</f>
        <v/>
      </c>
      <c r="S277">
        <f>G277*C277</f>
        <v/>
      </c>
      <c r="T277">
        <f>H277*C277</f>
        <v/>
      </c>
      <c r="U277">
        <f>I277*C277</f>
        <v/>
      </c>
      <c r="V277">
        <f>J277*C277</f>
        <v/>
      </c>
      <c r="W277">
        <f>K277*C277</f>
        <v/>
      </c>
      <c r="X277">
        <f>L277*C277</f>
        <v/>
      </c>
      <c r="Y277">
        <f>M277*C277</f>
        <v/>
      </c>
      <c r="Z277">
        <f>N277*C277</f>
        <v/>
      </c>
      <c r="AA277">
        <f>O277*C277</f>
        <v/>
      </c>
      <c r="AB277">
        <f>P277*C277</f>
        <v/>
      </c>
      <c r="AC277">
        <f>Q277*C277</f>
        <v/>
      </c>
      <c r="AD277">
        <f>SUM(R277:AC277)</f>
        <v/>
      </c>
      <c r="AE277">
        <f>SUM(F277:Q277)</f>
        <v/>
      </c>
    </row>
    <row r="278">
      <c r="A278">
        <f>IF('Échéancier'!B278="","",'Échéancier'!B278)</f>
        <v/>
      </c>
      <c r="B278">
        <f>IF('Échéancier'!V278="","",'Échéancier'!V278)</f>
        <v/>
      </c>
      <c r="C278">
        <f>IF('Échéancier'!N278="",0,'Échéancier'!N278)</f>
        <v/>
      </c>
      <c r="D278">
        <f>IF('Échéancier'!Q278="","",YEAR('Échéancier'!O278)*12+MONTH('Échéancier'!O278))</f>
        <v/>
      </c>
      <c r="E278">
        <f>IF('Échéancier'!Q278="","",'Échéancier'!L278)</f>
        <v/>
      </c>
      <c r="F278">
        <f>IF(OR(D278="",E278&lt;=0),0,IF(AND(('Charge mensuelle'!$B$4*12+1)&gt;D278,MOD(('Charge mensuelle'!$B$4*12+1)-D278,E278)=0),1,0))</f>
        <v/>
      </c>
      <c r="G278">
        <f>IF(OR(D278="",E278&lt;=0),0,IF(AND(('Charge mensuelle'!$B$4*12+2)&gt;D278,MOD(('Charge mensuelle'!$B$4*12+2)-D278,E278)=0),1,0))</f>
        <v/>
      </c>
      <c r="H278">
        <f>IF(OR(D278="",E278&lt;=0),0,IF(AND(('Charge mensuelle'!$B$4*12+3)&gt;D278,MOD(('Charge mensuelle'!$B$4*12+3)-D278,E278)=0),1,0))</f>
        <v/>
      </c>
      <c r="I278">
        <f>IF(OR(D278="",E278&lt;=0),0,IF(AND(('Charge mensuelle'!$B$4*12+4)&gt;D278,MOD(('Charge mensuelle'!$B$4*12+4)-D278,E278)=0),1,0))</f>
        <v/>
      </c>
      <c r="J278">
        <f>IF(OR(D278="",E278&lt;=0),0,IF(AND(('Charge mensuelle'!$B$4*12+5)&gt;D278,MOD(('Charge mensuelle'!$B$4*12+5)-D278,E278)=0),1,0))</f>
        <v/>
      </c>
      <c r="K278">
        <f>IF(OR(D278="",E278&lt;=0),0,IF(AND(('Charge mensuelle'!$B$4*12+6)&gt;D278,MOD(('Charge mensuelle'!$B$4*12+6)-D278,E278)=0),1,0))</f>
        <v/>
      </c>
      <c r="L278">
        <f>IF(OR(D278="",E278&lt;=0),0,IF(AND(('Charge mensuelle'!$B$4*12+7)&gt;D278,MOD(('Charge mensuelle'!$B$4*12+7)-D278,E278)=0),1,0))</f>
        <v/>
      </c>
      <c r="M278">
        <f>IF(OR(D278="",E278&lt;=0),0,IF(AND(('Charge mensuelle'!$B$4*12+8)&gt;D278,MOD(('Charge mensuelle'!$B$4*12+8)-D278,E278)=0),1,0))</f>
        <v/>
      </c>
      <c r="N278">
        <f>IF(OR(D278="",E278&lt;=0),0,IF(AND(('Charge mensuelle'!$B$4*12+9)&gt;D278,MOD(('Charge mensuelle'!$B$4*12+9)-D278,E278)=0),1,0))</f>
        <v/>
      </c>
      <c r="O278">
        <f>IF(OR(D278="",E278&lt;=0),0,IF(AND(('Charge mensuelle'!$B$4*12+10)&gt;D278,MOD(('Charge mensuelle'!$B$4*12+10)-D278,E278)=0),1,0))</f>
        <v/>
      </c>
      <c r="P278">
        <f>IF(OR(D278="",E278&lt;=0),0,IF(AND(('Charge mensuelle'!$B$4*12+11)&gt;D278,MOD(('Charge mensuelle'!$B$4*12+11)-D278,E278)=0),1,0))</f>
        <v/>
      </c>
      <c r="Q278">
        <f>IF(OR(D278="",E278&lt;=0),0,IF(AND(('Charge mensuelle'!$B$4*12+12)&gt;D278,MOD(('Charge mensuelle'!$B$4*12+12)-D278,E278)=0),1,0))</f>
        <v/>
      </c>
      <c r="R278">
        <f>F278*C278</f>
        <v/>
      </c>
      <c r="S278">
        <f>G278*C278</f>
        <v/>
      </c>
      <c r="T278">
        <f>H278*C278</f>
        <v/>
      </c>
      <c r="U278">
        <f>I278*C278</f>
        <v/>
      </c>
      <c r="V278">
        <f>J278*C278</f>
        <v/>
      </c>
      <c r="W278">
        <f>K278*C278</f>
        <v/>
      </c>
      <c r="X278">
        <f>L278*C278</f>
        <v/>
      </c>
      <c r="Y278">
        <f>M278*C278</f>
        <v/>
      </c>
      <c r="Z278">
        <f>N278*C278</f>
        <v/>
      </c>
      <c r="AA278">
        <f>O278*C278</f>
        <v/>
      </c>
      <c r="AB278">
        <f>P278*C278</f>
        <v/>
      </c>
      <c r="AC278">
        <f>Q278*C278</f>
        <v/>
      </c>
      <c r="AD278">
        <f>SUM(R278:AC278)</f>
        <v/>
      </c>
      <c r="AE278">
        <f>SUM(F278:Q278)</f>
        <v/>
      </c>
    </row>
    <row r="279">
      <c r="A279">
        <f>IF('Échéancier'!B279="","",'Échéancier'!B279)</f>
        <v/>
      </c>
      <c r="B279">
        <f>IF('Échéancier'!V279="","",'Échéancier'!V279)</f>
        <v/>
      </c>
      <c r="C279">
        <f>IF('Échéancier'!N279="",0,'Échéancier'!N279)</f>
        <v/>
      </c>
      <c r="D279">
        <f>IF('Échéancier'!Q279="","",YEAR('Échéancier'!O279)*12+MONTH('Échéancier'!O279))</f>
        <v/>
      </c>
      <c r="E279">
        <f>IF('Échéancier'!Q279="","",'Échéancier'!L279)</f>
        <v/>
      </c>
      <c r="F279">
        <f>IF(OR(D279="",E279&lt;=0),0,IF(AND(('Charge mensuelle'!$B$4*12+1)&gt;D279,MOD(('Charge mensuelle'!$B$4*12+1)-D279,E279)=0),1,0))</f>
        <v/>
      </c>
      <c r="G279">
        <f>IF(OR(D279="",E279&lt;=0),0,IF(AND(('Charge mensuelle'!$B$4*12+2)&gt;D279,MOD(('Charge mensuelle'!$B$4*12+2)-D279,E279)=0),1,0))</f>
        <v/>
      </c>
      <c r="H279">
        <f>IF(OR(D279="",E279&lt;=0),0,IF(AND(('Charge mensuelle'!$B$4*12+3)&gt;D279,MOD(('Charge mensuelle'!$B$4*12+3)-D279,E279)=0),1,0))</f>
        <v/>
      </c>
      <c r="I279">
        <f>IF(OR(D279="",E279&lt;=0),0,IF(AND(('Charge mensuelle'!$B$4*12+4)&gt;D279,MOD(('Charge mensuelle'!$B$4*12+4)-D279,E279)=0),1,0))</f>
        <v/>
      </c>
      <c r="J279">
        <f>IF(OR(D279="",E279&lt;=0),0,IF(AND(('Charge mensuelle'!$B$4*12+5)&gt;D279,MOD(('Charge mensuelle'!$B$4*12+5)-D279,E279)=0),1,0))</f>
        <v/>
      </c>
      <c r="K279">
        <f>IF(OR(D279="",E279&lt;=0),0,IF(AND(('Charge mensuelle'!$B$4*12+6)&gt;D279,MOD(('Charge mensuelle'!$B$4*12+6)-D279,E279)=0),1,0))</f>
        <v/>
      </c>
      <c r="L279">
        <f>IF(OR(D279="",E279&lt;=0),0,IF(AND(('Charge mensuelle'!$B$4*12+7)&gt;D279,MOD(('Charge mensuelle'!$B$4*12+7)-D279,E279)=0),1,0))</f>
        <v/>
      </c>
      <c r="M279">
        <f>IF(OR(D279="",E279&lt;=0),0,IF(AND(('Charge mensuelle'!$B$4*12+8)&gt;D279,MOD(('Charge mensuelle'!$B$4*12+8)-D279,E279)=0),1,0))</f>
        <v/>
      </c>
      <c r="N279">
        <f>IF(OR(D279="",E279&lt;=0),0,IF(AND(('Charge mensuelle'!$B$4*12+9)&gt;D279,MOD(('Charge mensuelle'!$B$4*12+9)-D279,E279)=0),1,0))</f>
        <v/>
      </c>
      <c r="O279">
        <f>IF(OR(D279="",E279&lt;=0),0,IF(AND(('Charge mensuelle'!$B$4*12+10)&gt;D279,MOD(('Charge mensuelle'!$B$4*12+10)-D279,E279)=0),1,0))</f>
        <v/>
      </c>
      <c r="P279">
        <f>IF(OR(D279="",E279&lt;=0),0,IF(AND(('Charge mensuelle'!$B$4*12+11)&gt;D279,MOD(('Charge mensuelle'!$B$4*12+11)-D279,E279)=0),1,0))</f>
        <v/>
      </c>
      <c r="Q279">
        <f>IF(OR(D279="",E279&lt;=0),0,IF(AND(('Charge mensuelle'!$B$4*12+12)&gt;D279,MOD(('Charge mensuelle'!$B$4*12+12)-D279,E279)=0),1,0))</f>
        <v/>
      </c>
      <c r="R279">
        <f>F279*C279</f>
        <v/>
      </c>
      <c r="S279">
        <f>G279*C279</f>
        <v/>
      </c>
      <c r="T279">
        <f>H279*C279</f>
        <v/>
      </c>
      <c r="U279">
        <f>I279*C279</f>
        <v/>
      </c>
      <c r="V279">
        <f>J279*C279</f>
        <v/>
      </c>
      <c r="W279">
        <f>K279*C279</f>
        <v/>
      </c>
      <c r="X279">
        <f>L279*C279</f>
        <v/>
      </c>
      <c r="Y279">
        <f>M279*C279</f>
        <v/>
      </c>
      <c r="Z279">
        <f>N279*C279</f>
        <v/>
      </c>
      <c r="AA279">
        <f>O279*C279</f>
        <v/>
      </c>
      <c r="AB279">
        <f>P279*C279</f>
        <v/>
      </c>
      <c r="AC279">
        <f>Q279*C279</f>
        <v/>
      </c>
      <c r="AD279">
        <f>SUM(R279:AC279)</f>
        <v/>
      </c>
      <c r="AE279">
        <f>SUM(F279:Q279)</f>
        <v/>
      </c>
    </row>
    <row r="280">
      <c r="A280">
        <f>IF('Échéancier'!B280="","",'Échéancier'!B280)</f>
        <v/>
      </c>
      <c r="B280">
        <f>IF('Échéancier'!V280="","",'Échéancier'!V280)</f>
        <v/>
      </c>
      <c r="C280">
        <f>IF('Échéancier'!N280="",0,'Échéancier'!N280)</f>
        <v/>
      </c>
      <c r="D280">
        <f>IF('Échéancier'!Q280="","",YEAR('Échéancier'!O280)*12+MONTH('Échéancier'!O280))</f>
        <v/>
      </c>
      <c r="E280">
        <f>IF('Échéancier'!Q280="","",'Échéancier'!L280)</f>
        <v/>
      </c>
      <c r="F280">
        <f>IF(OR(D280="",E280&lt;=0),0,IF(AND(('Charge mensuelle'!$B$4*12+1)&gt;D280,MOD(('Charge mensuelle'!$B$4*12+1)-D280,E280)=0),1,0))</f>
        <v/>
      </c>
      <c r="G280">
        <f>IF(OR(D280="",E280&lt;=0),0,IF(AND(('Charge mensuelle'!$B$4*12+2)&gt;D280,MOD(('Charge mensuelle'!$B$4*12+2)-D280,E280)=0),1,0))</f>
        <v/>
      </c>
      <c r="H280">
        <f>IF(OR(D280="",E280&lt;=0),0,IF(AND(('Charge mensuelle'!$B$4*12+3)&gt;D280,MOD(('Charge mensuelle'!$B$4*12+3)-D280,E280)=0),1,0))</f>
        <v/>
      </c>
      <c r="I280">
        <f>IF(OR(D280="",E280&lt;=0),0,IF(AND(('Charge mensuelle'!$B$4*12+4)&gt;D280,MOD(('Charge mensuelle'!$B$4*12+4)-D280,E280)=0),1,0))</f>
        <v/>
      </c>
      <c r="J280">
        <f>IF(OR(D280="",E280&lt;=0),0,IF(AND(('Charge mensuelle'!$B$4*12+5)&gt;D280,MOD(('Charge mensuelle'!$B$4*12+5)-D280,E280)=0),1,0))</f>
        <v/>
      </c>
      <c r="K280">
        <f>IF(OR(D280="",E280&lt;=0),0,IF(AND(('Charge mensuelle'!$B$4*12+6)&gt;D280,MOD(('Charge mensuelle'!$B$4*12+6)-D280,E280)=0),1,0))</f>
        <v/>
      </c>
      <c r="L280">
        <f>IF(OR(D280="",E280&lt;=0),0,IF(AND(('Charge mensuelle'!$B$4*12+7)&gt;D280,MOD(('Charge mensuelle'!$B$4*12+7)-D280,E280)=0),1,0))</f>
        <v/>
      </c>
      <c r="M280">
        <f>IF(OR(D280="",E280&lt;=0),0,IF(AND(('Charge mensuelle'!$B$4*12+8)&gt;D280,MOD(('Charge mensuelle'!$B$4*12+8)-D280,E280)=0),1,0))</f>
        <v/>
      </c>
      <c r="N280">
        <f>IF(OR(D280="",E280&lt;=0),0,IF(AND(('Charge mensuelle'!$B$4*12+9)&gt;D280,MOD(('Charge mensuelle'!$B$4*12+9)-D280,E280)=0),1,0))</f>
        <v/>
      </c>
      <c r="O280">
        <f>IF(OR(D280="",E280&lt;=0),0,IF(AND(('Charge mensuelle'!$B$4*12+10)&gt;D280,MOD(('Charge mensuelle'!$B$4*12+10)-D280,E280)=0),1,0))</f>
        <v/>
      </c>
      <c r="P280">
        <f>IF(OR(D280="",E280&lt;=0),0,IF(AND(('Charge mensuelle'!$B$4*12+11)&gt;D280,MOD(('Charge mensuelle'!$B$4*12+11)-D280,E280)=0),1,0))</f>
        <v/>
      </c>
      <c r="Q280">
        <f>IF(OR(D280="",E280&lt;=0),0,IF(AND(('Charge mensuelle'!$B$4*12+12)&gt;D280,MOD(('Charge mensuelle'!$B$4*12+12)-D280,E280)=0),1,0))</f>
        <v/>
      </c>
      <c r="R280">
        <f>F280*C280</f>
        <v/>
      </c>
      <c r="S280">
        <f>G280*C280</f>
        <v/>
      </c>
      <c r="T280">
        <f>H280*C280</f>
        <v/>
      </c>
      <c r="U280">
        <f>I280*C280</f>
        <v/>
      </c>
      <c r="V280">
        <f>J280*C280</f>
        <v/>
      </c>
      <c r="W280">
        <f>K280*C280</f>
        <v/>
      </c>
      <c r="X280">
        <f>L280*C280</f>
        <v/>
      </c>
      <c r="Y280">
        <f>M280*C280</f>
        <v/>
      </c>
      <c r="Z280">
        <f>N280*C280</f>
        <v/>
      </c>
      <c r="AA280">
        <f>O280*C280</f>
        <v/>
      </c>
      <c r="AB280">
        <f>P280*C280</f>
        <v/>
      </c>
      <c r="AC280">
        <f>Q280*C280</f>
        <v/>
      </c>
      <c r="AD280">
        <f>SUM(R280:AC280)</f>
        <v/>
      </c>
      <c r="AE280">
        <f>SUM(F280:Q280)</f>
        <v/>
      </c>
    </row>
    <row r="281">
      <c r="A281">
        <f>IF('Échéancier'!B281="","",'Échéancier'!B281)</f>
        <v/>
      </c>
      <c r="B281">
        <f>IF('Échéancier'!V281="","",'Échéancier'!V281)</f>
        <v/>
      </c>
      <c r="C281">
        <f>IF('Échéancier'!N281="",0,'Échéancier'!N281)</f>
        <v/>
      </c>
      <c r="D281">
        <f>IF('Échéancier'!Q281="","",YEAR('Échéancier'!O281)*12+MONTH('Échéancier'!O281))</f>
        <v/>
      </c>
      <c r="E281">
        <f>IF('Échéancier'!Q281="","",'Échéancier'!L281)</f>
        <v/>
      </c>
      <c r="F281">
        <f>IF(OR(D281="",E281&lt;=0),0,IF(AND(('Charge mensuelle'!$B$4*12+1)&gt;D281,MOD(('Charge mensuelle'!$B$4*12+1)-D281,E281)=0),1,0))</f>
        <v/>
      </c>
      <c r="G281">
        <f>IF(OR(D281="",E281&lt;=0),0,IF(AND(('Charge mensuelle'!$B$4*12+2)&gt;D281,MOD(('Charge mensuelle'!$B$4*12+2)-D281,E281)=0),1,0))</f>
        <v/>
      </c>
      <c r="H281">
        <f>IF(OR(D281="",E281&lt;=0),0,IF(AND(('Charge mensuelle'!$B$4*12+3)&gt;D281,MOD(('Charge mensuelle'!$B$4*12+3)-D281,E281)=0),1,0))</f>
        <v/>
      </c>
      <c r="I281">
        <f>IF(OR(D281="",E281&lt;=0),0,IF(AND(('Charge mensuelle'!$B$4*12+4)&gt;D281,MOD(('Charge mensuelle'!$B$4*12+4)-D281,E281)=0),1,0))</f>
        <v/>
      </c>
      <c r="J281">
        <f>IF(OR(D281="",E281&lt;=0),0,IF(AND(('Charge mensuelle'!$B$4*12+5)&gt;D281,MOD(('Charge mensuelle'!$B$4*12+5)-D281,E281)=0),1,0))</f>
        <v/>
      </c>
      <c r="K281">
        <f>IF(OR(D281="",E281&lt;=0),0,IF(AND(('Charge mensuelle'!$B$4*12+6)&gt;D281,MOD(('Charge mensuelle'!$B$4*12+6)-D281,E281)=0),1,0))</f>
        <v/>
      </c>
      <c r="L281">
        <f>IF(OR(D281="",E281&lt;=0),0,IF(AND(('Charge mensuelle'!$B$4*12+7)&gt;D281,MOD(('Charge mensuelle'!$B$4*12+7)-D281,E281)=0),1,0))</f>
        <v/>
      </c>
      <c r="M281">
        <f>IF(OR(D281="",E281&lt;=0),0,IF(AND(('Charge mensuelle'!$B$4*12+8)&gt;D281,MOD(('Charge mensuelle'!$B$4*12+8)-D281,E281)=0),1,0))</f>
        <v/>
      </c>
      <c r="N281">
        <f>IF(OR(D281="",E281&lt;=0),0,IF(AND(('Charge mensuelle'!$B$4*12+9)&gt;D281,MOD(('Charge mensuelle'!$B$4*12+9)-D281,E281)=0),1,0))</f>
        <v/>
      </c>
      <c r="O281">
        <f>IF(OR(D281="",E281&lt;=0),0,IF(AND(('Charge mensuelle'!$B$4*12+10)&gt;D281,MOD(('Charge mensuelle'!$B$4*12+10)-D281,E281)=0),1,0))</f>
        <v/>
      </c>
      <c r="P281">
        <f>IF(OR(D281="",E281&lt;=0),0,IF(AND(('Charge mensuelle'!$B$4*12+11)&gt;D281,MOD(('Charge mensuelle'!$B$4*12+11)-D281,E281)=0),1,0))</f>
        <v/>
      </c>
      <c r="Q281">
        <f>IF(OR(D281="",E281&lt;=0),0,IF(AND(('Charge mensuelle'!$B$4*12+12)&gt;D281,MOD(('Charge mensuelle'!$B$4*12+12)-D281,E281)=0),1,0))</f>
        <v/>
      </c>
      <c r="R281">
        <f>F281*C281</f>
        <v/>
      </c>
      <c r="S281">
        <f>G281*C281</f>
        <v/>
      </c>
      <c r="T281">
        <f>H281*C281</f>
        <v/>
      </c>
      <c r="U281">
        <f>I281*C281</f>
        <v/>
      </c>
      <c r="V281">
        <f>J281*C281</f>
        <v/>
      </c>
      <c r="W281">
        <f>K281*C281</f>
        <v/>
      </c>
      <c r="X281">
        <f>L281*C281</f>
        <v/>
      </c>
      <c r="Y281">
        <f>M281*C281</f>
        <v/>
      </c>
      <c r="Z281">
        <f>N281*C281</f>
        <v/>
      </c>
      <c r="AA281">
        <f>O281*C281</f>
        <v/>
      </c>
      <c r="AB281">
        <f>P281*C281</f>
        <v/>
      </c>
      <c r="AC281">
        <f>Q281*C281</f>
        <v/>
      </c>
      <c r="AD281">
        <f>SUM(R281:AC281)</f>
        <v/>
      </c>
      <c r="AE281">
        <f>SUM(F281:Q281)</f>
        <v/>
      </c>
    </row>
    <row r="282">
      <c r="A282">
        <f>IF('Échéancier'!B282="","",'Échéancier'!B282)</f>
        <v/>
      </c>
      <c r="B282">
        <f>IF('Échéancier'!V282="","",'Échéancier'!V282)</f>
        <v/>
      </c>
      <c r="C282">
        <f>IF('Échéancier'!N282="",0,'Échéancier'!N282)</f>
        <v/>
      </c>
      <c r="D282">
        <f>IF('Échéancier'!Q282="","",YEAR('Échéancier'!O282)*12+MONTH('Échéancier'!O282))</f>
        <v/>
      </c>
      <c r="E282">
        <f>IF('Échéancier'!Q282="","",'Échéancier'!L282)</f>
        <v/>
      </c>
      <c r="F282">
        <f>IF(OR(D282="",E282&lt;=0),0,IF(AND(('Charge mensuelle'!$B$4*12+1)&gt;D282,MOD(('Charge mensuelle'!$B$4*12+1)-D282,E282)=0),1,0))</f>
        <v/>
      </c>
      <c r="G282">
        <f>IF(OR(D282="",E282&lt;=0),0,IF(AND(('Charge mensuelle'!$B$4*12+2)&gt;D282,MOD(('Charge mensuelle'!$B$4*12+2)-D282,E282)=0),1,0))</f>
        <v/>
      </c>
      <c r="H282">
        <f>IF(OR(D282="",E282&lt;=0),0,IF(AND(('Charge mensuelle'!$B$4*12+3)&gt;D282,MOD(('Charge mensuelle'!$B$4*12+3)-D282,E282)=0),1,0))</f>
        <v/>
      </c>
      <c r="I282">
        <f>IF(OR(D282="",E282&lt;=0),0,IF(AND(('Charge mensuelle'!$B$4*12+4)&gt;D282,MOD(('Charge mensuelle'!$B$4*12+4)-D282,E282)=0),1,0))</f>
        <v/>
      </c>
      <c r="J282">
        <f>IF(OR(D282="",E282&lt;=0),0,IF(AND(('Charge mensuelle'!$B$4*12+5)&gt;D282,MOD(('Charge mensuelle'!$B$4*12+5)-D282,E282)=0),1,0))</f>
        <v/>
      </c>
      <c r="K282">
        <f>IF(OR(D282="",E282&lt;=0),0,IF(AND(('Charge mensuelle'!$B$4*12+6)&gt;D282,MOD(('Charge mensuelle'!$B$4*12+6)-D282,E282)=0),1,0))</f>
        <v/>
      </c>
      <c r="L282">
        <f>IF(OR(D282="",E282&lt;=0),0,IF(AND(('Charge mensuelle'!$B$4*12+7)&gt;D282,MOD(('Charge mensuelle'!$B$4*12+7)-D282,E282)=0),1,0))</f>
        <v/>
      </c>
      <c r="M282">
        <f>IF(OR(D282="",E282&lt;=0),0,IF(AND(('Charge mensuelle'!$B$4*12+8)&gt;D282,MOD(('Charge mensuelle'!$B$4*12+8)-D282,E282)=0),1,0))</f>
        <v/>
      </c>
      <c r="N282">
        <f>IF(OR(D282="",E282&lt;=0),0,IF(AND(('Charge mensuelle'!$B$4*12+9)&gt;D282,MOD(('Charge mensuelle'!$B$4*12+9)-D282,E282)=0),1,0))</f>
        <v/>
      </c>
      <c r="O282">
        <f>IF(OR(D282="",E282&lt;=0),0,IF(AND(('Charge mensuelle'!$B$4*12+10)&gt;D282,MOD(('Charge mensuelle'!$B$4*12+10)-D282,E282)=0),1,0))</f>
        <v/>
      </c>
      <c r="P282">
        <f>IF(OR(D282="",E282&lt;=0),0,IF(AND(('Charge mensuelle'!$B$4*12+11)&gt;D282,MOD(('Charge mensuelle'!$B$4*12+11)-D282,E282)=0),1,0))</f>
        <v/>
      </c>
      <c r="Q282">
        <f>IF(OR(D282="",E282&lt;=0),0,IF(AND(('Charge mensuelle'!$B$4*12+12)&gt;D282,MOD(('Charge mensuelle'!$B$4*12+12)-D282,E282)=0),1,0))</f>
        <v/>
      </c>
      <c r="R282">
        <f>F282*C282</f>
        <v/>
      </c>
      <c r="S282">
        <f>G282*C282</f>
        <v/>
      </c>
      <c r="T282">
        <f>H282*C282</f>
        <v/>
      </c>
      <c r="U282">
        <f>I282*C282</f>
        <v/>
      </c>
      <c r="V282">
        <f>J282*C282</f>
        <v/>
      </c>
      <c r="W282">
        <f>K282*C282</f>
        <v/>
      </c>
      <c r="X282">
        <f>L282*C282</f>
        <v/>
      </c>
      <c r="Y282">
        <f>M282*C282</f>
        <v/>
      </c>
      <c r="Z282">
        <f>N282*C282</f>
        <v/>
      </c>
      <c r="AA282">
        <f>O282*C282</f>
        <v/>
      </c>
      <c r="AB282">
        <f>P282*C282</f>
        <v/>
      </c>
      <c r="AC282">
        <f>Q282*C282</f>
        <v/>
      </c>
      <c r="AD282">
        <f>SUM(R282:AC282)</f>
        <v/>
      </c>
      <c r="AE282">
        <f>SUM(F282:Q282)</f>
        <v/>
      </c>
    </row>
    <row r="283">
      <c r="A283">
        <f>IF('Échéancier'!B283="","",'Échéancier'!B283)</f>
        <v/>
      </c>
      <c r="B283">
        <f>IF('Échéancier'!V283="","",'Échéancier'!V283)</f>
        <v/>
      </c>
      <c r="C283">
        <f>IF('Échéancier'!N283="",0,'Échéancier'!N283)</f>
        <v/>
      </c>
      <c r="D283">
        <f>IF('Échéancier'!Q283="","",YEAR('Échéancier'!O283)*12+MONTH('Échéancier'!O283))</f>
        <v/>
      </c>
      <c r="E283">
        <f>IF('Échéancier'!Q283="","",'Échéancier'!L283)</f>
        <v/>
      </c>
      <c r="F283">
        <f>IF(OR(D283="",E283&lt;=0),0,IF(AND(('Charge mensuelle'!$B$4*12+1)&gt;D283,MOD(('Charge mensuelle'!$B$4*12+1)-D283,E283)=0),1,0))</f>
        <v/>
      </c>
      <c r="G283">
        <f>IF(OR(D283="",E283&lt;=0),0,IF(AND(('Charge mensuelle'!$B$4*12+2)&gt;D283,MOD(('Charge mensuelle'!$B$4*12+2)-D283,E283)=0),1,0))</f>
        <v/>
      </c>
      <c r="H283">
        <f>IF(OR(D283="",E283&lt;=0),0,IF(AND(('Charge mensuelle'!$B$4*12+3)&gt;D283,MOD(('Charge mensuelle'!$B$4*12+3)-D283,E283)=0),1,0))</f>
        <v/>
      </c>
      <c r="I283">
        <f>IF(OR(D283="",E283&lt;=0),0,IF(AND(('Charge mensuelle'!$B$4*12+4)&gt;D283,MOD(('Charge mensuelle'!$B$4*12+4)-D283,E283)=0),1,0))</f>
        <v/>
      </c>
      <c r="J283">
        <f>IF(OR(D283="",E283&lt;=0),0,IF(AND(('Charge mensuelle'!$B$4*12+5)&gt;D283,MOD(('Charge mensuelle'!$B$4*12+5)-D283,E283)=0),1,0))</f>
        <v/>
      </c>
      <c r="K283">
        <f>IF(OR(D283="",E283&lt;=0),0,IF(AND(('Charge mensuelle'!$B$4*12+6)&gt;D283,MOD(('Charge mensuelle'!$B$4*12+6)-D283,E283)=0),1,0))</f>
        <v/>
      </c>
      <c r="L283">
        <f>IF(OR(D283="",E283&lt;=0),0,IF(AND(('Charge mensuelle'!$B$4*12+7)&gt;D283,MOD(('Charge mensuelle'!$B$4*12+7)-D283,E283)=0),1,0))</f>
        <v/>
      </c>
      <c r="M283">
        <f>IF(OR(D283="",E283&lt;=0),0,IF(AND(('Charge mensuelle'!$B$4*12+8)&gt;D283,MOD(('Charge mensuelle'!$B$4*12+8)-D283,E283)=0),1,0))</f>
        <v/>
      </c>
      <c r="N283">
        <f>IF(OR(D283="",E283&lt;=0),0,IF(AND(('Charge mensuelle'!$B$4*12+9)&gt;D283,MOD(('Charge mensuelle'!$B$4*12+9)-D283,E283)=0),1,0))</f>
        <v/>
      </c>
      <c r="O283">
        <f>IF(OR(D283="",E283&lt;=0),0,IF(AND(('Charge mensuelle'!$B$4*12+10)&gt;D283,MOD(('Charge mensuelle'!$B$4*12+10)-D283,E283)=0),1,0))</f>
        <v/>
      </c>
      <c r="P283">
        <f>IF(OR(D283="",E283&lt;=0),0,IF(AND(('Charge mensuelle'!$B$4*12+11)&gt;D283,MOD(('Charge mensuelle'!$B$4*12+11)-D283,E283)=0),1,0))</f>
        <v/>
      </c>
      <c r="Q283">
        <f>IF(OR(D283="",E283&lt;=0),0,IF(AND(('Charge mensuelle'!$B$4*12+12)&gt;D283,MOD(('Charge mensuelle'!$B$4*12+12)-D283,E283)=0),1,0))</f>
        <v/>
      </c>
      <c r="R283">
        <f>F283*C283</f>
        <v/>
      </c>
      <c r="S283">
        <f>G283*C283</f>
        <v/>
      </c>
      <c r="T283">
        <f>H283*C283</f>
        <v/>
      </c>
      <c r="U283">
        <f>I283*C283</f>
        <v/>
      </c>
      <c r="V283">
        <f>J283*C283</f>
        <v/>
      </c>
      <c r="W283">
        <f>K283*C283</f>
        <v/>
      </c>
      <c r="X283">
        <f>L283*C283</f>
        <v/>
      </c>
      <c r="Y283">
        <f>M283*C283</f>
        <v/>
      </c>
      <c r="Z283">
        <f>N283*C283</f>
        <v/>
      </c>
      <c r="AA283">
        <f>O283*C283</f>
        <v/>
      </c>
      <c r="AB283">
        <f>P283*C283</f>
        <v/>
      </c>
      <c r="AC283">
        <f>Q283*C283</f>
        <v/>
      </c>
      <c r="AD283">
        <f>SUM(R283:AC283)</f>
        <v/>
      </c>
      <c r="AE283">
        <f>SUM(F283:Q283)</f>
        <v/>
      </c>
    </row>
    <row r="284">
      <c r="A284">
        <f>IF('Échéancier'!B284="","",'Échéancier'!B284)</f>
        <v/>
      </c>
      <c r="B284">
        <f>IF('Échéancier'!V284="","",'Échéancier'!V284)</f>
        <v/>
      </c>
      <c r="C284">
        <f>IF('Échéancier'!N284="",0,'Échéancier'!N284)</f>
        <v/>
      </c>
      <c r="D284">
        <f>IF('Échéancier'!Q284="","",YEAR('Échéancier'!O284)*12+MONTH('Échéancier'!O284))</f>
        <v/>
      </c>
      <c r="E284">
        <f>IF('Échéancier'!Q284="","",'Échéancier'!L284)</f>
        <v/>
      </c>
      <c r="F284">
        <f>IF(OR(D284="",E284&lt;=0),0,IF(AND(('Charge mensuelle'!$B$4*12+1)&gt;D284,MOD(('Charge mensuelle'!$B$4*12+1)-D284,E284)=0),1,0))</f>
        <v/>
      </c>
      <c r="G284">
        <f>IF(OR(D284="",E284&lt;=0),0,IF(AND(('Charge mensuelle'!$B$4*12+2)&gt;D284,MOD(('Charge mensuelle'!$B$4*12+2)-D284,E284)=0),1,0))</f>
        <v/>
      </c>
      <c r="H284">
        <f>IF(OR(D284="",E284&lt;=0),0,IF(AND(('Charge mensuelle'!$B$4*12+3)&gt;D284,MOD(('Charge mensuelle'!$B$4*12+3)-D284,E284)=0),1,0))</f>
        <v/>
      </c>
      <c r="I284">
        <f>IF(OR(D284="",E284&lt;=0),0,IF(AND(('Charge mensuelle'!$B$4*12+4)&gt;D284,MOD(('Charge mensuelle'!$B$4*12+4)-D284,E284)=0),1,0))</f>
        <v/>
      </c>
      <c r="J284">
        <f>IF(OR(D284="",E284&lt;=0),0,IF(AND(('Charge mensuelle'!$B$4*12+5)&gt;D284,MOD(('Charge mensuelle'!$B$4*12+5)-D284,E284)=0),1,0))</f>
        <v/>
      </c>
      <c r="K284">
        <f>IF(OR(D284="",E284&lt;=0),0,IF(AND(('Charge mensuelle'!$B$4*12+6)&gt;D284,MOD(('Charge mensuelle'!$B$4*12+6)-D284,E284)=0),1,0))</f>
        <v/>
      </c>
      <c r="L284">
        <f>IF(OR(D284="",E284&lt;=0),0,IF(AND(('Charge mensuelle'!$B$4*12+7)&gt;D284,MOD(('Charge mensuelle'!$B$4*12+7)-D284,E284)=0),1,0))</f>
        <v/>
      </c>
      <c r="M284">
        <f>IF(OR(D284="",E284&lt;=0),0,IF(AND(('Charge mensuelle'!$B$4*12+8)&gt;D284,MOD(('Charge mensuelle'!$B$4*12+8)-D284,E284)=0),1,0))</f>
        <v/>
      </c>
      <c r="N284">
        <f>IF(OR(D284="",E284&lt;=0),0,IF(AND(('Charge mensuelle'!$B$4*12+9)&gt;D284,MOD(('Charge mensuelle'!$B$4*12+9)-D284,E284)=0),1,0))</f>
        <v/>
      </c>
      <c r="O284">
        <f>IF(OR(D284="",E284&lt;=0),0,IF(AND(('Charge mensuelle'!$B$4*12+10)&gt;D284,MOD(('Charge mensuelle'!$B$4*12+10)-D284,E284)=0),1,0))</f>
        <v/>
      </c>
      <c r="P284">
        <f>IF(OR(D284="",E284&lt;=0),0,IF(AND(('Charge mensuelle'!$B$4*12+11)&gt;D284,MOD(('Charge mensuelle'!$B$4*12+11)-D284,E284)=0),1,0))</f>
        <v/>
      </c>
      <c r="Q284">
        <f>IF(OR(D284="",E284&lt;=0),0,IF(AND(('Charge mensuelle'!$B$4*12+12)&gt;D284,MOD(('Charge mensuelle'!$B$4*12+12)-D284,E284)=0),1,0))</f>
        <v/>
      </c>
      <c r="R284">
        <f>F284*C284</f>
        <v/>
      </c>
      <c r="S284">
        <f>G284*C284</f>
        <v/>
      </c>
      <c r="T284">
        <f>H284*C284</f>
        <v/>
      </c>
      <c r="U284">
        <f>I284*C284</f>
        <v/>
      </c>
      <c r="V284">
        <f>J284*C284</f>
        <v/>
      </c>
      <c r="W284">
        <f>K284*C284</f>
        <v/>
      </c>
      <c r="X284">
        <f>L284*C284</f>
        <v/>
      </c>
      <c r="Y284">
        <f>M284*C284</f>
        <v/>
      </c>
      <c r="Z284">
        <f>N284*C284</f>
        <v/>
      </c>
      <c r="AA284">
        <f>O284*C284</f>
        <v/>
      </c>
      <c r="AB284">
        <f>P284*C284</f>
        <v/>
      </c>
      <c r="AC284">
        <f>Q284*C284</f>
        <v/>
      </c>
      <c r="AD284">
        <f>SUM(R284:AC284)</f>
        <v/>
      </c>
      <c r="AE284">
        <f>SUM(F284:Q284)</f>
        <v/>
      </c>
    </row>
    <row r="285">
      <c r="A285">
        <f>IF('Échéancier'!B285="","",'Échéancier'!B285)</f>
        <v/>
      </c>
      <c r="B285">
        <f>IF('Échéancier'!V285="","",'Échéancier'!V285)</f>
        <v/>
      </c>
      <c r="C285">
        <f>IF('Échéancier'!N285="",0,'Échéancier'!N285)</f>
        <v/>
      </c>
      <c r="D285">
        <f>IF('Échéancier'!Q285="","",YEAR('Échéancier'!O285)*12+MONTH('Échéancier'!O285))</f>
        <v/>
      </c>
      <c r="E285">
        <f>IF('Échéancier'!Q285="","",'Échéancier'!L285)</f>
        <v/>
      </c>
      <c r="F285">
        <f>IF(OR(D285="",E285&lt;=0),0,IF(AND(('Charge mensuelle'!$B$4*12+1)&gt;D285,MOD(('Charge mensuelle'!$B$4*12+1)-D285,E285)=0),1,0))</f>
        <v/>
      </c>
      <c r="G285">
        <f>IF(OR(D285="",E285&lt;=0),0,IF(AND(('Charge mensuelle'!$B$4*12+2)&gt;D285,MOD(('Charge mensuelle'!$B$4*12+2)-D285,E285)=0),1,0))</f>
        <v/>
      </c>
      <c r="H285">
        <f>IF(OR(D285="",E285&lt;=0),0,IF(AND(('Charge mensuelle'!$B$4*12+3)&gt;D285,MOD(('Charge mensuelle'!$B$4*12+3)-D285,E285)=0),1,0))</f>
        <v/>
      </c>
      <c r="I285">
        <f>IF(OR(D285="",E285&lt;=0),0,IF(AND(('Charge mensuelle'!$B$4*12+4)&gt;D285,MOD(('Charge mensuelle'!$B$4*12+4)-D285,E285)=0),1,0))</f>
        <v/>
      </c>
      <c r="J285">
        <f>IF(OR(D285="",E285&lt;=0),0,IF(AND(('Charge mensuelle'!$B$4*12+5)&gt;D285,MOD(('Charge mensuelle'!$B$4*12+5)-D285,E285)=0),1,0))</f>
        <v/>
      </c>
      <c r="K285">
        <f>IF(OR(D285="",E285&lt;=0),0,IF(AND(('Charge mensuelle'!$B$4*12+6)&gt;D285,MOD(('Charge mensuelle'!$B$4*12+6)-D285,E285)=0),1,0))</f>
        <v/>
      </c>
      <c r="L285">
        <f>IF(OR(D285="",E285&lt;=0),0,IF(AND(('Charge mensuelle'!$B$4*12+7)&gt;D285,MOD(('Charge mensuelle'!$B$4*12+7)-D285,E285)=0),1,0))</f>
        <v/>
      </c>
      <c r="M285">
        <f>IF(OR(D285="",E285&lt;=0),0,IF(AND(('Charge mensuelle'!$B$4*12+8)&gt;D285,MOD(('Charge mensuelle'!$B$4*12+8)-D285,E285)=0),1,0))</f>
        <v/>
      </c>
      <c r="N285">
        <f>IF(OR(D285="",E285&lt;=0),0,IF(AND(('Charge mensuelle'!$B$4*12+9)&gt;D285,MOD(('Charge mensuelle'!$B$4*12+9)-D285,E285)=0),1,0))</f>
        <v/>
      </c>
      <c r="O285">
        <f>IF(OR(D285="",E285&lt;=0),0,IF(AND(('Charge mensuelle'!$B$4*12+10)&gt;D285,MOD(('Charge mensuelle'!$B$4*12+10)-D285,E285)=0),1,0))</f>
        <v/>
      </c>
      <c r="P285">
        <f>IF(OR(D285="",E285&lt;=0),0,IF(AND(('Charge mensuelle'!$B$4*12+11)&gt;D285,MOD(('Charge mensuelle'!$B$4*12+11)-D285,E285)=0),1,0))</f>
        <v/>
      </c>
      <c r="Q285">
        <f>IF(OR(D285="",E285&lt;=0),0,IF(AND(('Charge mensuelle'!$B$4*12+12)&gt;D285,MOD(('Charge mensuelle'!$B$4*12+12)-D285,E285)=0),1,0))</f>
        <v/>
      </c>
      <c r="R285">
        <f>F285*C285</f>
        <v/>
      </c>
      <c r="S285">
        <f>G285*C285</f>
        <v/>
      </c>
      <c r="T285">
        <f>H285*C285</f>
        <v/>
      </c>
      <c r="U285">
        <f>I285*C285</f>
        <v/>
      </c>
      <c r="V285">
        <f>J285*C285</f>
        <v/>
      </c>
      <c r="W285">
        <f>K285*C285</f>
        <v/>
      </c>
      <c r="X285">
        <f>L285*C285</f>
        <v/>
      </c>
      <c r="Y285">
        <f>M285*C285</f>
        <v/>
      </c>
      <c r="Z285">
        <f>N285*C285</f>
        <v/>
      </c>
      <c r="AA285">
        <f>O285*C285</f>
        <v/>
      </c>
      <c r="AB285">
        <f>P285*C285</f>
        <v/>
      </c>
      <c r="AC285">
        <f>Q285*C285</f>
        <v/>
      </c>
      <c r="AD285">
        <f>SUM(R285:AC285)</f>
        <v/>
      </c>
      <c r="AE285">
        <f>SUM(F285:Q285)</f>
        <v/>
      </c>
    </row>
    <row r="286">
      <c r="A286">
        <f>IF('Échéancier'!B286="","",'Échéancier'!B286)</f>
        <v/>
      </c>
      <c r="B286">
        <f>IF('Échéancier'!V286="","",'Échéancier'!V286)</f>
        <v/>
      </c>
      <c r="C286">
        <f>IF('Échéancier'!N286="",0,'Échéancier'!N286)</f>
        <v/>
      </c>
      <c r="D286">
        <f>IF('Échéancier'!Q286="","",YEAR('Échéancier'!O286)*12+MONTH('Échéancier'!O286))</f>
        <v/>
      </c>
      <c r="E286">
        <f>IF('Échéancier'!Q286="","",'Échéancier'!L286)</f>
        <v/>
      </c>
      <c r="F286">
        <f>IF(OR(D286="",E286&lt;=0),0,IF(AND(('Charge mensuelle'!$B$4*12+1)&gt;D286,MOD(('Charge mensuelle'!$B$4*12+1)-D286,E286)=0),1,0))</f>
        <v/>
      </c>
      <c r="G286">
        <f>IF(OR(D286="",E286&lt;=0),0,IF(AND(('Charge mensuelle'!$B$4*12+2)&gt;D286,MOD(('Charge mensuelle'!$B$4*12+2)-D286,E286)=0),1,0))</f>
        <v/>
      </c>
      <c r="H286">
        <f>IF(OR(D286="",E286&lt;=0),0,IF(AND(('Charge mensuelle'!$B$4*12+3)&gt;D286,MOD(('Charge mensuelle'!$B$4*12+3)-D286,E286)=0),1,0))</f>
        <v/>
      </c>
      <c r="I286">
        <f>IF(OR(D286="",E286&lt;=0),0,IF(AND(('Charge mensuelle'!$B$4*12+4)&gt;D286,MOD(('Charge mensuelle'!$B$4*12+4)-D286,E286)=0),1,0))</f>
        <v/>
      </c>
      <c r="J286">
        <f>IF(OR(D286="",E286&lt;=0),0,IF(AND(('Charge mensuelle'!$B$4*12+5)&gt;D286,MOD(('Charge mensuelle'!$B$4*12+5)-D286,E286)=0),1,0))</f>
        <v/>
      </c>
      <c r="K286">
        <f>IF(OR(D286="",E286&lt;=0),0,IF(AND(('Charge mensuelle'!$B$4*12+6)&gt;D286,MOD(('Charge mensuelle'!$B$4*12+6)-D286,E286)=0),1,0))</f>
        <v/>
      </c>
      <c r="L286">
        <f>IF(OR(D286="",E286&lt;=0),0,IF(AND(('Charge mensuelle'!$B$4*12+7)&gt;D286,MOD(('Charge mensuelle'!$B$4*12+7)-D286,E286)=0),1,0))</f>
        <v/>
      </c>
      <c r="M286">
        <f>IF(OR(D286="",E286&lt;=0),0,IF(AND(('Charge mensuelle'!$B$4*12+8)&gt;D286,MOD(('Charge mensuelle'!$B$4*12+8)-D286,E286)=0),1,0))</f>
        <v/>
      </c>
      <c r="N286">
        <f>IF(OR(D286="",E286&lt;=0),0,IF(AND(('Charge mensuelle'!$B$4*12+9)&gt;D286,MOD(('Charge mensuelle'!$B$4*12+9)-D286,E286)=0),1,0))</f>
        <v/>
      </c>
      <c r="O286">
        <f>IF(OR(D286="",E286&lt;=0),0,IF(AND(('Charge mensuelle'!$B$4*12+10)&gt;D286,MOD(('Charge mensuelle'!$B$4*12+10)-D286,E286)=0),1,0))</f>
        <v/>
      </c>
      <c r="P286">
        <f>IF(OR(D286="",E286&lt;=0),0,IF(AND(('Charge mensuelle'!$B$4*12+11)&gt;D286,MOD(('Charge mensuelle'!$B$4*12+11)-D286,E286)=0),1,0))</f>
        <v/>
      </c>
      <c r="Q286">
        <f>IF(OR(D286="",E286&lt;=0),0,IF(AND(('Charge mensuelle'!$B$4*12+12)&gt;D286,MOD(('Charge mensuelle'!$B$4*12+12)-D286,E286)=0),1,0))</f>
        <v/>
      </c>
      <c r="R286">
        <f>F286*C286</f>
        <v/>
      </c>
      <c r="S286">
        <f>G286*C286</f>
        <v/>
      </c>
      <c r="T286">
        <f>H286*C286</f>
        <v/>
      </c>
      <c r="U286">
        <f>I286*C286</f>
        <v/>
      </c>
      <c r="V286">
        <f>J286*C286</f>
        <v/>
      </c>
      <c r="W286">
        <f>K286*C286</f>
        <v/>
      </c>
      <c r="X286">
        <f>L286*C286</f>
        <v/>
      </c>
      <c r="Y286">
        <f>M286*C286</f>
        <v/>
      </c>
      <c r="Z286">
        <f>N286*C286</f>
        <v/>
      </c>
      <c r="AA286">
        <f>O286*C286</f>
        <v/>
      </c>
      <c r="AB286">
        <f>P286*C286</f>
        <v/>
      </c>
      <c r="AC286">
        <f>Q286*C286</f>
        <v/>
      </c>
      <c r="AD286">
        <f>SUM(R286:AC286)</f>
        <v/>
      </c>
      <c r="AE286">
        <f>SUM(F286:Q286)</f>
        <v/>
      </c>
    </row>
    <row r="287">
      <c r="A287">
        <f>IF('Échéancier'!B287="","",'Échéancier'!B287)</f>
        <v/>
      </c>
      <c r="B287">
        <f>IF('Échéancier'!V287="","",'Échéancier'!V287)</f>
        <v/>
      </c>
      <c r="C287">
        <f>IF('Échéancier'!N287="",0,'Échéancier'!N287)</f>
        <v/>
      </c>
      <c r="D287">
        <f>IF('Échéancier'!Q287="","",YEAR('Échéancier'!O287)*12+MONTH('Échéancier'!O287))</f>
        <v/>
      </c>
      <c r="E287">
        <f>IF('Échéancier'!Q287="","",'Échéancier'!L287)</f>
        <v/>
      </c>
      <c r="F287">
        <f>IF(OR(D287="",E287&lt;=0),0,IF(AND(('Charge mensuelle'!$B$4*12+1)&gt;D287,MOD(('Charge mensuelle'!$B$4*12+1)-D287,E287)=0),1,0))</f>
        <v/>
      </c>
      <c r="G287">
        <f>IF(OR(D287="",E287&lt;=0),0,IF(AND(('Charge mensuelle'!$B$4*12+2)&gt;D287,MOD(('Charge mensuelle'!$B$4*12+2)-D287,E287)=0),1,0))</f>
        <v/>
      </c>
      <c r="H287">
        <f>IF(OR(D287="",E287&lt;=0),0,IF(AND(('Charge mensuelle'!$B$4*12+3)&gt;D287,MOD(('Charge mensuelle'!$B$4*12+3)-D287,E287)=0),1,0))</f>
        <v/>
      </c>
      <c r="I287">
        <f>IF(OR(D287="",E287&lt;=0),0,IF(AND(('Charge mensuelle'!$B$4*12+4)&gt;D287,MOD(('Charge mensuelle'!$B$4*12+4)-D287,E287)=0),1,0))</f>
        <v/>
      </c>
      <c r="J287">
        <f>IF(OR(D287="",E287&lt;=0),0,IF(AND(('Charge mensuelle'!$B$4*12+5)&gt;D287,MOD(('Charge mensuelle'!$B$4*12+5)-D287,E287)=0),1,0))</f>
        <v/>
      </c>
      <c r="K287">
        <f>IF(OR(D287="",E287&lt;=0),0,IF(AND(('Charge mensuelle'!$B$4*12+6)&gt;D287,MOD(('Charge mensuelle'!$B$4*12+6)-D287,E287)=0),1,0))</f>
        <v/>
      </c>
      <c r="L287">
        <f>IF(OR(D287="",E287&lt;=0),0,IF(AND(('Charge mensuelle'!$B$4*12+7)&gt;D287,MOD(('Charge mensuelle'!$B$4*12+7)-D287,E287)=0),1,0))</f>
        <v/>
      </c>
      <c r="M287">
        <f>IF(OR(D287="",E287&lt;=0),0,IF(AND(('Charge mensuelle'!$B$4*12+8)&gt;D287,MOD(('Charge mensuelle'!$B$4*12+8)-D287,E287)=0),1,0))</f>
        <v/>
      </c>
      <c r="N287">
        <f>IF(OR(D287="",E287&lt;=0),0,IF(AND(('Charge mensuelle'!$B$4*12+9)&gt;D287,MOD(('Charge mensuelle'!$B$4*12+9)-D287,E287)=0),1,0))</f>
        <v/>
      </c>
      <c r="O287">
        <f>IF(OR(D287="",E287&lt;=0),0,IF(AND(('Charge mensuelle'!$B$4*12+10)&gt;D287,MOD(('Charge mensuelle'!$B$4*12+10)-D287,E287)=0),1,0))</f>
        <v/>
      </c>
      <c r="P287">
        <f>IF(OR(D287="",E287&lt;=0),0,IF(AND(('Charge mensuelle'!$B$4*12+11)&gt;D287,MOD(('Charge mensuelle'!$B$4*12+11)-D287,E287)=0),1,0))</f>
        <v/>
      </c>
      <c r="Q287">
        <f>IF(OR(D287="",E287&lt;=0),0,IF(AND(('Charge mensuelle'!$B$4*12+12)&gt;D287,MOD(('Charge mensuelle'!$B$4*12+12)-D287,E287)=0),1,0))</f>
        <v/>
      </c>
      <c r="R287">
        <f>F287*C287</f>
        <v/>
      </c>
      <c r="S287">
        <f>G287*C287</f>
        <v/>
      </c>
      <c r="T287">
        <f>H287*C287</f>
        <v/>
      </c>
      <c r="U287">
        <f>I287*C287</f>
        <v/>
      </c>
      <c r="V287">
        <f>J287*C287</f>
        <v/>
      </c>
      <c r="W287">
        <f>K287*C287</f>
        <v/>
      </c>
      <c r="X287">
        <f>L287*C287</f>
        <v/>
      </c>
      <c r="Y287">
        <f>M287*C287</f>
        <v/>
      </c>
      <c r="Z287">
        <f>N287*C287</f>
        <v/>
      </c>
      <c r="AA287">
        <f>O287*C287</f>
        <v/>
      </c>
      <c r="AB287">
        <f>P287*C287</f>
        <v/>
      </c>
      <c r="AC287">
        <f>Q287*C287</f>
        <v/>
      </c>
      <c r="AD287">
        <f>SUM(R287:AC287)</f>
        <v/>
      </c>
      <c r="AE287">
        <f>SUM(F287:Q287)</f>
        <v/>
      </c>
    </row>
    <row r="288">
      <c r="A288">
        <f>IF('Échéancier'!B288="","",'Échéancier'!B288)</f>
        <v/>
      </c>
      <c r="B288">
        <f>IF('Échéancier'!V288="","",'Échéancier'!V288)</f>
        <v/>
      </c>
      <c r="C288">
        <f>IF('Échéancier'!N288="",0,'Échéancier'!N288)</f>
        <v/>
      </c>
      <c r="D288">
        <f>IF('Échéancier'!Q288="","",YEAR('Échéancier'!O288)*12+MONTH('Échéancier'!O288))</f>
        <v/>
      </c>
      <c r="E288">
        <f>IF('Échéancier'!Q288="","",'Échéancier'!L288)</f>
        <v/>
      </c>
      <c r="F288">
        <f>IF(OR(D288="",E288&lt;=0),0,IF(AND(('Charge mensuelle'!$B$4*12+1)&gt;D288,MOD(('Charge mensuelle'!$B$4*12+1)-D288,E288)=0),1,0))</f>
        <v/>
      </c>
      <c r="G288">
        <f>IF(OR(D288="",E288&lt;=0),0,IF(AND(('Charge mensuelle'!$B$4*12+2)&gt;D288,MOD(('Charge mensuelle'!$B$4*12+2)-D288,E288)=0),1,0))</f>
        <v/>
      </c>
      <c r="H288">
        <f>IF(OR(D288="",E288&lt;=0),0,IF(AND(('Charge mensuelle'!$B$4*12+3)&gt;D288,MOD(('Charge mensuelle'!$B$4*12+3)-D288,E288)=0),1,0))</f>
        <v/>
      </c>
      <c r="I288">
        <f>IF(OR(D288="",E288&lt;=0),0,IF(AND(('Charge mensuelle'!$B$4*12+4)&gt;D288,MOD(('Charge mensuelle'!$B$4*12+4)-D288,E288)=0),1,0))</f>
        <v/>
      </c>
      <c r="J288">
        <f>IF(OR(D288="",E288&lt;=0),0,IF(AND(('Charge mensuelle'!$B$4*12+5)&gt;D288,MOD(('Charge mensuelle'!$B$4*12+5)-D288,E288)=0),1,0))</f>
        <v/>
      </c>
      <c r="K288">
        <f>IF(OR(D288="",E288&lt;=0),0,IF(AND(('Charge mensuelle'!$B$4*12+6)&gt;D288,MOD(('Charge mensuelle'!$B$4*12+6)-D288,E288)=0),1,0))</f>
        <v/>
      </c>
      <c r="L288">
        <f>IF(OR(D288="",E288&lt;=0),0,IF(AND(('Charge mensuelle'!$B$4*12+7)&gt;D288,MOD(('Charge mensuelle'!$B$4*12+7)-D288,E288)=0),1,0))</f>
        <v/>
      </c>
      <c r="M288">
        <f>IF(OR(D288="",E288&lt;=0),0,IF(AND(('Charge mensuelle'!$B$4*12+8)&gt;D288,MOD(('Charge mensuelle'!$B$4*12+8)-D288,E288)=0),1,0))</f>
        <v/>
      </c>
      <c r="N288">
        <f>IF(OR(D288="",E288&lt;=0),0,IF(AND(('Charge mensuelle'!$B$4*12+9)&gt;D288,MOD(('Charge mensuelle'!$B$4*12+9)-D288,E288)=0),1,0))</f>
        <v/>
      </c>
      <c r="O288">
        <f>IF(OR(D288="",E288&lt;=0),0,IF(AND(('Charge mensuelle'!$B$4*12+10)&gt;D288,MOD(('Charge mensuelle'!$B$4*12+10)-D288,E288)=0),1,0))</f>
        <v/>
      </c>
      <c r="P288">
        <f>IF(OR(D288="",E288&lt;=0),0,IF(AND(('Charge mensuelle'!$B$4*12+11)&gt;D288,MOD(('Charge mensuelle'!$B$4*12+11)-D288,E288)=0),1,0))</f>
        <v/>
      </c>
      <c r="Q288">
        <f>IF(OR(D288="",E288&lt;=0),0,IF(AND(('Charge mensuelle'!$B$4*12+12)&gt;D288,MOD(('Charge mensuelle'!$B$4*12+12)-D288,E288)=0),1,0))</f>
        <v/>
      </c>
      <c r="R288">
        <f>F288*C288</f>
        <v/>
      </c>
      <c r="S288">
        <f>G288*C288</f>
        <v/>
      </c>
      <c r="T288">
        <f>H288*C288</f>
        <v/>
      </c>
      <c r="U288">
        <f>I288*C288</f>
        <v/>
      </c>
      <c r="V288">
        <f>J288*C288</f>
        <v/>
      </c>
      <c r="W288">
        <f>K288*C288</f>
        <v/>
      </c>
      <c r="X288">
        <f>L288*C288</f>
        <v/>
      </c>
      <c r="Y288">
        <f>M288*C288</f>
        <v/>
      </c>
      <c r="Z288">
        <f>N288*C288</f>
        <v/>
      </c>
      <c r="AA288">
        <f>O288*C288</f>
        <v/>
      </c>
      <c r="AB288">
        <f>P288*C288</f>
        <v/>
      </c>
      <c r="AC288">
        <f>Q288*C288</f>
        <v/>
      </c>
      <c r="AD288">
        <f>SUM(R288:AC288)</f>
        <v/>
      </c>
      <c r="AE288">
        <f>SUM(F288:Q288)</f>
        <v/>
      </c>
    </row>
    <row r="289">
      <c r="A289">
        <f>IF('Échéancier'!B289="","",'Échéancier'!B289)</f>
        <v/>
      </c>
      <c r="B289">
        <f>IF('Échéancier'!V289="","",'Échéancier'!V289)</f>
        <v/>
      </c>
      <c r="C289">
        <f>IF('Échéancier'!N289="",0,'Échéancier'!N289)</f>
        <v/>
      </c>
      <c r="D289">
        <f>IF('Échéancier'!Q289="","",YEAR('Échéancier'!O289)*12+MONTH('Échéancier'!O289))</f>
        <v/>
      </c>
      <c r="E289">
        <f>IF('Échéancier'!Q289="","",'Échéancier'!L289)</f>
        <v/>
      </c>
      <c r="F289">
        <f>IF(OR(D289="",E289&lt;=0),0,IF(AND(('Charge mensuelle'!$B$4*12+1)&gt;D289,MOD(('Charge mensuelle'!$B$4*12+1)-D289,E289)=0),1,0))</f>
        <v/>
      </c>
      <c r="G289">
        <f>IF(OR(D289="",E289&lt;=0),0,IF(AND(('Charge mensuelle'!$B$4*12+2)&gt;D289,MOD(('Charge mensuelle'!$B$4*12+2)-D289,E289)=0),1,0))</f>
        <v/>
      </c>
      <c r="H289">
        <f>IF(OR(D289="",E289&lt;=0),0,IF(AND(('Charge mensuelle'!$B$4*12+3)&gt;D289,MOD(('Charge mensuelle'!$B$4*12+3)-D289,E289)=0),1,0))</f>
        <v/>
      </c>
      <c r="I289">
        <f>IF(OR(D289="",E289&lt;=0),0,IF(AND(('Charge mensuelle'!$B$4*12+4)&gt;D289,MOD(('Charge mensuelle'!$B$4*12+4)-D289,E289)=0),1,0))</f>
        <v/>
      </c>
      <c r="J289">
        <f>IF(OR(D289="",E289&lt;=0),0,IF(AND(('Charge mensuelle'!$B$4*12+5)&gt;D289,MOD(('Charge mensuelle'!$B$4*12+5)-D289,E289)=0),1,0))</f>
        <v/>
      </c>
      <c r="K289">
        <f>IF(OR(D289="",E289&lt;=0),0,IF(AND(('Charge mensuelle'!$B$4*12+6)&gt;D289,MOD(('Charge mensuelle'!$B$4*12+6)-D289,E289)=0),1,0))</f>
        <v/>
      </c>
      <c r="L289">
        <f>IF(OR(D289="",E289&lt;=0),0,IF(AND(('Charge mensuelle'!$B$4*12+7)&gt;D289,MOD(('Charge mensuelle'!$B$4*12+7)-D289,E289)=0),1,0))</f>
        <v/>
      </c>
      <c r="M289">
        <f>IF(OR(D289="",E289&lt;=0),0,IF(AND(('Charge mensuelle'!$B$4*12+8)&gt;D289,MOD(('Charge mensuelle'!$B$4*12+8)-D289,E289)=0),1,0))</f>
        <v/>
      </c>
      <c r="N289">
        <f>IF(OR(D289="",E289&lt;=0),0,IF(AND(('Charge mensuelle'!$B$4*12+9)&gt;D289,MOD(('Charge mensuelle'!$B$4*12+9)-D289,E289)=0),1,0))</f>
        <v/>
      </c>
      <c r="O289">
        <f>IF(OR(D289="",E289&lt;=0),0,IF(AND(('Charge mensuelle'!$B$4*12+10)&gt;D289,MOD(('Charge mensuelle'!$B$4*12+10)-D289,E289)=0),1,0))</f>
        <v/>
      </c>
      <c r="P289">
        <f>IF(OR(D289="",E289&lt;=0),0,IF(AND(('Charge mensuelle'!$B$4*12+11)&gt;D289,MOD(('Charge mensuelle'!$B$4*12+11)-D289,E289)=0),1,0))</f>
        <v/>
      </c>
      <c r="Q289">
        <f>IF(OR(D289="",E289&lt;=0),0,IF(AND(('Charge mensuelle'!$B$4*12+12)&gt;D289,MOD(('Charge mensuelle'!$B$4*12+12)-D289,E289)=0),1,0))</f>
        <v/>
      </c>
      <c r="R289">
        <f>F289*C289</f>
        <v/>
      </c>
      <c r="S289">
        <f>G289*C289</f>
        <v/>
      </c>
      <c r="T289">
        <f>H289*C289</f>
        <v/>
      </c>
      <c r="U289">
        <f>I289*C289</f>
        <v/>
      </c>
      <c r="V289">
        <f>J289*C289</f>
        <v/>
      </c>
      <c r="W289">
        <f>K289*C289</f>
        <v/>
      </c>
      <c r="X289">
        <f>L289*C289</f>
        <v/>
      </c>
      <c r="Y289">
        <f>M289*C289</f>
        <v/>
      </c>
      <c r="Z289">
        <f>N289*C289</f>
        <v/>
      </c>
      <c r="AA289">
        <f>O289*C289</f>
        <v/>
      </c>
      <c r="AB289">
        <f>P289*C289</f>
        <v/>
      </c>
      <c r="AC289">
        <f>Q289*C289</f>
        <v/>
      </c>
      <c r="AD289">
        <f>SUM(R289:AC289)</f>
        <v/>
      </c>
      <c r="AE289">
        <f>SUM(F289:Q289)</f>
        <v/>
      </c>
    </row>
    <row r="290">
      <c r="A290">
        <f>IF('Échéancier'!B290="","",'Échéancier'!B290)</f>
        <v/>
      </c>
      <c r="B290">
        <f>IF('Échéancier'!V290="","",'Échéancier'!V290)</f>
        <v/>
      </c>
      <c r="C290">
        <f>IF('Échéancier'!N290="",0,'Échéancier'!N290)</f>
        <v/>
      </c>
      <c r="D290">
        <f>IF('Échéancier'!Q290="","",YEAR('Échéancier'!O290)*12+MONTH('Échéancier'!O290))</f>
        <v/>
      </c>
      <c r="E290">
        <f>IF('Échéancier'!Q290="","",'Échéancier'!L290)</f>
        <v/>
      </c>
      <c r="F290">
        <f>IF(OR(D290="",E290&lt;=0),0,IF(AND(('Charge mensuelle'!$B$4*12+1)&gt;D290,MOD(('Charge mensuelle'!$B$4*12+1)-D290,E290)=0),1,0))</f>
        <v/>
      </c>
      <c r="G290">
        <f>IF(OR(D290="",E290&lt;=0),0,IF(AND(('Charge mensuelle'!$B$4*12+2)&gt;D290,MOD(('Charge mensuelle'!$B$4*12+2)-D290,E290)=0),1,0))</f>
        <v/>
      </c>
      <c r="H290">
        <f>IF(OR(D290="",E290&lt;=0),0,IF(AND(('Charge mensuelle'!$B$4*12+3)&gt;D290,MOD(('Charge mensuelle'!$B$4*12+3)-D290,E290)=0),1,0))</f>
        <v/>
      </c>
      <c r="I290">
        <f>IF(OR(D290="",E290&lt;=0),0,IF(AND(('Charge mensuelle'!$B$4*12+4)&gt;D290,MOD(('Charge mensuelle'!$B$4*12+4)-D290,E290)=0),1,0))</f>
        <v/>
      </c>
      <c r="J290">
        <f>IF(OR(D290="",E290&lt;=0),0,IF(AND(('Charge mensuelle'!$B$4*12+5)&gt;D290,MOD(('Charge mensuelle'!$B$4*12+5)-D290,E290)=0),1,0))</f>
        <v/>
      </c>
      <c r="K290">
        <f>IF(OR(D290="",E290&lt;=0),0,IF(AND(('Charge mensuelle'!$B$4*12+6)&gt;D290,MOD(('Charge mensuelle'!$B$4*12+6)-D290,E290)=0),1,0))</f>
        <v/>
      </c>
      <c r="L290">
        <f>IF(OR(D290="",E290&lt;=0),0,IF(AND(('Charge mensuelle'!$B$4*12+7)&gt;D290,MOD(('Charge mensuelle'!$B$4*12+7)-D290,E290)=0),1,0))</f>
        <v/>
      </c>
      <c r="M290">
        <f>IF(OR(D290="",E290&lt;=0),0,IF(AND(('Charge mensuelle'!$B$4*12+8)&gt;D290,MOD(('Charge mensuelle'!$B$4*12+8)-D290,E290)=0),1,0))</f>
        <v/>
      </c>
      <c r="N290">
        <f>IF(OR(D290="",E290&lt;=0),0,IF(AND(('Charge mensuelle'!$B$4*12+9)&gt;D290,MOD(('Charge mensuelle'!$B$4*12+9)-D290,E290)=0),1,0))</f>
        <v/>
      </c>
      <c r="O290">
        <f>IF(OR(D290="",E290&lt;=0),0,IF(AND(('Charge mensuelle'!$B$4*12+10)&gt;D290,MOD(('Charge mensuelle'!$B$4*12+10)-D290,E290)=0),1,0))</f>
        <v/>
      </c>
      <c r="P290">
        <f>IF(OR(D290="",E290&lt;=0),0,IF(AND(('Charge mensuelle'!$B$4*12+11)&gt;D290,MOD(('Charge mensuelle'!$B$4*12+11)-D290,E290)=0),1,0))</f>
        <v/>
      </c>
      <c r="Q290">
        <f>IF(OR(D290="",E290&lt;=0),0,IF(AND(('Charge mensuelle'!$B$4*12+12)&gt;D290,MOD(('Charge mensuelle'!$B$4*12+12)-D290,E290)=0),1,0))</f>
        <v/>
      </c>
      <c r="R290">
        <f>F290*C290</f>
        <v/>
      </c>
      <c r="S290">
        <f>G290*C290</f>
        <v/>
      </c>
      <c r="T290">
        <f>H290*C290</f>
        <v/>
      </c>
      <c r="U290">
        <f>I290*C290</f>
        <v/>
      </c>
      <c r="V290">
        <f>J290*C290</f>
        <v/>
      </c>
      <c r="W290">
        <f>K290*C290</f>
        <v/>
      </c>
      <c r="X290">
        <f>L290*C290</f>
        <v/>
      </c>
      <c r="Y290">
        <f>M290*C290</f>
        <v/>
      </c>
      <c r="Z290">
        <f>N290*C290</f>
        <v/>
      </c>
      <c r="AA290">
        <f>O290*C290</f>
        <v/>
      </c>
      <c r="AB290">
        <f>P290*C290</f>
        <v/>
      </c>
      <c r="AC290">
        <f>Q290*C290</f>
        <v/>
      </c>
      <c r="AD290">
        <f>SUM(R290:AC290)</f>
        <v/>
      </c>
      <c r="AE290">
        <f>SUM(F290:Q290)</f>
        <v/>
      </c>
    </row>
    <row r="291">
      <c r="A291">
        <f>IF('Échéancier'!B291="","",'Échéancier'!B291)</f>
        <v/>
      </c>
      <c r="B291">
        <f>IF('Échéancier'!V291="","",'Échéancier'!V291)</f>
        <v/>
      </c>
      <c r="C291">
        <f>IF('Échéancier'!N291="",0,'Échéancier'!N291)</f>
        <v/>
      </c>
      <c r="D291">
        <f>IF('Échéancier'!Q291="","",YEAR('Échéancier'!O291)*12+MONTH('Échéancier'!O291))</f>
        <v/>
      </c>
      <c r="E291">
        <f>IF('Échéancier'!Q291="","",'Échéancier'!L291)</f>
        <v/>
      </c>
      <c r="F291">
        <f>IF(OR(D291="",E291&lt;=0),0,IF(AND(('Charge mensuelle'!$B$4*12+1)&gt;D291,MOD(('Charge mensuelle'!$B$4*12+1)-D291,E291)=0),1,0))</f>
        <v/>
      </c>
      <c r="G291">
        <f>IF(OR(D291="",E291&lt;=0),0,IF(AND(('Charge mensuelle'!$B$4*12+2)&gt;D291,MOD(('Charge mensuelle'!$B$4*12+2)-D291,E291)=0),1,0))</f>
        <v/>
      </c>
      <c r="H291">
        <f>IF(OR(D291="",E291&lt;=0),0,IF(AND(('Charge mensuelle'!$B$4*12+3)&gt;D291,MOD(('Charge mensuelle'!$B$4*12+3)-D291,E291)=0),1,0))</f>
        <v/>
      </c>
      <c r="I291">
        <f>IF(OR(D291="",E291&lt;=0),0,IF(AND(('Charge mensuelle'!$B$4*12+4)&gt;D291,MOD(('Charge mensuelle'!$B$4*12+4)-D291,E291)=0),1,0))</f>
        <v/>
      </c>
      <c r="J291">
        <f>IF(OR(D291="",E291&lt;=0),0,IF(AND(('Charge mensuelle'!$B$4*12+5)&gt;D291,MOD(('Charge mensuelle'!$B$4*12+5)-D291,E291)=0),1,0))</f>
        <v/>
      </c>
      <c r="K291">
        <f>IF(OR(D291="",E291&lt;=0),0,IF(AND(('Charge mensuelle'!$B$4*12+6)&gt;D291,MOD(('Charge mensuelle'!$B$4*12+6)-D291,E291)=0),1,0))</f>
        <v/>
      </c>
      <c r="L291">
        <f>IF(OR(D291="",E291&lt;=0),0,IF(AND(('Charge mensuelle'!$B$4*12+7)&gt;D291,MOD(('Charge mensuelle'!$B$4*12+7)-D291,E291)=0),1,0))</f>
        <v/>
      </c>
      <c r="M291">
        <f>IF(OR(D291="",E291&lt;=0),0,IF(AND(('Charge mensuelle'!$B$4*12+8)&gt;D291,MOD(('Charge mensuelle'!$B$4*12+8)-D291,E291)=0),1,0))</f>
        <v/>
      </c>
      <c r="N291">
        <f>IF(OR(D291="",E291&lt;=0),0,IF(AND(('Charge mensuelle'!$B$4*12+9)&gt;D291,MOD(('Charge mensuelle'!$B$4*12+9)-D291,E291)=0),1,0))</f>
        <v/>
      </c>
      <c r="O291">
        <f>IF(OR(D291="",E291&lt;=0),0,IF(AND(('Charge mensuelle'!$B$4*12+10)&gt;D291,MOD(('Charge mensuelle'!$B$4*12+10)-D291,E291)=0),1,0))</f>
        <v/>
      </c>
      <c r="P291">
        <f>IF(OR(D291="",E291&lt;=0),0,IF(AND(('Charge mensuelle'!$B$4*12+11)&gt;D291,MOD(('Charge mensuelle'!$B$4*12+11)-D291,E291)=0),1,0))</f>
        <v/>
      </c>
      <c r="Q291">
        <f>IF(OR(D291="",E291&lt;=0),0,IF(AND(('Charge mensuelle'!$B$4*12+12)&gt;D291,MOD(('Charge mensuelle'!$B$4*12+12)-D291,E291)=0),1,0))</f>
        <v/>
      </c>
      <c r="R291">
        <f>F291*C291</f>
        <v/>
      </c>
      <c r="S291">
        <f>G291*C291</f>
        <v/>
      </c>
      <c r="T291">
        <f>H291*C291</f>
        <v/>
      </c>
      <c r="U291">
        <f>I291*C291</f>
        <v/>
      </c>
      <c r="V291">
        <f>J291*C291</f>
        <v/>
      </c>
      <c r="W291">
        <f>K291*C291</f>
        <v/>
      </c>
      <c r="X291">
        <f>L291*C291</f>
        <v/>
      </c>
      <c r="Y291">
        <f>M291*C291</f>
        <v/>
      </c>
      <c r="Z291">
        <f>N291*C291</f>
        <v/>
      </c>
      <c r="AA291">
        <f>O291*C291</f>
        <v/>
      </c>
      <c r="AB291">
        <f>P291*C291</f>
        <v/>
      </c>
      <c r="AC291">
        <f>Q291*C291</f>
        <v/>
      </c>
      <c r="AD291">
        <f>SUM(R291:AC291)</f>
        <v/>
      </c>
      <c r="AE291">
        <f>SUM(F291:Q291)</f>
        <v/>
      </c>
    </row>
    <row r="292">
      <c r="A292">
        <f>IF('Échéancier'!B292="","",'Échéancier'!B292)</f>
        <v/>
      </c>
      <c r="B292">
        <f>IF('Échéancier'!V292="","",'Échéancier'!V292)</f>
        <v/>
      </c>
      <c r="C292">
        <f>IF('Échéancier'!N292="",0,'Échéancier'!N292)</f>
        <v/>
      </c>
      <c r="D292">
        <f>IF('Échéancier'!Q292="","",YEAR('Échéancier'!O292)*12+MONTH('Échéancier'!O292))</f>
        <v/>
      </c>
      <c r="E292">
        <f>IF('Échéancier'!Q292="","",'Échéancier'!L292)</f>
        <v/>
      </c>
      <c r="F292">
        <f>IF(OR(D292="",E292&lt;=0),0,IF(AND(('Charge mensuelle'!$B$4*12+1)&gt;D292,MOD(('Charge mensuelle'!$B$4*12+1)-D292,E292)=0),1,0))</f>
        <v/>
      </c>
      <c r="G292">
        <f>IF(OR(D292="",E292&lt;=0),0,IF(AND(('Charge mensuelle'!$B$4*12+2)&gt;D292,MOD(('Charge mensuelle'!$B$4*12+2)-D292,E292)=0),1,0))</f>
        <v/>
      </c>
      <c r="H292">
        <f>IF(OR(D292="",E292&lt;=0),0,IF(AND(('Charge mensuelle'!$B$4*12+3)&gt;D292,MOD(('Charge mensuelle'!$B$4*12+3)-D292,E292)=0),1,0))</f>
        <v/>
      </c>
      <c r="I292">
        <f>IF(OR(D292="",E292&lt;=0),0,IF(AND(('Charge mensuelle'!$B$4*12+4)&gt;D292,MOD(('Charge mensuelle'!$B$4*12+4)-D292,E292)=0),1,0))</f>
        <v/>
      </c>
      <c r="J292">
        <f>IF(OR(D292="",E292&lt;=0),0,IF(AND(('Charge mensuelle'!$B$4*12+5)&gt;D292,MOD(('Charge mensuelle'!$B$4*12+5)-D292,E292)=0),1,0))</f>
        <v/>
      </c>
      <c r="K292">
        <f>IF(OR(D292="",E292&lt;=0),0,IF(AND(('Charge mensuelle'!$B$4*12+6)&gt;D292,MOD(('Charge mensuelle'!$B$4*12+6)-D292,E292)=0),1,0))</f>
        <v/>
      </c>
      <c r="L292">
        <f>IF(OR(D292="",E292&lt;=0),0,IF(AND(('Charge mensuelle'!$B$4*12+7)&gt;D292,MOD(('Charge mensuelle'!$B$4*12+7)-D292,E292)=0),1,0))</f>
        <v/>
      </c>
      <c r="M292">
        <f>IF(OR(D292="",E292&lt;=0),0,IF(AND(('Charge mensuelle'!$B$4*12+8)&gt;D292,MOD(('Charge mensuelle'!$B$4*12+8)-D292,E292)=0),1,0))</f>
        <v/>
      </c>
      <c r="N292">
        <f>IF(OR(D292="",E292&lt;=0),0,IF(AND(('Charge mensuelle'!$B$4*12+9)&gt;D292,MOD(('Charge mensuelle'!$B$4*12+9)-D292,E292)=0),1,0))</f>
        <v/>
      </c>
      <c r="O292">
        <f>IF(OR(D292="",E292&lt;=0),0,IF(AND(('Charge mensuelle'!$B$4*12+10)&gt;D292,MOD(('Charge mensuelle'!$B$4*12+10)-D292,E292)=0),1,0))</f>
        <v/>
      </c>
      <c r="P292">
        <f>IF(OR(D292="",E292&lt;=0),0,IF(AND(('Charge mensuelle'!$B$4*12+11)&gt;D292,MOD(('Charge mensuelle'!$B$4*12+11)-D292,E292)=0),1,0))</f>
        <v/>
      </c>
      <c r="Q292">
        <f>IF(OR(D292="",E292&lt;=0),0,IF(AND(('Charge mensuelle'!$B$4*12+12)&gt;D292,MOD(('Charge mensuelle'!$B$4*12+12)-D292,E292)=0),1,0))</f>
        <v/>
      </c>
      <c r="R292">
        <f>F292*C292</f>
        <v/>
      </c>
      <c r="S292">
        <f>G292*C292</f>
        <v/>
      </c>
      <c r="T292">
        <f>H292*C292</f>
        <v/>
      </c>
      <c r="U292">
        <f>I292*C292</f>
        <v/>
      </c>
      <c r="V292">
        <f>J292*C292</f>
        <v/>
      </c>
      <c r="W292">
        <f>K292*C292</f>
        <v/>
      </c>
      <c r="X292">
        <f>L292*C292</f>
        <v/>
      </c>
      <c r="Y292">
        <f>M292*C292</f>
        <v/>
      </c>
      <c r="Z292">
        <f>N292*C292</f>
        <v/>
      </c>
      <c r="AA292">
        <f>O292*C292</f>
        <v/>
      </c>
      <c r="AB292">
        <f>P292*C292</f>
        <v/>
      </c>
      <c r="AC292">
        <f>Q292*C292</f>
        <v/>
      </c>
      <c r="AD292">
        <f>SUM(R292:AC292)</f>
        <v/>
      </c>
      <c r="AE292">
        <f>SUM(F292:Q292)</f>
        <v/>
      </c>
    </row>
    <row r="293">
      <c r="A293">
        <f>IF('Échéancier'!B293="","",'Échéancier'!B293)</f>
        <v/>
      </c>
      <c r="B293">
        <f>IF('Échéancier'!V293="","",'Échéancier'!V293)</f>
        <v/>
      </c>
      <c r="C293">
        <f>IF('Échéancier'!N293="",0,'Échéancier'!N293)</f>
        <v/>
      </c>
      <c r="D293">
        <f>IF('Échéancier'!Q293="","",YEAR('Échéancier'!O293)*12+MONTH('Échéancier'!O293))</f>
        <v/>
      </c>
      <c r="E293">
        <f>IF('Échéancier'!Q293="","",'Échéancier'!L293)</f>
        <v/>
      </c>
      <c r="F293">
        <f>IF(OR(D293="",E293&lt;=0),0,IF(AND(('Charge mensuelle'!$B$4*12+1)&gt;D293,MOD(('Charge mensuelle'!$B$4*12+1)-D293,E293)=0),1,0))</f>
        <v/>
      </c>
      <c r="G293">
        <f>IF(OR(D293="",E293&lt;=0),0,IF(AND(('Charge mensuelle'!$B$4*12+2)&gt;D293,MOD(('Charge mensuelle'!$B$4*12+2)-D293,E293)=0),1,0))</f>
        <v/>
      </c>
      <c r="H293">
        <f>IF(OR(D293="",E293&lt;=0),0,IF(AND(('Charge mensuelle'!$B$4*12+3)&gt;D293,MOD(('Charge mensuelle'!$B$4*12+3)-D293,E293)=0),1,0))</f>
        <v/>
      </c>
      <c r="I293">
        <f>IF(OR(D293="",E293&lt;=0),0,IF(AND(('Charge mensuelle'!$B$4*12+4)&gt;D293,MOD(('Charge mensuelle'!$B$4*12+4)-D293,E293)=0),1,0))</f>
        <v/>
      </c>
      <c r="J293">
        <f>IF(OR(D293="",E293&lt;=0),0,IF(AND(('Charge mensuelle'!$B$4*12+5)&gt;D293,MOD(('Charge mensuelle'!$B$4*12+5)-D293,E293)=0),1,0))</f>
        <v/>
      </c>
      <c r="K293">
        <f>IF(OR(D293="",E293&lt;=0),0,IF(AND(('Charge mensuelle'!$B$4*12+6)&gt;D293,MOD(('Charge mensuelle'!$B$4*12+6)-D293,E293)=0),1,0))</f>
        <v/>
      </c>
      <c r="L293">
        <f>IF(OR(D293="",E293&lt;=0),0,IF(AND(('Charge mensuelle'!$B$4*12+7)&gt;D293,MOD(('Charge mensuelle'!$B$4*12+7)-D293,E293)=0),1,0))</f>
        <v/>
      </c>
      <c r="M293">
        <f>IF(OR(D293="",E293&lt;=0),0,IF(AND(('Charge mensuelle'!$B$4*12+8)&gt;D293,MOD(('Charge mensuelle'!$B$4*12+8)-D293,E293)=0),1,0))</f>
        <v/>
      </c>
      <c r="N293">
        <f>IF(OR(D293="",E293&lt;=0),0,IF(AND(('Charge mensuelle'!$B$4*12+9)&gt;D293,MOD(('Charge mensuelle'!$B$4*12+9)-D293,E293)=0),1,0))</f>
        <v/>
      </c>
      <c r="O293">
        <f>IF(OR(D293="",E293&lt;=0),0,IF(AND(('Charge mensuelle'!$B$4*12+10)&gt;D293,MOD(('Charge mensuelle'!$B$4*12+10)-D293,E293)=0),1,0))</f>
        <v/>
      </c>
      <c r="P293">
        <f>IF(OR(D293="",E293&lt;=0),0,IF(AND(('Charge mensuelle'!$B$4*12+11)&gt;D293,MOD(('Charge mensuelle'!$B$4*12+11)-D293,E293)=0),1,0))</f>
        <v/>
      </c>
      <c r="Q293">
        <f>IF(OR(D293="",E293&lt;=0),0,IF(AND(('Charge mensuelle'!$B$4*12+12)&gt;D293,MOD(('Charge mensuelle'!$B$4*12+12)-D293,E293)=0),1,0))</f>
        <v/>
      </c>
      <c r="R293">
        <f>F293*C293</f>
        <v/>
      </c>
      <c r="S293">
        <f>G293*C293</f>
        <v/>
      </c>
      <c r="T293">
        <f>H293*C293</f>
        <v/>
      </c>
      <c r="U293">
        <f>I293*C293</f>
        <v/>
      </c>
      <c r="V293">
        <f>J293*C293</f>
        <v/>
      </c>
      <c r="W293">
        <f>K293*C293</f>
        <v/>
      </c>
      <c r="X293">
        <f>L293*C293</f>
        <v/>
      </c>
      <c r="Y293">
        <f>M293*C293</f>
        <v/>
      </c>
      <c r="Z293">
        <f>N293*C293</f>
        <v/>
      </c>
      <c r="AA293">
        <f>O293*C293</f>
        <v/>
      </c>
      <c r="AB293">
        <f>P293*C293</f>
        <v/>
      </c>
      <c r="AC293">
        <f>Q293*C293</f>
        <v/>
      </c>
      <c r="AD293">
        <f>SUM(R293:AC293)</f>
        <v/>
      </c>
      <c r="AE293">
        <f>SUM(F293:Q293)</f>
        <v/>
      </c>
    </row>
    <row r="294">
      <c r="A294">
        <f>IF('Échéancier'!B294="","",'Échéancier'!B294)</f>
        <v/>
      </c>
      <c r="B294">
        <f>IF('Échéancier'!V294="","",'Échéancier'!V294)</f>
        <v/>
      </c>
      <c r="C294">
        <f>IF('Échéancier'!N294="",0,'Échéancier'!N294)</f>
        <v/>
      </c>
      <c r="D294">
        <f>IF('Échéancier'!Q294="","",YEAR('Échéancier'!O294)*12+MONTH('Échéancier'!O294))</f>
        <v/>
      </c>
      <c r="E294">
        <f>IF('Échéancier'!Q294="","",'Échéancier'!L294)</f>
        <v/>
      </c>
      <c r="F294">
        <f>IF(OR(D294="",E294&lt;=0),0,IF(AND(('Charge mensuelle'!$B$4*12+1)&gt;D294,MOD(('Charge mensuelle'!$B$4*12+1)-D294,E294)=0),1,0))</f>
        <v/>
      </c>
      <c r="G294">
        <f>IF(OR(D294="",E294&lt;=0),0,IF(AND(('Charge mensuelle'!$B$4*12+2)&gt;D294,MOD(('Charge mensuelle'!$B$4*12+2)-D294,E294)=0),1,0))</f>
        <v/>
      </c>
      <c r="H294">
        <f>IF(OR(D294="",E294&lt;=0),0,IF(AND(('Charge mensuelle'!$B$4*12+3)&gt;D294,MOD(('Charge mensuelle'!$B$4*12+3)-D294,E294)=0),1,0))</f>
        <v/>
      </c>
      <c r="I294">
        <f>IF(OR(D294="",E294&lt;=0),0,IF(AND(('Charge mensuelle'!$B$4*12+4)&gt;D294,MOD(('Charge mensuelle'!$B$4*12+4)-D294,E294)=0),1,0))</f>
        <v/>
      </c>
      <c r="J294">
        <f>IF(OR(D294="",E294&lt;=0),0,IF(AND(('Charge mensuelle'!$B$4*12+5)&gt;D294,MOD(('Charge mensuelle'!$B$4*12+5)-D294,E294)=0),1,0))</f>
        <v/>
      </c>
      <c r="K294">
        <f>IF(OR(D294="",E294&lt;=0),0,IF(AND(('Charge mensuelle'!$B$4*12+6)&gt;D294,MOD(('Charge mensuelle'!$B$4*12+6)-D294,E294)=0),1,0))</f>
        <v/>
      </c>
      <c r="L294">
        <f>IF(OR(D294="",E294&lt;=0),0,IF(AND(('Charge mensuelle'!$B$4*12+7)&gt;D294,MOD(('Charge mensuelle'!$B$4*12+7)-D294,E294)=0),1,0))</f>
        <v/>
      </c>
      <c r="M294">
        <f>IF(OR(D294="",E294&lt;=0),0,IF(AND(('Charge mensuelle'!$B$4*12+8)&gt;D294,MOD(('Charge mensuelle'!$B$4*12+8)-D294,E294)=0),1,0))</f>
        <v/>
      </c>
      <c r="N294">
        <f>IF(OR(D294="",E294&lt;=0),0,IF(AND(('Charge mensuelle'!$B$4*12+9)&gt;D294,MOD(('Charge mensuelle'!$B$4*12+9)-D294,E294)=0),1,0))</f>
        <v/>
      </c>
      <c r="O294">
        <f>IF(OR(D294="",E294&lt;=0),0,IF(AND(('Charge mensuelle'!$B$4*12+10)&gt;D294,MOD(('Charge mensuelle'!$B$4*12+10)-D294,E294)=0),1,0))</f>
        <v/>
      </c>
      <c r="P294">
        <f>IF(OR(D294="",E294&lt;=0),0,IF(AND(('Charge mensuelle'!$B$4*12+11)&gt;D294,MOD(('Charge mensuelle'!$B$4*12+11)-D294,E294)=0),1,0))</f>
        <v/>
      </c>
      <c r="Q294">
        <f>IF(OR(D294="",E294&lt;=0),0,IF(AND(('Charge mensuelle'!$B$4*12+12)&gt;D294,MOD(('Charge mensuelle'!$B$4*12+12)-D294,E294)=0),1,0))</f>
        <v/>
      </c>
      <c r="R294">
        <f>F294*C294</f>
        <v/>
      </c>
      <c r="S294">
        <f>G294*C294</f>
        <v/>
      </c>
      <c r="T294">
        <f>H294*C294</f>
        <v/>
      </c>
      <c r="U294">
        <f>I294*C294</f>
        <v/>
      </c>
      <c r="V294">
        <f>J294*C294</f>
        <v/>
      </c>
      <c r="W294">
        <f>K294*C294</f>
        <v/>
      </c>
      <c r="X294">
        <f>L294*C294</f>
        <v/>
      </c>
      <c r="Y294">
        <f>M294*C294</f>
        <v/>
      </c>
      <c r="Z294">
        <f>N294*C294</f>
        <v/>
      </c>
      <c r="AA294">
        <f>O294*C294</f>
        <v/>
      </c>
      <c r="AB294">
        <f>P294*C294</f>
        <v/>
      </c>
      <c r="AC294">
        <f>Q294*C294</f>
        <v/>
      </c>
      <c r="AD294">
        <f>SUM(R294:AC294)</f>
        <v/>
      </c>
      <c r="AE294">
        <f>SUM(F294:Q294)</f>
        <v/>
      </c>
    </row>
    <row r="295">
      <c r="A295">
        <f>IF('Échéancier'!B295="","",'Échéancier'!B295)</f>
        <v/>
      </c>
      <c r="B295">
        <f>IF('Échéancier'!V295="","",'Échéancier'!V295)</f>
        <v/>
      </c>
      <c r="C295">
        <f>IF('Échéancier'!N295="",0,'Échéancier'!N295)</f>
        <v/>
      </c>
      <c r="D295">
        <f>IF('Échéancier'!Q295="","",YEAR('Échéancier'!O295)*12+MONTH('Échéancier'!O295))</f>
        <v/>
      </c>
      <c r="E295">
        <f>IF('Échéancier'!Q295="","",'Échéancier'!L295)</f>
        <v/>
      </c>
      <c r="F295">
        <f>IF(OR(D295="",E295&lt;=0),0,IF(AND(('Charge mensuelle'!$B$4*12+1)&gt;D295,MOD(('Charge mensuelle'!$B$4*12+1)-D295,E295)=0),1,0))</f>
        <v/>
      </c>
      <c r="G295">
        <f>IF(OR(D295="",E295&lt;=0),0,IF(AND(('Charge mensuelle'!$B$4*12+2)&gt;D295,MOD(('Charge mensuelle'!$B$4*12+2)-D295,E295)=0),1,0))</f>
        <v/>
      </c>
      <c r="H295">
        <f>IF(OR(D295="",E295&lt;=0),0,IF(AND(('Charge mensuelle'!$B$4*12+3)&gt;D295,MOD(('Charge mensuelle'!$B$4*12+3)-D295,E295)=0),1,0))</f>
        <v/>
      </c>
      <c r="I295">
        <f>IF(OR(D295="",E295&lt;=0),0,IF(AND(('Charge mensuelle'!$B$4*12+4)&gt;D295,MOD(('Charge mensuelle'!$B$4*12+4)-D295,E295)=0),1,0))</f>
        <v/>
      </c>
      <c r="J295">
        <f>IF(OR(D295="",E295&lt;=0),0,IF(AND(('Charge mensuelle'!$B$4*12+5)&gt;D295,MOD(('Charge mensuelle'!$B$4*12+5)-D295,E295)=0),1,0))</f>
        <v/>
      </c>
      <c r="K295">
        <f>IF(OR(D295="",E295&lt;=0),0,IF(AND(('Charge mensuelle'!$B$4*12+6)&gt;D295,MOD(('Charge mensuelle'!$B$4*12+6)-D295,E295)=0),1,0))</f>
        <v/>
      </c>
      <c r="L295">
        <f>IF(OR(D295="",E295&lt;=0),0,IF(AND(('Charge mensuelle'!$B$4*12+7)&gt;D295,MOD(('Charge mensuelle'!$B$4*12+7)-D295,E295)=0),1,0))</f>
        <v/>
      </c>
      <c r="M295">
        <f>IF(OR(D295="",E295&lt;=0),0,IF(AND(('Charge mensuelle'!$B$4*12+8)&gt;D295,MOD(('Charge mensuelle'!$B$4*12+8)-D295,E295)=0),1,0))</f>
        <v/>
      </c>
      <c r="N295">
        <f>IF(OR(D295="",E295&lt;=0),0,IF(AND(('Charge mensuelle'!$B$4*12+9)&gt;D295,MOD(('Charge mensuelle'!$B$4*12+9)-D295,E295)=0),1,0))</f>
        <v/>
      </c>
      <c r="O295">
        <f>IF(OR(D295="",E295&lt;=0),0,IF(AND(('Charge mensuelle'!$B$4*12+10)&gt;D295,MOD(('Charge mensuelle'!$B$4*12+10)-D295,E295)=0),1,0))</f>
        <v/>
      </c>
      <c r="P295">
        <f>IF(OR(D295="",E295&lt;=0),0,IF(AND(('Charge mensuelle'!$B$4*12+11)&gt;D295,MOD(('Charge mensuelle'!$B$4*12+11)-D295,E295)=0),1,0))</f>
        <v/>
      </c>
      <c r="Q295">
        <f>IF(OR(D295="",E295&lt;=0),0,IF(AND(('Charge mensuelle'!$B$4*12+12)&gt;D295,MOD(('Charge mensuelle'!$B$4*12+12)-D295,E295)=0),1,0))</f>
        <v/>
      </c>
      <c r="R295">
        <f>F295*C295</f>
        <v/>
      </c>
      <c r="S295">
        <f>G295*C295</f>
        <v/>
      </c>
      <c r="T295">
        <f>H295*C295</f>
        <v/>
      </c>
      <c r="U295">
        <f>I295*C295</f>
        <v/>
      </c>
      <c r="V295">
        <f>J295*C295</f>
        <v/>
      </c>
      <c r="W295">
        <f>K295*C295</f>
        <v/>
      </c>
      <c r="X295">
        <f>L295*C295</f>
        <v/>
      </c>
      <c r="Y295">
        <f>M295*C295</f>
        <v/>
      </c>
      <c r="Z295">
        <f>N295*C295</f>
        <v/>
      </c>
      <c r="AA295">
        <f>O295*C295</f>
        <v/>
      </c>
      <c r="AB295">
        <f>P295*C295</f>
        <v/>
      </c>
      <c r="AC295">
        <f>Q295*C295</f>
        <v/>
      </c>
      <c r="AD295">
        <f>SUM(R295:AC295)</f>
        <v/>
      </c>
      <c r="AE295">
        <f>SUM(F295:Q295)</f>
        <v/>
      </c>
    </row>
    <row r="296">
      <c r="A296">
        <f>IF('Échéancier'!B296="","",'Échéancier'!B296)</f>
        <v/>
      </c>
      <c r="B296">
        <f>IF('Échéancier'!V296="","",'Échéancier'!V296)</f>
        <v/>
      </c>
      <c r="C296">
        <f>IF('Échéancier'!N296="",0,'Échéancier'!N296)</f>
        <v/>
      </c>
      <c r="D296">
        <f>IF('Échéancier'!Q296="","",YEAR('Échéancier'!O296)*12+MONTH('Échéancier'!O296))</f>
        <v/>
      </c>
      <c r="E296">
        <f>IF('Échéancier'!Q296="","",'Échéancier'!L296)</f>
        <v/>
      </c>
      <c r="F296">
        <f>IF(OR(D296="",E296&lt;=0),0,IF(AND(('Charge mensuelle'!$B$4*12+1)&gt;D296,MOD(('Charge mensuelle'!$B$4*12+1)-D296,E296)=0),1,0))</f>
        <v/>
      </c>
      <c r="G296">
        <f>IF(OR(D296="",E296&lt;=0),0,IF(AND(('Charge mensuelle'!$B$4*12+2)&gt;D296,MOD(('Charge mensuelle'!$B$4*12+2)-D296,E296)=0),1,0))</f>
        <v/>
      </c>
      <c r="H296">
        <f>IF(OR(D296="",E296&lt;=0),0,IF(AND(('Charge mensuelle'!$B$4*12+3)&gt;D296,MOD(('Charge mensuelle'!$B$4*12+3)-D296,E296)=0),1,0))</f>
        <v/>
      </c>
      <c r="I296">
        <f>IF(OR(D296="",E296&lt;=0),0,IF(AND(('Charge mensuelle'!$B$4*12+4)&gt;D296,MOD(('Charge mensuelle'!$B$4*12+4)-D296,E296)=0),1,0))</f>
        <v/>
      </c>
      <c r="J296">
        <f>IF(OR(D296="",E296&lt;=0),0,IF(AND(('Charge mensuelle'!$B$4*12+5)&gt;D296,MOD(('Charge mensuelle'!$B$4*12+5)-D296,E296)=0),1,0))</f>
        <v/>
      </c>
      <c r="K296">
        <f>IF(OR(D296="",E296&lt;=0),0,IF(AND(('Charge mensuelle'!$B$4*12+6)&gt;D296,MOD(('Charge mensuelle'!$B$4*12+6)-D296,E296)=0),1,0))</f>
        <v/>
      </c>
      <c r="L296">
        <f>IF(OR(D296="",E296&lt;=0),0,IF(AND(('Charge mensuelle'!$B$4*12+7)&gt;D296,MOD(('Charge mensuelle'!$B$4*12+7)-D296,E296)=0),1,0))</f>
        <v/>
      </c>
      <c r="M296">
        <f>IF(OR(D296="",E296&lt;=0),0,IF(AND(('Charge mensuelle'!$B$4*12+8)&gt;D296,MOD(('Charge mensuelle'!$B$4*12+8)-D296,E296)=0),1,0))</f>
        <v/>
      </c>
      <c r="N296">
        <f>IF(OR(D296="",E296&lt;=0),0,IF(AND(('Charge mensuelle'!$B$4*12+9)&gt;D296,MOD(('Charge mensuelle'!$B$4*12+9)-D296,E296)=0),1,0))</f>
        <v/>
      </c>
      <c r="O296">
        <f>IF(OR(D296="",E296&lt;=0),0,IF(AND(('Charge mensuelle'!$B$4*12+10)&gt;D296,MOD(('Charge mensuelle'!$B$4*12+10)-D296,E296)=0),1,0))</f>
        <v/>
      </c>
      <c r="P296">
        <f>IF(OR(D296="",E296&lt;=0),0,IF(AND(('Charge mensuelle'!$B$4*12+11)&gt;D296,MOD(('Charge mensuelle'!$B$4*12+11)-D296,E296)=0),1,0))</f>
        <v/>
      </c>
      <c r="Q296">
        <f>IF(OR(D296="",E296&lt;=0),0,IF(AND(('Charge mensuelle'!$B$4*12+12)&gt;D296,MOD(('Charge mensuelle'!$B$4*12+12)-D296,E296)=0),1,0))</f>
        <v/>
      </c>
      <c r="R296">
        <f>F296*C296</f>
        <v/>
      </c>
      <c r="S296">
        <f>G296*C296</f>
        <v/>
      </c>
      <c r="T296">
        <f>H296*C296</f>
        <v/>
      </c>
      <c r="U296">
        <f>I296*C296</f>
        <v/>
      </c>
      <c r="V296">
        <f>J296*C296</f>
        <v/>
      </c>
      <c r="W296">
        <f>K296*C296</f>
        <v/>
      </c>
      <c r="X296">
        <f>L296*C296</f>
        <v/>
      </c>
      <c r="Y296">
        <f>M296*C296</f>
        <v/>
      </c>
      <c r="Z296">
        <f>N296*C296</f>
        <v/>
      </c>
      <c r="AA296">
        <f>O296*C296</f>
        <v/>
      </c>
      <c r="AB296">
        <f>P296*C296</f>
        <v/>
      </c>
      <c r="AC296">
        <f>Q296*C296</f>
        <v/>
      </c>
      <c r="AD296">
        <f>SUM(R296:AC296)</f>
        <v/>
      </c>
      <c r="AE296">
        <f>SUM(F296:Q296)</f>
        <v/>
      </c>
    </row>
    <row r="297">
      <c r="A297">
        <f>IF('Échéancier'!B297="","",'Échéancier'!B297)</f>
        <v/>
      </c>
      <c r="B297">
        <f>IF('Échéancier'!V297="","",'Échéancier'!V297)</f>
        <v/>
      </c>
      <c r="C297">
        <f>IF('Échéancier'!N297="",0,'Échéancier'!N297)</f>
        <v/>
      </c>
      <c r="D297">
        <f>IF('Échéancier'!Q297="","",YEAR('Échéancier'!O297)*12+MONTH('Échéancier'!O297))</f>
        <v/>
      </c>
      <c r="E297">
        <f>IF('Échéancier'!Q297="","",'Échéancier'!L297)</f>
        <v/>
      </c>
      <c r="F297">
        <f>IF(OR(D297="",E297&lt;=0),0,IF(AND(('Charge mensuelle'!$B$4*12+1)&gt;D297,MOD(('Charge mensuelle'!$B$4*12+1)-D297,E297)=0),1,0))</f>
        <v/>
      </c>
      <c r="G297">
        <f>IF(OR(D297="",E297&lt;=0),0,IF(AND(('Charge mensuelle'!$B$4*12+2)&gt;D297,MOD(('Charge mensuelle'!$B$4*12+2)-D297,E297)=0),1,0))</f>
        <v/>
      </c>
      <c r="H297">
        <f>IF(OR(D297="",E297&lt;=0),0,IF(AND(('Charge mensuelle'!$B$4*12+3)&gt;D297,MOD(('Charge mensuelle'!$B$4*12+3)-D297,E297)=0),1,0))</f>
        <v/>
      </c>
      <c r="I297">
        <f>IF(OR(D297="",E297&lt;=0),0,IF(AND(('Charge mensuelle'!$B$4*12+4)&gt;D297,MOD(('Charge mensuelle'!$B$4*12+4)-D297,E297)=0),1,0))</f>
        <v/>
      </c>
      <c r="J297">
        <f>IF(OR(D297="",E297&lt;=0),0,IF(AND(('Charge mensuelle'!$B$4*12+5)&gt;D297,MOD(('Charge mensuelle'!$B$4*12+5)-D297,E297)=0),1,0))</f>
        <v/>
      </c>
      <c r="K297">
        <f>IF(OR(D297="",E297&lt;=0),0,IF(AND(('Charge mensuelle'!$B$4*12+6)&gt;D297,MOD(('Charge mensuelle'!$B$4*12+6)-D297,E297)=0),1,0))</f>
        <v/>
      </c>
      <c r="L297">
        <f>IF(OR(D297="",E297&lt;=0),0,IF(AND(('Charge mensuelle'!$B$4*12+7)&gt;D297,MOD(('Charge mensuelle'!$B$4*12+7)-D297,E297)=0),1,0))</f>
        <v/>
      </c>
      <c r="M297">
        <f>IF(OR(D297="",E297&lt;=0),0,IF(AND(('Charge mensuelle'!$B$4*12+8)&gt;D297,MOD(('Charge mensuelle'!$B$4*12+8)-D297,E297)=0),1,0))</f>
        <v/>
      </c>
      <c r="N297">
        <f>IF(OR(D297="",E297&lt;=0),0,IF(AND(('Charge mensuelle'!$B$4*12+9)&gt;D297,MOD(('Charge mensuelle'!$B$4*12+9)-D297,E297)=0),1,0))</f>
        <v/>
      </c>
      <c r="O297">
        <f>IF(OR(D297="",E297&lt;=0),0,IF(AND(('Charge mensuelle'!$B$4*12+10)&gt;D297,MOD(('Charge mensuelle'!$B$4*12+10)-D297,E297)=0),1,0))</f>
        <v/>
      </c>
      <c r="P297">
        <f>IF(OR(D297="",E297&lt;=0),0,IF(AND(('Charge mensuelle'!$B$4*12+11)&gt;D297,MOD(('Charge mensuelle'!$B$4*12+11)-D297,E297)=0),1,0))</f>
        <v/>
      </c>
      <c r="Q297">
        <f>IF(OR(D297="",E297&lt;=0),0,IF(AND(('Charge mensuelle'!$B$4*12+12)&gt;D297,MOD(('Charge mensuelle'!$B$4*12+12)-D297,E297)=0),1,0))</f>
        <v/>
      </c>
      <c r="R297">
        <f>F297*C297</f>
        <v/>
      </c>
      <c r="S297">
        <f>G297*C297</f>
        <v/>
      </c>
      <c r="T297">
        <f>H297*C297</f>
        <v/>
      </c>
      <c r="U297">
        <f>I297*C297</f>
        <v/>
      </c>
      <c r="V297">
        <f>J297*C297</f>
        <v/>
      </c>
      <c r="W297">
        <f>K297*C297</f>
        <v/>
      </c>
      <c r="X297">
        <f>L297*C297</f>
        <v/>
      </c>
      <c r="Y297">
        <f>M297*C297</f>
        <v/>
      </c>
      <c r="Z297">
        <f>N297*C297</f>
        <v/>
      </c>
      <c r="AA297">
        <f>O297*C297</f>
        <v/>
      </c>
      <c r="AB297">
        <f>P297*C297</f>
        <v/>
      </c>
      <c r="AC297">
        <f>Q297*C297</f>
        <v/>
      </c>
      <c r="AD297">
        <f>SUM(R297:AC297)</f>
        <v/>
      </c>
      <c r="AE297">
        <f>SUM(F297:Q297)</f>
        <v/>
      </c>
    </row>
    <row r="298">
      <c r="A298">
        <f>IF('Échéancier'!B298="","",'Échéancier'!B298)</f>
        <v/>
      </c>
      <c r="B298">
        <f>IF('Échéancier'!V298="","",'Échéancier'!V298)</f>
        <v/>
      </c>
      <c r="C298">
        <f>IF('Échéancier'!N298="",0,'Échéancier'!N298)</f>
        <v/>
      </c>
      <c r="D298">
        <f>IF('Échéancier'!Q298="","",YEAR('Échéancier'!O298)*12+MONTH('Échéancier'!O298))</f>
        <v/>
      </c>
      <c r="E298">
        <f>IF('Échéancier'!Q298="","",'Échéancier'!L298)</f>
        <v/>
      </c>
      <c r="F298">
        <f>IF(OR(D298="",E298&lt;=0),0,IF(AND(('Charge mensuelle'!$B$4*12+1)&gt;D298,MOD(('Charge mensuelle'!$B$4*12+1)-D298,E298)=0),1,0))</f>
        <v/>
      </c>
      <c r="G298">
        <f>IF(OR(D298="",E298&lt;=0),0,IF(AND(('Charge mensuelle'!$B$4*12+2)&gt;D298,MOD(('Charge mensuelle'!$B$4*12+2)-D298,E298)=0),1,0))</f>
        <v/>
      </c>
      <c r="H298">
        <f>IF(OR(D298="",E298&lt;=0),0,IF(AND(('Charge mensuelle'!$B$4*12+3)&gt;D298,MOD(('Charge mensuelle'!$B$4*12+3)-D298,E298)=0),1,0))</f>
        <v/>
      </c>
      <c r="I298">
        <f>IF(OR(D298="",E298&lt;=0),0,IF(AND(('Charge mensuelle'!$B$4*12+4)&gt;D298,MOD(('Charge mensuelle'!$B$4*12+4)-D298,E298)=0),1,0))</f>
        <v/>
      </c>
      <c r="J298">
        <f>IF(OR(D298="",E298&lt;=0),0,IF(AND(('Charge mensuelle'!$B$4*12+5)&gt;D298,MOD(('Charge mensuelle'!$B$4*12+5)-D298,E298)=0),1,0))</f>
        <v/>
      </c>
      <c r="K298">
        <f>IF(OR(D298="",E298&lt;=0),0,IF(AND(('Charge mensuelle'!$B$4*12+6)&gt;D298,MOD(('Charge mensuelle'!$B$4*12+6)-D298,E298)=0),1,0))</f>
        <v/>
      </c>
      <c r="L298">
        <f>IF(OR(D298="",E298&lt;=0),0,IF(AND(('Charge mensuelle'!$B$4*12+7)&gt;D298,MOD(('Charge mensuelle'!$B$4*12+7)-D298,E298)=0),1,0))</f>
        <v/>
      </c>
      <c r="M298">
        <f>IF(OR(D298="",E298&lt;=0),0,IF(AND(('Charge mensuelle'!$B$4*12+8)&gt;D298,MOD(('Charge mensuelle'!$B$4*12+8)-D298,E298)=0),1,0))</f>
        <v/>
      </c>
      <c r="N298">
        <f>IF(OR(D298="",E298&lt;=0),0,IF(AND(('Charge mensuelle'!$B$4*12+9)&gt;D298,MOD(('Charge mensuelle'!$B$4*12+9)-D298,E298)=0),1,0))</f>
        <v/>
      </c>
      <c r="O298">
        <f>IF(OR(D298="",E298&lt;=0),0,IF(AND(('Charge mensuelle'!$B$4*12+10)&gt;D298,MOD(('Charge mensuelle'!$B$4*12+10)-D298,E298)=0),1,0))</f>
        <v/>
      </c>
      <c r="P298">
        <f>IF(OR(D298="",E298&lt;=0),0,IF(AND(('Charge mensuelle'!$B$4*12+11)&gt;D298,MOD(('Charge mensuelle'!$B$4*12+11)-D298,E298)=0),1,0))</f>
        <v/>
      </c>
      <c r="Q298">
        <f>IF(OR(D298="",E298&lt;=0),0,IF(AND(('Charge mensuelle'!$B$4*12+12)&gt;D298,MOD(('Charge mensuelle'!$B$4*12+12)-D298,E298)=0),1,0))</f>
        <v/>
      </c>
      <c r="R298">
        <f>F298*C298</f>
        <v/>
      </c>
      <c r="S298">
        <f>G298*C298</f>
        <v/>
      </c>
      <c r="T298">
        <f>H298*C298</f>
        <v/>
      </c>
      <c r="U298">
        <f>I298*C298</f>
        <v/>
      </c>
      <c r="V298">
        <f>J298*C298</f>
        <v/>
      </c>
      <c r="W298">
        <f>K298*C298</f>
        <v/>
      </c>
      <c r="X298">
        <f>L298*C298</f>
        <v/>
      </c>
      <c r="Y298">
        <f>M298*C298</f>
        <v/>
      </c>
      <c r="Z298">
        <f>N298*C298</f>
        <v/>
      </c>
      <c r="AA298">
        <f>O298*C298</f>
        <v/>
      </c>
      <c r="AB298">
        <f>P298*C298</f>
        <v/>
      </c>
      <c r="AC298">
        <f>Q298*C298</f>
        <v/>
      </c>
      <c r="AD298">
        <f>SUM(R298:AC298)</f>
        <v/>
      </c>
      <c r="AE298">
        <f>SUM(F298:Q298)</f>
        <v/>
      </c>
    </row>
    <row r="299">
      <c r="A299">
        <f>IF('Échéancier'!B299="","",'Échéancier'!B299)</f>
        <v/>
      </c>
      <c r="B299">
        <f>IF('Échéancier'!V299="","",'Échéancier'!V299)</f>
        <v/>
      </c>
      <c r="C299">
        <f>IF('Échéancier'!N299="",0,'Échéancier'!N299)</f>
        <v/>
      </c>
      <c r="D299">
        <f>IF('Échéancier'!Q299="","",YEAR('Échéancier'!O299)*12+MONTH('Échéancier'!O299))</f>
        <v/>
      </c>
      <c r="E299">
        <f>IF('Échéancier'!Q299="","",'Échéancier'!L299)</f>
        <v/>
      </c>
      <c r="F299">
        <f>IF(OR(D299="",E299&lt;=0),0,IF(AND(('Charge mensuelle'!$B$4*12+1)&gt;D299,MOD(('Charge mensuelle'!$B$4*12+1)-D299,E299)=0),1,0))</f>
        <v/>
      </c>
      <c r="G299">
        <f>IF(OR(D299="",E299&lt;=0),0,IF(AND(('Charge mensuelle'!$B$4*12+2)&gt;D299,MOD(('Charge mensuelle'!$B$4*12+2)-D299,E299)=0),1,0))</f>
        <v/>
      </c>
      <c r="H299">
        <f>IF(OR(D299="",E299&lt;=0),0,IF(AND(('Charge mensuelle'!$B$4*12+3)&gt;D299,MOD(('Charge mensuelle'!$B$4*12+3)-D299,E299)=0),1,0))</f>
        <v/>
      </c>
      <c r="I299">
        <f>IF(OR(D299="",E299&lt;=0),0,IF(AND(('Charge mensuelle'!$B$4*12+4)&gt;D299,MOD(('Charge mensuelle'!$B$4*12+4)-D299,E299)=0),1,0))</f>
        <v/>
      </c>
      <c r="J299">
        <f>IF(OR(D299="",E299&lt;=0),0,IF(AND(('Charge mensuelle'!$B$4*12+5)&gt;D299,MOD(('Charge mensuelle'!$B$4*12+5)-D299,E299)=0),1,0))</f>
        <v/>
      </c>
      <c r="K299">
        <f>IF(OR(D299="",E299&lt;=0),0,IF(AND(('Charge mensuelle'!$B$4*12+6)&gt;D299,MOD(('Charge mensuelle'!$B$4*12+6)-D299,E299)=0),1,0))</f>
        <v/>
      </c>
      <c r="L299">
        <f>IF(OR(D299="",E299&lt;=0),0,IF(AND(('Charge mensuelle'!$B$4*12+7)&gt;D299,MOD(('Charge mensuelle'!$B$4*12+7)-D299,E299)=0),1,0))</f>
        <v/>
      </c>
      <c r="M299">
        <f>IF(OR(D299="",E299&lt;=0),0,IF(AND(('Charge mensuelle'!$B$4*12+8)&gt;D299,MOD(('Charge mensuelle'!$B$4*12+8)-D299,E299)=0),1,0))</f>
        <v/>
      </c>
      <c r="N299">
        <f>IF(OR(D299="",E299&lt;=0),0,IF(AND(('Charge mensuelle'!$B$4*12+9)&gt;D299,MOD(('Charge mensuelle'!$B$4*12+9)-D299,E299)=0),1,0))</f>
        <v/>
      </c>
      <c r="O299">
        <f>IF(OR(D299="",E299&lt;=0),0,IF(AND(('Charge mensuelle'!$B$4*12+10)&gt;D299,MOD(('Charge mensuelle'!$B$4*12+10)-D299,E299)=0),1,0))</f>
        <v/>
      </c>
      <c r="P299">
        <f>IF(OR(D299="",E299&lt;=0),0,IF(AND(('Charge mensuelle'!$B$4*12+11)&gt;D299,MOD(('Charge mensuelle'!$B$4*12+11)-D299,E299)=0),1,0))</f>
        <v/>
      </c>
      <c r="Q299">
        <f>IF(OR(D299="",E299&lt;=0),0,IF(AND(('Charge mensuelle'!$B$4*12+12)&gt;D299,MOD(('Charge mensuelle'!$B$4*12+12)-D299,E299)=0),1,0))</f>
        <v/>
      </c>
      <c r="R299">
        <f>F299*C299</f>
        <v/>
      </c>
      <c r="S299">
        <f>G299*C299</f>
        <v/>
      </c>
      <c r="T299">
        <f>H299*C299</f>
        <v/>
      </c>
      <c r="U299">
        <f>I299*C299</f>
        <v/>
      </c>
      <c r="V299">
        <f>J299*C299</f>
        <v/>
      </c>
      <c r="W299">
        <f>K299*C299</f>
        <v/>
      </c>
      <c r="X299">
        <f>L299*C299</f>
        <v/>
      </c>
      <c r="Y299">
        <f>M299*C299</f>
        <v/>
      </c>
      <c r="Z299">
        <f>N299*C299</f>
        <v/>
      </c>
      <c r="AA299">
        <f>O299*C299</f>
        <v/>
      </c>
      <c r="AB299">
        <f>P299*C299</f>
        <v/>
      </c>
      <c r="AC299">
        <f>Q299*C299</f>
        <v/>
      </c>
      <c r="AD299">
        <f>SUM(R299:AC299)</f>
        <v/>
      </c>
      <c r="AE299">
        <f>SUM(F299:Q299)</f>
        <v/>
      </c>
    </row>
    <row r="300">
      <c r="A300">
        <f>IF('Échéancier'!B300="","",'Échéancier'!B300)</f>
        <v/>
      </c>
      <c r="B300">
        <f>IF('Échéancier'!V300="","",'Échéancier'!V300)</f>
        <v/>
      </c>
      <c r="C300">
        <f>IF('Échéancier'!N300="",0,'Échéancier'!N300)</f>
        <v/>
      </c>
      <c r="D300">
        <f>IF('Échéancier'!Q300="","",YEAR('Échéancier'!O300)*12+MONTH('Échéancier'!O300))</f>
        <v/>
      </c>
      <c r="E300">
        <f>IF('Échéancier'!Q300="","",'Échéancier'!L300)</f>
        <v/>
      </c>
      <c r="F300">
        <f>IF(OR(D300="",E300&lt;=0),0,IF(AND(('Charge mensuelle'!$B$4*12+1)&gt;D300,MOD(('Charge mensuelle'!$B$4*12+1)-D300,E300)=0),1,0))</f>
        <v/>
      </c>
      <c r="G300">
        <f>IF(OR(D300="",E300&lt;=0),0,IF(AND(('Charge mensuelle'!$B$4*12+2)&gt;D300,MOD(('Charge mensuelle'!$B$4*12+2)-D300,E300)=0),1,0))</f>
        <v/>
      </c>
      <c r="H300">
        <f>IF(OR(D300="",E300&lt;=0),0,IF(AND(('Charge mensuelle'!$B$4*12+3)&gt;D300,MOD(('Charge mensuelle'!$B$4*12+3)-D300,E300)=0),1,0))</f>
        <v/>
      </c>
      <c r="I300">
        <f>IF(OR(D300="",E300&lt;=0),0,IF(AND(('Charge mensuelle'!$B$4*12+4)&gt;D300,MOD(('Charge mensuelle'!$B$4*12+4)-D300,E300)=0),1,0))</f>
        <v/>
      </c>
      <c r="J300">
        <f>IF(OR(D300="",E300&lt;=0),0,IF(AND(('Charge mensuelle'!$B$4*12+5)&gt;D300,MOD(('Charge mensuelle'!$B$4*12+5)-D300,E300)=0),1,0))</f>
        <v/>
      </c>
      <c r="K300">
        <f>IF(OR(D300="",E300&lt;=0),0,IF(AND(('Charge mensuelle'!$B$4*12+6)&gt;D300,MOD(('Charge mensuelle'!$B$4*12+6)-D300,E300)=0),1,0))</f>
        <v/>
      </c>
      <c r="L300">
        <f>IF(OR(D300="",E300&lt;=0),0,IF(AND(('Charge mensuelle'!$B$4*12+7)&gt;D300,MOD(('Charge mensuelle'!$B$4*12+7)-D300,E300)=0),1,0))</f>
        <v/>
      </c>
      <c r="M300">
        <f>IF(OR(D300="",E300&lt;=0),0,IF(AND(('Charge mensuelle'!$B$4*12+8)&gt;D300,MOD(('Charge mensuelle'!$B$4*12+8)-D300,E300)=0),1,0))</f>
        <v/>
      </c>
      <c r="N300">
        <f>IF(OR(D300="",E300&lt;=0),0,IF(AND(('Charge mensuelle'!$B$4*12+9)&gt;D300,MOD(('Charge mensuelle'!$B$4*12+9)-D300,E300)=0),1,0))</f>
        <v/>
      </c>
      <c r="O300">
        <f>IF(OR(D300="",E300&lt;=0),0,IF(AND(('Charge mensuelle'!$B$4*12+10)&gt;D300,MOD(('Charge mensuelle'!$B$4*12+10)-D300,E300)=0),1,0))</f>
        <v/>
      </c>
      <c r="P300">
        <f>IF(OR(D300="",E300&lt;=0),0,IF(AND(('Charge mensuelle'!$B$4*12+11)&gt;D300,MOD(('Charge mensuelle'!$B$4*12+11)-D300,E300)=0),1,0))</f>
        <v/>
      </c>
      <c r="Q300">
        <f>IF(OR(D300="",E300&lt;=0),0,IF(AND(('Charge mensuelle'!$B$4*12+12)&gt;D300,MOD(('Charge mensuelle'!$B$4*12+12)-D300,E300)=0),1,0))</f>
        <v/>
      </c>
      <c r="R300">
        <f>F300*C300</f>
        <v/>
      </c>
      <c r="S300">
        <f>G300*C300</f>
        <v/>
      </c>
      <c r="T300">
        <f>H300*C300</f>
        <v/>
      </c>
      <c r="U300">
        <f>I300*C300</f>
        <v/>
      </c>
      <c r="V300">
        <f>J300*C300</f>
        <v/>
      </c>
      <c r="W300">
        <f>K300*C300</f>
        <v/>
      </c>
      <c r="X300">
        <f>L300*C300</f>
        <v/>
      </c>
      <c r="Y300">
        <f>M300*C300</f>
        <v/>
      </c>
      <c r="Z300">
        <f>N300*C300</f>
        <v/>
      </c>
      <c r="AA300">
        <f>O300*C300</f>
        <v/>
      </c>
      <c r="AB300">
        <f>P300*C300</f>
        <v/>
      </c>
      <c r="AC300">
        <f>Q300*C300</f>
        <v/>
      </c>
      <c r="AD300">
        <f>SUM(R300:AC300)</f>
        <v/>
      </c>
      <c r="AE300">
        <f>SUM(F300:Q300)</f>
        <v/>
      </c>
    </row>
    <row r="301">
      <c r="A301">
        <f>IF('Échéancier'!B301="","",'Échéancier'!B301)</f>
        <v/>
      </c>
      <c r="B301">
        <f>IF('Échéancier'!V301="","",'Échéancier'!V301)</f>
        <v/>
      </c>
      <c r="C301">
        <f>IF('Échéancier'!N301="",0,'Échéancier'!N301)</f>
        <v/>
      </c>
      <c r="D301">
        <f>IF('Échéancier'!Q301="","",YEAR('Échéancier'!O301)*12+MONTH('Échéancier'!O301))</f>
        <v/>
      </c>
      <c r="E301">
        <f>IF('Échéancier'!Q301="","",'Échéancier'!L301)</f>
        <v/>
      </c>
      <c r="F301">
        <f>IF(OR(D301="",E301&lt;=0),0,IF(AND(('Charge mensuelle'!$B$4*12+1)&gt;D301,MOD(('Charge mensuelle'!$B$4*12+1)-D301,E301)=0),1,0))</f>
        <v/>
      </c>
      <c r="G301">
        <f>IF(OR(D301="",E301&lt;=0),0,IF(AND(('Charge mensuelle'!$B$4*12+2)&gt;D301,MOD(('Charge mensuelle'!$B$4*12+2)-D301,E301)=0),1,0))</f>
        <v/>
      </c>
      <c r="H301">
        <f>IF(OR(D301="",E301&lt;=0),0,IF(AND(('Charge mensuelle'!$B$4*12+3)&gt;D301,MOD(('Charge mensuelle'!$B$4*12+3)-D301,E301)=0),1,0))</f>
        <v/>
      </c>
      <c r="I301">
        <f>IF(OR(D301="",E301&lt;=0),0,IF(AND(('Charge mensuelle'!$B$4*12+4)&gt;D301,MOD(('Charge mensuelle'!$B$4*12+4)-D301,E301)=0),1,0))</f>
        <v/>
      </c>
      <c r="J301">
        <f>IF(OR(D301="",E301&lt;=0),0,IF(AND(('Charge mensuelle'!$B$4*12+5)&gt;D301,MOD(('Charge mensuelle'!$B$4*12+5)-D301,E301)=0),1,0))</f>
        <v/>
      </c>
      <c r="K301">
        <f>IF(OR(D301="",E301&lt;=0),0,IF(AND(('Charge mensuelle'!$B$4*12+6)&gt;D301,MOD(('Charge mensuelle'!$B$4*12+6)-D301,E301)=0),1,0))</f>
        <v/>
      </c>
      <c r="L301">
        <f>IF(OR(D301="",E301&lt;=0),0,IF(AND(('Charge mensuelle'!$B$4*12+7)&gt;D301,MOD(('Charge mensuelle'!$B$4*12+7)-D301,E301)=0),1,0))</f>
        <v/>
      </c>
      <c r="M301">
        <f>IF(OR(D301="",E301&lt;=0),0,IF(AND(('Charge mensuelle'!$B$4*12+8)&gt;D301,MOD(('Charge mensuelle'!$B$4*12+8)-D301,E301)=0),1,0))</f>
        <v/>
      </c>
      <c r="N301">
        <f>IF(OR(D301="",E301&lt;=0),0,IF(AND(('Charge mensuelle'!$B$4*12+9)&gt;D301,MOD(('Charge mensuelle'!$B$4*12+9)-D301,E301)=0),1,0))</f>
        <v/>
      </c>
      <c r="O301">
        <f>IF(OR(D301="",E301&lt;=0),0,IF(AND(('Charge mensuelle'!$B$4*12+10)&gt;D301,MOD(('Charge mensuelle'!$B$4*12+10)-D301,E301)=0),1,0))</f>
        <v/>
      </c>
      <c r="P301">
        <f>IF(OR(D301="",E301&lt;=0),0,IF(AND(('Charge mensuelle'!$B$4*12+11)&gt;D301,MOD(('Charge mensuelle'!$B$4*12+11)-D301,E301)=0),1,0))</f>
        <v/>
      </c>
      <c r="Q301">
        <f>IF(OR(D301="",E301&lt;=0),0,IF(AND(('Charge mensuelle'!$B$4*12+12)&gt;D301,MOD(('Charge mensuelle'!$B$4*12+12)-D301,E301)=0),1,0))</f>
        <v/>
      </c>
      <c r="R301">
        <f>F301*C301</f>
        <v/>
      </c>
      <c r="S301">
        <f>G301*C301</f>
        <v/>
      </c>
      <c r="T301">
        <f>H301*C301</f>
        <v/>
      </c>
      <c r="U301">
        <f>I301*C301</f>
        <v/>
      </c>
      <c r="V301">
        <f>J301*C301</f>
        <v/>
      </c>
      <c r="W301">
        <f>K301*C301</f>
        <v/>
      </c>
      <c r="X301">
        <f>L301*C301</f>
        <v/>
      </c>
      <c r="Y301">
        <f>M301*C301</f>
        <v/>
      </c>
      <c r="Z301">
        <f>N301*C301</f>
        <v/>
      </c>
      <c r="AA301">
        <f>O301*C301</f>
        <v/>
      </c>
      <c r="AB301">
        <f>P301*C301</f>
        <v/>
      </c>
      <c r="AC301">
        <f>Q301*C301</f>
        <v/>
      </c>
      <c r="AD301">
        <f>SUM(R301:AC301)</f>
        <v/>
      </c>
      <c r="AE301">
        <f>SUM(F301:Q301)</f>
        <v/>
      </c>
    </row>
    <row r="302">
      <c r="A302">
        <f>IF('Échéancier'!B302="","",'Échéancier'!B302)</f>
        <v/>
      </c>
      <c r="B302">
        <f>IF('Échéancier'!V302="","",'Échéancier'!V302)</f>
        <v/>
      </c>
      <c r="C302">
        <f>IF('Échéancier'!N302="",0,'Échéancier'!N302)</f>
        <v/>
      </c>
      <c r="D302">
        <f>IF('Échéancier'!Q302="","",YEAR('Échéancier'!O302)*12+MONTH('Échéancier'!O302))</f>
        <v/>
      </c>
      <c r="E302">
        <f>IF('Échéancier'!Q302="","",'Échéancier'!L302)</f>
        <v/>
      </c>
      <c r="F302">
        <f>IF(OR(D302="",E302&lt;=0),0,IF(AND(('Charge mensuelle'!$B$4*12+1)&gt;D302,MOD(('Charge mensuelle'!$B$4*12+1)-D302,E302)=0),1,0))</f>
        <v/>
      </c>
      <c r="G302">
        <f>IF(OR(D302="",E302&lt;=0),0,IF(AND(('Charge mensuelle'!$B$4*12+2)&gt;D302,MOD(('Charge mensuelle'!$B$4*12+2)-D302,E302)=0),1,0))</f>
        <v/>
      </c>
      <c r="H302">
        <f>IF(OR(D302="",E302&lt;=0),0,IF(AND(('Charge mensuelle'!$B$4*12+3)&gt;D302,MOD(('Charge mensuelle'!$B$4*12+3)-D302,E302)=0),1,0))</f>
        <v/>
      </c>
      <c r="I302">
        <f>IF(OR(D302="",E302&lt;=0),0,IF(AND(('Charge mensuelle'!$B$4*12+4)&gt;D302,MOD(('Charge mensuelle'!$B$4*12+4)-D302,E302)=0),1,0))</f>
        <v/>
      </c>
      <c r="J302">
        <f>IF(OR(D302="",E302&lt;=0),0,IF(AND(('Charge mensuelle'!$B$4*12+5)&gt;D302,MOD(('Charge mensuelle'!$B$4*12+5)-D302,E302)=0),1,0))</f>
        <v/>
      </c>
      <c r="K302">
        <f>IF(OR(D302="",E302&lt;=0),0,IF(AND(('Charge mensuelle'!$B$4*12+6)&gt;D302,MOD(('Charge mensuelle'!$B$4*12+6)-D302,E302)=0),1,0))</f>
        <v/>
      </c>
      <c r="L302">
        <f>IF(OR(D302="",E302&lt;=0),0,IF(AND(('Charge mensuelle'!$B$4*12+7)&gt;D302,MOD(('Charge mensuelle'!$B$4*12+7)-D302,E302)=0),1,0))</f>
        <v/>
      </c>
      <c r="M302">
        <f>IF(OR(D302="",E302&lt;=0),0,IF(AND(('Charge mensuelle'!$B$4*12+8)&gt;D302,MOD(('Charge mensuelle'!$B$4*12+8)-D302,E302)=0),1,0))</f>
        <v/>
      </c>
      <c r="N302">
        <f>IF(OR(D302="",E302&lt;=0),0,IF(AND(('Charge mensuelle'!$B$4*12+9)&gt;D302,MOD(('Charge mensuelle'!$B$4*12+9)-D302,E302)=0),1,0))</f>
        <v/>
      </c>
      <c r="O302">
        <f>IF(OR(D302="",E302&lt;=0),0,IF(AND(('Charge mensuelle'!$B$4*12+10)&gt;D302,MOD(('Charge mensuelle'!$B$4*12+10)-D302,E302)=0),1,0))</f>
        <v/>
      </c>
      <c r="P302">
        <f>IF(OR(D302="",E302&lt;=0),0,IF(AND(('Charge mensuelle'!$B$4*12+11)&gt;D302,MOD(('Charge mensuelle'!$B$4*12+11)-D302,E302)=0),1,0))</f>
        <v/>
      </c>
      <c r="Q302">
        <f>IF(OR(D302="",E302&lt;=0),0,IF(AND(('Charge mensuelle'!$B$4*12+12)&gt;D302,MOD(('Charge mensuelle'!$B$4*12+12)-D302,E302)=0),1,0))</f>
        <v/>
      </c>
      <c r="R302">
        <f>F302*C302</f>
        <v/>
      </c>
      <c r="S302">
        <f>G302*C302</f>
        <v/>
      </c>
      <c r="T302">
        <f>H302*C302</f>
        <v/>
      </c>
      <c r="U302">
        <f>I302*C302</f>
        <v/>
      </c>
      <c r="V302">
        <f>J302*C302</f>
        <v/>
      </c>
      <c r="W302">
        <f>K302*C302</f>
        <v/>
      </c>
      <c r="X302">
        <f>L302*C302</f>
        <v/>
      </c>
      <c r="Y302">
        <f>M302*C302</f>
        <v/>
      </c>
      <c r="Z302">
        <f>N302*C302</f>
        <v/>
      </c>
      <c r="AA302">
        <f>O302*C302</f>
        <v/>
      </c>
      <c r="AB302">
        <f>P302*C302</f>
        <v/>
      </c>
      <c r="AC302">
        <f>Q302*C302</f>
        <v/>
      </c>
      <c r="AD302">
        <f>SUM(R302:AC302)</f>
        <v/>
      </c>
      <c r="AE302">
        <f>SUM(F302:Q302)</f>
        <v/>
      </c>
    </row>
    <row r="303">
      <c r="A303">
        <f>IF('Échéancier'!B303="","",'Échéancier'!B303)</f>
        <v/>
      </c>
      <c r="B303">
        <f>IF('Échéancier'!V303="","",'Échéancier'!V303)</f>
        <v/>
      </c>
      <c r="C303">
        <f>IF('Échéancier'!N303="",0,'Échéancier'!N303)</f>
        <v/>
      </c>
      <c r="D303">
        <f>IF('Échéancier'!Q303="","",YEAR('Échéancier'!O303)*12+MONTH('Échéancier'!O303))</f>
        <v/>
      </c>
      <c r="E303">
        <f>IF('Échéancier'!Q303="","",'Échéancier'!L303)</f>
        <v/>
      </c>
      <c r="F303">
        <f>IF(OR(D303="",E303&lt;=0),0,IF(AND(('Charge mensuelle'!$B$4*12+1)&gt;D303,MOD(('Charge mensuelle'!$B$4*12+1)-D303,E303)=0),1,0))</f>
        <v/>
      </c>
      <c r="G303">
        <f>IF(OR(D303="",E303&lt;=0),0,IF(AND(('Charge mensuelle'!$B$4*12+2)&gt;D303,MOD(('Charge mensuelle'!$B$4*12+2)-D303,E303)=0),1,0))</f>
        <v/>
      </c>
      <c r="H303">
        <f>IF(OR(D303="",E303&lt;=0),0,IF(AND(('Charge mensuelle'!$B$4*12+3)&gt;D303,MOD(('Charge mensuelle'!$B$4*12+3)-D303,E303)=0),1,0))</f>
        <v/>
      </c>
      <c r="I303">
        <f>IF(OR(D303="",E303&lt;=0),0,IF(AND(('Charge mensuelle'!$B$4*12+4)&gt;D303,MOD(('Charge mensuelle'!$B$4*12+4)-D303,E303)=0),1,0))</f>
        <v/>
      </c>
      <c r="J303">
        <f>IF(OR(D303="",E303&lt;=0),0,IF(AND(('Charge mensuelle'!$B$4*12+5)&gt;D303,MOD(('Charge mensuelle'!$B$4*12+5)-D303,E303)=0),1,0))</f>
        <v/>
      </c>
      <c r="K303">
        <f>IF(OR(D303="",E303&lt;=0),0,IF(AND(('Charge mensuelle'!$B$4*12+6)&gt;D303,MOD(('Charge mensuelle'!$B$4*12+6)-D303,E303)=0),1,0))</f>
        <v/>
      </c>
      <c r="L303">
        <f>IF(OR(D303="",E303&lt;=0),0,IF(AND(('Charge mensuelle'!$B$4*12+7)&gt;D303,MOD(('Charge mensuelle'!$B$4*12+7)-D303,E303)=0),1,0))</f>
        <v/>
      </c>
      <c r="M303">
        <f>IF(OR(D303="",E303&lt;=0),0,IF(AND(('Charge mensuelle'!$B$4*12+8)&gt;D303,MOD(('Charge mensuelle'!$B$4*12+8)-D303,E303)=0),1,0))</f>
        <v/>
      </c>
      <c r="N303">
        <f>IF(OR(D303="",E303&lt;=0),0,IF(AND(('Charge mensuelle'!$B$4*12+9)&gt;D303,MOD(('Charge mensuelle'!$B$4*12+9)-D303,E303)=0),1,0))</f>
        <v/>
      </c>
      <c r="O303">
        <f>IF(OR(D303="",E303&lt;=0),0,IF(AND(('Charge mensuelle'!$B$4*12+10)&gt;D303,MOD(('Charge mensuelle'!$B$4*12+10)-D303,E303)=0),1,0))</f>
        <v/>
      </c>
      <c r="P303">
        <f>IF(OR(D303="",E303&lt;=0),0,IF(AND(('Charge mensuelle'!$B$4*12+11)&gt;D303,MOD(('Charge mensuelle'!$B$4*12+11)-D303,E303)=0),1,0))</f>
        <v/>
      </c>
      <c r="Q303">
        <f>IF(OR(D303="",E303&lt;=0),0,IF(AND(('Charge mensuelle'!$B$4*12+12)&gt;D303,MOD(('Charge mensuelle'!$B$4*12+12)-D303,E303)=0),1,0))</f>
        <v/>
      </c>
      <c r="R303">
        <f>F303*C303</f>
        <v/>
      </c>
      <c r="S303">
        <f>G303*C303</f>
        <v/>
      </c>
      <c r="T303">
        <f>H303*C303</f>
        <v/>
      </c>
      <c r="U303">
        <f>I303*C303</f>
        <v/>
      </c>
      <c r="V303">
        <f>J303*C303</f>
        <v/>
      </c>
      <c r="W303">
        <f>K303*C303</f>
        <v/>
      </c>
      <c r="X303">
        <f>L303*C303</f>
        <v/>
      </c>
      <c r="Y303">
        <f>M303*C303</f>
        <v/>
      </c>
      <c r="Z303">
        <f>N303*C303</f>
        <v/>
      </c>
      <c r="AA303">
        <f>O303*C303</f>
        <v/>
      </c>
      <c r="AB303">
        <f>P303*C303</f>
        <v/>
      </c>
      <c r="AC303">
        <f>Q303*C303</f>
        <v/>
      </c>
      <c r="AD303">
        <f>SUM(R303:AC303)</f>
        <v/>
      </c>
      <c r="AE303">
        <f>SUM(F303:Q303)</f>
        <v/>
      </c>
    </row>
    <row r="304">
      <c r="A304">
        <f>IF('Échéancier'!B304="","",'Échéancier'!B304)</f>
        <v/>
      </c>
      <c r="B304">
        <f>IF('Échéancier'!V304="","",'Échéancier'!V304)</f>
        <v/>
      </c>
      <c r="C304">
        <f>IF('Échéancier'!N304="",0,'Échéancier'!N304)</f>
        <v/>
      </c>
      <c r="D304">
        <f>IF('Échéancier'!Q304="","",YEAR('Échéancier'!O304)*12+MONTH('Échéancier'!O304))</f>
        <v/>
      </c>
      <c r="E304">
        <f>IF('Échéancier'!Q304="","",'Échéancier'!L304)</f>
        <v/>
      </c>
      <c r="F304">
        <f>IF(OR(D304="",E304&lt;=0),0,IF(AND(('Charge mensuelle'!$B$4*12+1)&gt;D304,MOD(('Charge mensuelle'!$B$4*12+1)-D304,E304)=0),1,0))</f>
        <v/>
      </c>
      <c r="G304">
        <f>IF(OR(D304="",E304&lt;=0),0,IF(AND(('Charge mensuelle'!$B$4*12+2)&gt;D304,MOD(('Charge mensuelle'!$B$4*12+2)-D304,E304)=0),1,0))</f>
        <v/>
      </c>
      <c r="H304">
        <f>IF(OR(D304="",E304&lt;=0),0,IF(AND(('Charge mensuelle'!$B$4*12+3)&gt;D304,MOD(('Charge mensuelle'!$B$4*12+3)-D304,E304)=0),1,0))</f>
        <v/>
      </c>
      <c r="I304">
        <f>IF(OR(D304="",E304&lt;=0),0,IF(AND(('Charge mensuelle'!$B$4*12+4)&gt;D304,MOD(('Charge mensuelle'!$B$4*12+4)-D304,E304)=0),1,0))</f>
        <v/>
      </c>
      <c r="J304">
        <f>IF(OR(D304="",E304&lt;=0),0,IF(AND(('Charge mensuelle'!$B$4*12+5)&gt;D304,MOD(('Charge mensuelle'!$B$4*12+5)-D304,E304)=0),1,0))</f>
        <v/>
      </c>
      <c r="K304">
        <f>IF(OR(D304="",E304&lt;=0),0,IF(AND(('Charge mensuelle'!$B$4*12+6)&gt;D304,MOD(('Charge mensuelle'!$B$4*12+6)-D304,E304)=0),1,0))</f>
        <v/>
      </c>
      <c r="L304">
        <f>IF(OR(D304="",E304&lt;=0),0,IF(AND(('Charge mensuelle'!$B$4*12+7)&gt;D304,MOD(('Charge mensuelle'!$B$4*12+7)-D304,E304)=0),1,0))</f>
        <v/>
      </c>
      <c r="M304">
        <f>IF(OR(D304="",E304&lt;=0),0,IF(AND(('Charge mensuelle'!$B$4*12+8)&gt;D304,MOD(('Charge mensuelle'!$B$4*12+8)-D304,E304)=0),1,0))</f>
        <v/>
      </c>
      <c r="N304">
        <f>IF(OR(D304="",E304&lt;=0),0,IF(AND(('Charge mensuelle'!$B$4*12+9)&gt;D304,MOD(('Charge mensuelle'!$B$4*12+9)-D304,E304)=0),1,0))</f>
        <v/>
      </c>
      <c r="O304">
        <f>IF(OR(D304="",E304&lt;=0),0,IF(AND(('Charge mensuelle'!$B$4*12+10)&gt;D304,MOD(('Charge mensuelle'!$B$4*12+10)-D304,E304)=0),1,0))</f>
        <v/>
      </c>
      <c r="P304">
        <f>IF(OR(D304="",E304&lt;=0),0,IF(AND(('Charge mensuelle'!$B$4*12+11)&gt;D304,MOD(('Charge mensuelle'!$B$4*12+11)-D304,E304)=0),1,0))</f>
        <v/>
      </c>
      <c r="Q304">
        <f>IF(OR(D304="",E304&lt;=0),0,IF(AND(('Charge mensuelle'!$B$4*12+12)&gt;D304,MOD(('Charge mensuelle'!$B$4*12+12)-D304,E304)=0),1,0))</f>
        <v/>
      </c>
      <c r="R304">
        <f>F304*C304</f>
        <v/>
      </c>
      <c r="S304">
        <f>G304*C304</f>
        <v/>
      </c>
      <c r="T304">
        <f>H304*C304</f>
        <v/>
      </c>
      <c r="U304">
        <f>I304*C304</f>
        <v/>
      </c>
      <c r="V304">
        <f>J304*C304</f>
        <v/>
      </c>
      <c r="W304">
        <f>K304*C304</f>
        <v/>
      </c>
      <c r="X304">
        <f>L304*C304</f>
        <v/>
      </c>
      <c r="Y304">
        <f>M304*C304</f>
        <v/>
      </c>
      <c r="Z304">
        <f>N304*C304</f>
        <v/>
      </c>
      <c r="AA304">
        <f>O304*C304</f>
        <v/>
      </c>
      <c r="AB304">
        <f>P304*C304</f>
        <v/>
      </c>
      <c r="AC304">
        <f>Q304*C304</f>
        <v/>
      </c>
      <c r="AD304">
        <f>SUM(R304:AC304)</f>
        <v/>
      </c>
      <c r="AE304">
        <f>SUM(F304:Q304)</f>
        <v/>
      </c>
    </row>
  </sheetData>
  <mergeCells count="2">
    <mergeCell ref="A1:AE1"/>
    <mergeCell ref="A2:AE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9AA3B2"/>
    <outlinePr summaryBelow="1" summaryRight="1"/>
    <pageSetUpPr/>
  </sheetPr>
  <dimension ref="A1:I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24" customHeight="1">
      <c r="A1" s="1" t="inlineStr">
        <is>
          <t>harmony.  par Depanneo  —  Listes déroulantes</t>
        </is>
      </c>
    </row>
    <row r="2" ht="30" customHeight="1">
      <c r="A2" s="4" t="inlineStr">
        <is>
          <t>Complétez une liste en ajoutant des valeurs sous la dernière ligne de la colonne (jusqu'à la ligne 30).  Modèle fourni à titre indicatif, à adapter et à faire valider avant usage.</t>
        </is>
      </c>
    </row>
    <row r="4" ht="42" customHeight="1">
      <c r="A4" s="5" t="inlineStr">
        <is>
          <t>Famille</t>
        </is>
      </c>
      <c r="B4" s="5" t="inlineStr">
        <is>
          <t>Nature</t>
        </is>
      </c>
      <c r="C4" s="5" t="inlineStr">
        <is>
          <t>Type de maintenance</t>
        </is>
      </c>
      <c r="D4" s="5" t="inlineStr">
        <is>
          <t>Unité</t>
        </is>
      </c>
      <c r="E4" s="5" t="inlineStr">
        <is>
          <t>Criticité</t>
        </is>
      </c>
      <c r="F4" s="5" t="inlineStr">
        <is>
          <t>Ressource</t>
        </is>
      </c>
      <c r="G4" s="5" t="inlineStr">
        <is>
          <t>Niveau</t>
        </is>
      </c>
      <c r="H4" s="5" t="inlineStr">
        <is>
          <t>Résultat</t>
        </is>
      </c>
      <c r="I4" s="5" t="inlineStr">
        <is>
          <t>Notice</t>
        </is>
      </c>
    </row>
    <row r="5">
      <c r="A5" s="14" t="inlineStr">
        <is>
          <t>CVC</t>
        </is>
      </c>
      <c r="B5" s="14" t="inlineStr">
        <is>
          <t>Maintenance</t>
        </is>
      </c>
      <c r="C5" s="14" t="inlineStr">
        <is>
          <t>Systématique</t>
        </is>
      </c>
      <c r="D5" s="14" t="inlineStr">
        <is>
          <t>Mois</t>
        </is>
      </c>
      <c r="E5" s="14" t="n">
        <v>1</v>
      </c>
      <c r="F5" s="14" t="inlineStr">
        <is>
          <t>Interne</t>
        </is>
      </c>
      <c r="G5" s="14" t="n">
        <v>1</v>
      </c>
      <c r="H5" s="14" t="inlineStr">
        <is>
          <t>Conforme</t>
        </is>
      </c>
      <c r="I5" s="14" t="inlineStr">
        <is>
          <t>Disponible</t>
        </is>
      </c>
    </row>
    <row r="6">
      <c r="A6" s="14" t="inlineStr">
        <is>
          <t>Électricité</t>
        </is>
      </c>
      <c r="B6" s="14" t="inlineStr">
        <is>
          <t>Vérification</t>
        </is>
      </c>
      <c r="C6" s="14" t="inlineStr">
        <is>
          <t>Conditionnelle</t>
        </is>
      </c>
      <c r="D6" s="14" t="inlineStr">
        <is>
          <t>Heures de fonctionnement</t>
        </is>
      </c>
      <c r="E6" s="14" t="n">
        <v>2</v>
      </c>
      <c r="F6" s="14" t="inlineStr">
        <is>
          <t>P2</t>
        </is>
      </c>
      <c r="G6" s="14" t="n">
        <v>2</v>
      </c>
      <c r="H6" s="14" t="inlineStr">
        <is>
          <t>Non conforme</t>
        </is>
      </c>
      <c r="I6" s="14" t="inlineStr">
        <is>
          <t>À obtenir</t>
        </is>
      </c>
    </row>
    <row r="7">
      <c r="A7" s="14" t="inlineStr">
        <is>
          <t>Plomberie</t>
        </is>
      </c>
      <c r="B7" s="14" t="inlineStr">
        <is>
          <t>Test</t>
        </is>
      </c>
      <c r="C7" s="14" t="inlineStr">
        <is>
          <t>Prévisionnelle</t>
        </is>
      </c>
      <c r="D7" s="14" t="inlineStr">
        <is>
          <t>Cycles</t>
        </is>
      </c>
      <c r="E7" s="14" t="n">
        <v>3</v>
      </c>
      <c r="F7" s="14" t="inlineStr">
        <is>
          <t>P3</t>
        </is>
      </c>
      <c r="G7" s="14" t="n">
        <v>3</v>
      </c>
      <c r="H7" s="14" t="inlineStr">
        <is>
          <t>Conforme avec réserves</t>
        </is>
      </c>
    </row>
    <row r="8">
      <c r="A8" s="14" t="inlineStr">
        <is>
          <t>Sécurité incendie</t>
        </is>
      </c>
      <c r="D8" s="14" t="inlineStr">
        <is>
          <t>Selon état</t>
        </is>
      </c>
      <c r="G8" s="14" t="n">
        <v>4</v>
      </c>
      <c r="H8" s="14" t="inlineStr">
        <is>
          <t>Non réalisé</t>
        </is>
      </c>
    </row>
    <row r="9">
      <c r="A9" s="14" t="inlineStr">
        <is>
          <t>Clos et couvert</t>
        </is>
      </c>
      <c r="G9" s="14" t="n">
        <v>5</v>
      </c>
    </row>
    <row r="10">
      <c r="A10" s="14" t="inlineStr">
        <is>
          <t>Équipements de levage</t>
        </is>
      </c>
    </row>
    <row r="11">
      <c r="A11" s="14" t="inlineStr">
        <is>
          <t>Autre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2026-10-05T14:30:03Z</dcterms:created>
  <dcterms:modified xmlns:dcterms="http://purl.org/dc/terms/" xmlns:xsi="http://www.w3.org/2001/XMLSchema-instance" xsi:type="dcterms:W3CDTF">2026-10-05T14:30:03Z</dcterms:modified>
</cp:coreProperties>
</file>